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hidePivotFieldList="1" showPivotChartFilter="1"/>
  <mc:AlternateContent xmlns:mc="http://schemas.openxmlformats.org/markup-compatibility/2006">
    <mc:Choice Requires="x15">
      <x15ac:absPath xmlns:x15ac="http://schemas.microsoft.com/office/spreadsheetml/2010/11/ac" url="C:\Users\LAGA\Documents\LAGA\LAGA 2023\FINANCIAL REPORT 2023\Laga February financial report 2023\"/>
    </mc:Choice>
  </mc:AlternateContent>
  <bookViews>
    <workbookView xWindow="0" yWindow="0" windowWidth="20490" windowHeight="7155" tabRatio="585" firstSheet="1" activeTab="3"/>
  </bookViews>
  <sheets>
    <sheet name="Feuil2" sheetId="24" state="hidden" r:id="rId1"/>
    <sheet name="Data February" sheetId="39" r:id="rId2"/>
    <sheet name="Data Analysis February" sheetId="10" r:id="rId3"/>
    <sheet name="Data January to February 2023" sheetId="40" r:id="rId4"/>
    <sheet name="Donors summary" sheetId="15" state="hidden" r:id="rId5"/>
  </sheets>
  <definedNames>
    <definedName name="_xlnm._FilterDatabase" localSheetId="1" hidden="1">'Data February'!$A$1:$L$780</definedName>
    <definedName name="_xlnm._FilterDatabase" localSheetId="3" hidden="1">'Data January to February 2023'!$A$1:$L$1</definedName>
  </definedNames>
  <calcPr calcId="152511"/>
  <pivotCaches>
    <pivotCache cacheId="3" r:id="rId6"/>
    <pivotCache cacheId="5" r:id="rId7"/>
    <pivotCache cacheId="7"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16" i="40" l="1"/>
  <c r="F1415" i="40"/>
  <c r="F1414" i="40"/>
  <c r="F1413" i="40"/>
  <c r="F1412" i="40"/>
  <c r="F1411" i="40"/>
  <c r="F1410" i="40"/>
  <c r="F1409" i="40"/>
  <c r="F1408" i="40"/>
  <c r="F1407" i="40"/>
  <c r="F1406" i="40"/>
  <c r="F1405" i="40"/>
  <c r="F1404" i="40"/>
  <c r="F1403" i="40"/>
  <c r="F1402" i="40"/>
  <c r="F1401" i="40"/>
  <c r="F1400" i="40"/>
  <c r="F1399" i="40"/>
  <c r="F1398" i="40"/>
  <c r="F1397" i="40"/>
  <c r="F1396" i="40"/>
  <c r="F1395" i="40"/>
  <c r="F1394" i="40"/>
  <c r="F1393" i="40"/>
  <c r="F1392" i="40"/>
  <c r="F1391" i="40"/>
  <c r="F1390" i="40"/>
  <c r="F1389" i="40"/>
  <c r="F1388" i="40"/>
  <c r="F1387" i="40"/>
  <c r="F1386" i="40"/>
  <c r="F1385" i="40"/>
  <c r="F1384" i="40"/>
  <c r="F1383" i="40"/>
  <c r="F1382" i="40"/>
  <c r="F1381" i="40"/>
  <c r="F1380" i="40"/>
  <c r="F1379" i="40"/>
  <c r="F1378" i="40"/>
  <c r="F1377" i="40"/>
  <c r="F1376" i="40"/>
  <c r="F1375" i="40"/>
  <c r="F1374" i="40"/>
  <c r="F1373" i="40"/>
  <c r="F1372" i="40"/>
  <c r="F1371" i="40"/>
  <c r="F1370" i="40"/>
  <c r="F1369" i="40"/>
  <c r="F1368" i="40"/>
  <c r="F1367" i="40"/>
  <c r="F1366" i="40"/>
  <c r="F1365" i="40"/>
  <c r="F1364" i="40"/>
  <c r="F1363" i="40"/>
  <c r="F1362" i="40"/>
  <c r="F1361" i="40"/>
  <c r="F1360" i="40"/>
  <c r="F1359" i="40"/>
  <c r="F1358" i="40"/>
  <c r="F1357" i="40"/>
  <c r="F1356" i="40"/>
  <c r="F1355" i="40"/>
  <c r="F1354" i="40"/>
  <c r="F1353" i="40"/>
  <c r="F1352" i="40"/>
  <c r="F1351" i="40"/>
  <c r="F1350" i="40"/>
  <c r="F1349" i="40"/>
  <c r="F1348" i="40"/>
  <c r="F1347" i="40"/>
  <c r="F1346" i="40"/>
  <c r="F1345" i="40"/>
  <c r="F1344" i="40"/>
  <c r="F1343" i="40"/>
  <c r="F1342" i="40"/>
  <c r="F1341" i="40"/>
  <c r="F1340" i="40"/>
  <c r="F1339" i="40"/>
  <c r="F1338" i="40"/>
  <c r="F1337" i="40"/>
  <c r="F1336" i="40"/>
  <c r="F1335" i="40"/>
  <c r="F1334" i="40"/>
  <c r="F1333" i="40"/>
  <c r="F1332" i="40"/>
  <c r="F1331" i="40"/>
  <c r="F1330" i="40"/>
  <c r="F1329" i="40"/>
  <c r="F1328" i="40"/>
  <c r="F1327" i="40"/>
  <c r="F1326" i="40"/>
  <c r="F1325" i="40"/>
  <c r="F1324" i="40"/>
  <c r="F1323" i="40"/>
  <c r="F1322" i="40"/>
  <c r="F1321" i="40"/>
  <c r="F1320" i="40"/>
  <c r="F1319" i="40"/>
  <c r="F1318" i="40"/>
  <c r="F1317" i="40"/>
  <c r="F1316" i="40"/>
  <c r="F1315" i="40"/>
  <c r="F1314" i="40"/>
  <c r="F1313" i="40"/>
  <c r="F1312" i="40"/>
  <c r="F1311" i="40"/>
  <c r="F1310" i="40"/>
  <c r="F1309" i="40"/>
  <c r="F1308" i="40"/>
  <c r="F1307" i="40"/>
  <c r="F1306" i="40"/>
  <c r="F1305" i="40"/>
  <c r="F1304" i="40"/>
  <c r="F1303" i="40"/>
  <c r="F1302" i="40"/>
  <c r="F1301" i="40"/>
  <c r="F1300" i="40"/>
  <c r="F1299" i="40"/>
  <c r="F1298" i="40"/>
  <c r="F1297" i="40"/>
  <c r="F1296" i="40"/>
  <c r="F1295" i="40"/>
  <c r="F1294" i="40"/>
  <c r="F1293" i="40"/>
  <c r="F1292" i="40"/>
  <c r="F1291" i="40"/>
  <c r="F1290" i="40"/>
  <c r="F1289" i="40"/>
  <c r="F1288" i="40"/>
  <c r="F1287" i="40"/>
  <c r="F1286" i="40"/>
  <c r="F1285" i="40"/>
  <c r="F1284" i="40"/>
  <c r="F1283" i="40"/>
  <c r="F1282" i="40"/>
  <c r="F1281" i="40"/>
  <c r="F1280" i="40"/>
  <c r="F1279" i="40"/>
  <c r="F1278" i="40"/>
  <c r="F1277" i="40"/>
  <c r="F1276" i="40"/>
  <c r="F1275" i="40"/>
  <c r="F1274" i="40"/>
  <c r="F1273" i="40"/>
  <c r="F1272" i="40"/>
  <c r="F1271" i="40"/>
  <c r="F1270" i="40"/>
  <c r="F1269" i="40"/>
  <c r="F1268" i="40"/>
  <c r="F1267" i="40"/>
  <c r="F1266" i="40"/>
  <c r="F1265" i="40"/>
  <c r="F1264" i="40"/>
  <c r="F1263" i="40"/>
  <c r="F1262" i="40"/>
  <c r="F1261" i="40"/>
  <c r="F1260" i="40"/>
  <c r="F1259" i="40"/>
  <c r="F1258" i="40"/>
  <c r="F1257" i="40"/>
  <c r="F1256" i="40"/>
  <c r="F1255" i="40"/>
  <c r="F1254" i="40"/>
  <c r="F1253" i="40"/>
  <c r="F1252" i="40"/>
  <c r="F1251" i="40"/>
  <c r="F1250" i="40"/>
  <c r="F1249" i="40"/>
  <c r="F1248" i="40"/>
  <c r="F1247" i="40"/>
  <c r="F1246" i="40"/>
  <c r="F1245" i="40"/>
  <c r="F1244" i="40"/>
  <c r="F1243" i="40"/>
  <c r="F1242" i="40"/>
  <c r="F1241" i="40"/>
  <c r="F1240" i="40"/>
  <c r="F1239" i="40"/>
  <c r="F1238" i="40"/>
  <c r="F1237" i="40"/>
  <c r="F1236" i="40"/>
  <c r="F1235" i="40"/>
  <c r="F1234" i="40"/>
  <c r="F1233" i="40"/>
  <c r="F1232" i="40"/>
  <c r="F1231" i="40"/>
  <c r="F1230" i="40"/>
  <c r="F1229" i="40"/>
  <c r="F1228" i="40"/>
  <c r="F1227" i="40"/>
  <c r="F1226" i="40"/>
  <c r="F1225" i="40"/>
  <c r="F1224" i="40"/>
  <c r="F1223" i="40"/>
  <c r="F1222" i="40"/>
  <c r="F1221" i="40"/>
  <c r="F1220" i="40"/>
  <c r="F1219" i="40"/>
  <c r="F1218" i="40"/>
  <c r="F1217" i="40"/>
  <c r="F1216" i="40"/>
  <c r="F1215" i="40"/>
  <c r="F1214" i="40"/>
  <c r="F1213" i="40"/>
  <c r="F1212" i="40"/>
  <c r="F1211" i="40"/>
  <c r="F1210" i="40"/>
  <c r="F1209" i="40"/>
  <c r="F1208" i="40"/>
  <c r="F1207" i="40"/>
  <c r="F1206" i="40"/>
  <c r="F1205" i="40"/>
  <c r="F1204" i="40"/>
  <c r="F1203" i="40"/>
  <c r="F1202" i="40"/>
  <c r="F1201" i="40"/>
  <c r="F1200" i="40"/>
  <c r="F1199" i="40"/>
  <c r="F1198" i="40"/>
  <c r="F1197" i="40"/>
  <c r="F1196" i="40"/>
  <c r="F1195" i="40"/>
  <c r="F1194" i="40"/>
  <c r="F1193" i="40"/>
  <c r="F1192" i="40"/>
  <c r="F1191" i="40"/>
  <c r="F1190" i="40"/>
  <c r="F1189" i="40"/>
  <c r="F1188" i="40"/>
  <c r="F1187" i="40"/>
  <c r="F1186" i="40"/>
  <c r="F1185" i="40"/>
  <c r="F1184" i="40"/>
  <c r="F1183" i="40"/>
  <c r="F1182" i="40"/>
  <c r="F1181" i="40"/>
  <c r="F1180" i="40"/>
  <c r="F1179" i="40"/>
  <c r="F1178" i="40"/>
  <c r="F1177" i="40"/>
  <c r="F1176" i="40"/>
  <c r="F1175" i="40"/>
  <c r="F1174" i="40"/>
  <c r="F1173" i="40"/>
  <c r="F1172" i="40"/>
  <c r="F1171" i="40"/>
  <c r="F1170" i="40"/>
  <c r="F1169" i="40"/>
  <c r="F1168" i="40"/>
  <c r="F1167" i="40"/>
  <c r="F1166" i="40"/>
  <c r="F1165" i="40"/>
  <c r="F1164" i="40"/>
  <c r="F1163" i="40"/>
  <c r="F1162" i="40"/>
  <c r="F1161" i="40"/>
  <c r="F1160" i="40"/>
  <c r="F1159" i="40"/>
  <c r="F1158" i="40"/>
  <c r="F1157" i="40"/>
  <c r="F1156" i="40"/>
  <c r="F1155" i="40"/>
  <c r="F1154" i="40"/>
  <c r="F1153" i="40"/>
  <c r="F1152" i="40"/>
  <c r="F1151" i="40"/>
  <c r="F1150" i="40"/>
  <c r="F1149" i="40"/>
  <c r="F1148" i="40"/>
  <c r="F1147" i="40"/>
  <c r="F1146" i="40"/>
  <c r="F1145" i="40"/>
  <c r="F1144" i="40"/>
  <c r="F1143" i="40"/>
  <c r="F1142" i="40"/>
  <c r="F1141" i="40"/>
  <c r="F1140" i="40"/>
  <c r="F1139" i="40"/>
  <c r="F1138" i="40"/>
  <c r="F1137" i="40"/>
  <c r="F1136" i="40"/>
  <c r="E1136" i="40"/>
  <c r="F1135" i="40"/>
  <c r="F1134" i="40"/>
  <c r="F1133" i="40"/>
  <c r="F1132" i="40"/>
  <c r="F1131" i="40"/>
  <c r="F1130" i="40"/>
  <c r="F1129" i="40"/>
  <c r="F1128" i="40"/>
  <c r="F1127" i="40"/>
  <c r="F1126" i="40"/>
  <c r="F1125" i="40"/>
  <c r="F1124" i="40"/>
  <c r="F1123" i="40"/>
  <c r="F1122" i="40"/>
  <c r="F1121" i="40"/>
  <c r="F1120" i="40"/>
  <c r="F1119" i="40"/>
  <c r="F1118" i="40"/>
  <c r="F1117" i="40"/>
  <c r="F1116" i="40"/>
  <c r="F1115" i="40"/>
  <c r="F1114" i="40"/>
  <c r="F1113" i="40"/>
  <c r="F1112" i="40"/>
  <c r="F1111" i="40"/>
  <c r="F1110" i="40"/>
  <c r="F1109" i="40"/>
  <c r="F1108" i="40"/>
  <c r="F1107" i="40"/>
  <c r="F1106" i="40"/>
  <c r="F1105" i="40"/>
  <c r="F1104" i="40"/>
  <c r="F1103" i="40"/>
  <c r="F1102" i="40"/>
  <c r="F1101" i="40"/>
  <c r="F1100" i="40"/>
  <c r="F1099" i="40"/>
  <c r="F1098" i="40"/>
  <c r="F1097" i="40"/>
  <c r="F1096" i="40"/>
  <c r="F1095" i="40"/>
  <c r="F1094" i="40"/>
  <c r="F1093" i="40"/>
  <c r="F1092" i="40"/>
  <c r="F1091" i="40"/>
  <c r="F1090" i="40"/>
  <c r="F1089" i="40"/>
  <c r="F1088" i="40"/>
  <c r="F1087" i="40"/>
  <c r="F1086" i="40"/>
  <c r="F1085" i="40"/>
  <c r="F1084" i="40"/>
  <c r="F1083" i="40"/>
  <c r="F1082" i="40"/>
  <c r="F1081" i="40"/>
  <c r="F1080" i="40"/>
  <c r="F1079" i="40"/>
  <c r="F1078" i="40"/>
  <c r="F1077" i="40"/>
  <c r="F1076" i="40"/>
  <c r="F1075" i="40"/>
  <c r="F1074" i="40"/>
  <c r="F1073" i="40"/>
  <c r="F1072" i="40"/>
  <c r="F1071" i="40"/>
  <c r="F1070" i="40"/>
  <c r="F1069" i="40"/>
  <c r="F1068" i="40"/>
  <c r="F1067" i="40"/>
  <c r="F1066" i="40"/>
  <c r="F1065" i="40"/>
  <c r="F1064" i="40"/>
  <c r="F1063" i="40"/>
  <c r="F1062" i="40"/>
  <c r="F1061" i="40"/>
  <c r="F1060" i="40"/>
  <c r="F1059" i="40"/>
  <c r="F1058" i="40"/>
  <c r="F1057" i="40"/>
  <c r="F1056" i="40"/>
  <c r="F1055" i="40"/>
  <c r="F1054" i="40"/>
  <c r="F1053" i="40"/>
  <c r="F1052" i="40"/>
  <c r="F1051" i="40"/>
  <c r="F1050" i="40"/>
  <c r="F1049" i="40"/>
  <c r="F1048" i="40"/>
  <c r="F1047" i="40"/>
  <c r="F1046" i="40"/>
  <c r="F1045" i="40"/>
  <c r="F1044" i="40"/>
  <c r="F1043" i="40"/>
  <c r="F1042" i="40"/>
  <c r="F1041" i="40"/>
  <c r="F1040" i="40"/>
  <c r="F1039" i="40"/>
  <c r="F1038" i="40"/>
  <c r="F1037" i="40"/>
  <c r="F1036" i="40"/>
  <c r="F1035" i="40"/>
  <c r="F1034" i="40"/>
  <c r="F1033" i="40"/>
  <c r="F1032" i="40"/>
  <c r="F1031" i="40"/>
  <c r="F1030" i="40"/>
  <c r="F1029" i="40"/>
  <c r="F1028" i="40"/>
  <c r="F1027" i="40"/>
  <c r="F1026" i="40"/>
  <c r="F1025" i="40"/>
  <c r="F1024" i="40"/>
  <c r="F1023" i="40"/>
  <c r="F1022" i="40"/>
  <c r="F1021" i="40"/>
  <c r="F1020" i="40"/>
  <c r="F1019" i="40"/>
  <c r="F1018" i="40"/>
  <c r="F1017" i="40"/>
  <c r="F1016" i="40"/>
  <c r="F1015" i="40"/>
  <c r="F1014" i="40"/>
  <c r="F1013" i="40"/>
  <c r="F1012" i="40"/>
  <c r="F1011" i="40"/>
  <c r="F1010" i="40"/>
  <c r="F1009" i="40"/>
  <c r="F1008" i="40"/>
  <c r="F1007" i="40"/>
  <c r="F1006" i="40"/>
  <c r="F1005" i="40"/>
  <c r="F1004" i="40"/>
  <c r="F1003" i="40"/>
  <c r="F1002" i="40"/>
  <c r="F1001" i="40"/>
  <c r="F1000" i="40"/>
  <c r="F999" i="40"/>
  <c r="F998" i="40"/>
  <c r="F997" i="40"/>
  <c r="F996" i="40"/>
  <c r="F995" i="40"/>
  <c r="F994" i="40"/>
  <c r="F993" i="40"/>
  <c r="F992" i="40"/>
  <c r="F991" i="40"/>
  <c r="F990" i="40"/>
  <c r="F989" i="40"/>
  <c r="F988" i="40"/>
  <c r="F987" i="40"/>
  <c r="F986" i="40"/>
  <c r="F985" i="40"/>
  <c r="F984" i="40"/>
  <c r="F983" i="40"/>
  <c r="F982" i="40"/>
  <c r="F981" i="40"/>
  <c r="F980" i="40"/>
  <c r="F979" i="40"/>
  <c r="F978" i="40"/>
  <c r="F977" i="40"/>
  <c r="F976" i="40"/>
  <c r="F975" i="40"/>
  <c r="F974" i="40"/>
  <c r="F973" i="40"/>
  <c r="F972" i="40"/>
  <c r="F971" i="40"/>
  <c r="F970" i="40"/>
  <c r="F969" i="40"/>
  <c r="F968" i="40"/>
  <c r="F967" i="40"/>
  <c r="F966" i="40"/>
  <c r="F965" i="40"/>
  <c r="F964" i="40"/>
  <c r="F963" i="40"/>
  <c r="F962" i="40"/>
  <c r="F961" i="40"/>
  <c r="F960" i="40"/>
  <c r="F959" i="40"/>
  <c r="F958" i="40"/>
  <c r="F957" i="40"/>
  <c r="F956" i="40"/>
  <c r="F955" i="40"/>
  <c r="F954" i="40"/>
  <c r="F953" i="40"/>
  <c r="F952" i="40"/>
  <c r="F951" i="40"/>
  <c r="F950" i="40"/>
  <c r="F949" i="40"/>
  <c r="F948" i="40"/>
  <c r="F947" i="40"/>
  <c r="F946" i="40"/>
  <c r="F945" i="40"/>
  <c r="F944" i="40"/>
  <c r="F943" i="40"/>
  <c r="F942" i="40"/>
  <c r="F941" i="40"/>
  <c r="F940" i="40"/>
  <c r="F939" i="40"/>
  <c r="F938" i="40"/>
  <c r="F937" i="40"/>
  <c r="F936" i="40"/>
  <c r="F935" i="40"/>
  <c r="F934" i="40"/>
  <c r="F933" i="40"/>
  <c r="F932" i="40"/>
  <c r="F931" i="40"/>
  <c r="F930" i="40"/>
  <c r="F929" i="40"/>
  <c r="F928" i="40"/>
  <c r="F927" i="40"/>
  <c r="F926" i="40"/>
  <c r="F925" i="40"/>
  <c r="F924" i="40"/>
  <c r="F923" i="40"/>
  <c r="F922" i="40"/>
  <c r="F921" i="40"/>
  <c r="F920" i="40"/>
  <c r="F919" i="40"/>
  <c r="F918" i="40"/>
  <c r="F917" i="40"/>
  <c r="F916" i="40"/>
  <c r="F915" i="40"/>
  <c r="F914" i="40"/>
  <c r="F913" i="40"/>
  <c r="F912" i="40"/>
  <c r="F911" i="40"/>
  <c r="F910" i="40"/>
  <c r="F909" i="40"/>
  <c r="F908" i="40"/>
  <c r="F907" i="40"/>
  <c r="F906" i="40"/>
  <c r="F905" i="40"/>
  <c r="F904" i="40"/>
  <c r="F903" i="40"/>
  <c r="F902" i="40"/>
  <c r="F901" i="40"/>
  <c r="F900" i="40"/>
  <c r="F899" i="40"/>
  <c r="F898" i="40"/>
  <c r="F897" i="40"/>
  <c r="F896" i="40"/>
  <c r="F895" i="40"/>
  <c r="F894" i="40"/>
  <c r="F893" i="40"/>
  <c r="F892" i="40"/>
  <c r="F891" i="40"/>
  <c r="F890" i="40"/>
  <c r="F889" i="40"/>
  <c r="F888" i="40"/>
  <c r="F887" i="40"/>
  <c r="F886" i="40"/>
  <c r="F885" i="40"/>
  <c r="F884" i="40"/>
  <c r="F883" i="40"/>
  <c r="F882" i="40"/>
  <c r="F881" i="40"/>
  <c r="F880" i="40"/>
  <c r="F879" i="40"/>
  <c r="F878" i="40"/>
  <c r="F877" i="40"/>
  <c r="F876" i="40"/>
  <c r="F875" i="40"/>
  <c r="F874" i="40"/>
  <c r="F873" i="40"/>
  <c r="F872" i="40"/>
  <c r="F871" i="40"/>
  <c r="F870" i="40"/>
  <c r="F869" i="40"/>
  <c r="F868" i="40"/>
  <c r="F867" i="40"/>
  <c r="F866" i="40"/>
  <c r="F865" i="40"/>
  <c r="F864" i="40"/>
  <c r="F863" i="40"/>
  <c r="F862" i="40"/>
  <c r="F861" i="40"/>
  <c r="F860" i="40"/>
  <c r="F859" i="40"/>
  <c r="F858" i="40"/>
  <c r="F857" i="40"/>
  <c r="F856" i="40"/>
  <c r="F855" i="40"/>
  <c r="F854" i="40"/>
  <c r="F853" i="40"/>
  <c r="F852" i="40"/>
  <c r="F851" i="40"/>
  <c r="F850" i="40"/>
  <c r="F849" i="40"/>
  <c r="F848" i="40"/>
  <c r="F847" i="40"/>
  <c r="F846" i="40"/>
  <c r="F845" i="40"/>
  <c r="F844" i="40"/>
  <c r="F843" i="40"/>
  <c r="F842" i="40"/>
  <c r="F841" i="40"/>
  <c r="F840" i="40"/>
  <c r="F839" i="40"/>
  <c r="F838" i="40"/>
  <c r="F837" i="40"/>
  <c r="F836" i="40"/>
  <c r="F835" i="40"/>
  <c r="F834" i="40"/>
  <c r="F833" i="40"/>
  <c r="F832" i="40"/>
  <c r="F831" i="40"/>
  <c r="F830" i="40"/>
  <c r="F829" i="40"/>
  <c r="F828" i="40"/>
  <c r="F827" i="40"/>
  <c r="F826" i="40"/>
  <c r="F825" i="40"/>
  <c r="F824" i="40"/>
  <c r="F823" i="40"/>
  <c r="F822" i="40"/>
  <c r="F821" i="40"/>
  <c r="F820" i="40"/>
  <c r="F819" i="40"/>
  <c r="F818" i="40"/>
  <c r="F817" i="40"/>
  <c r="F816" i="40"/>
  <c r="F815" i="40"/>
  <c r="F814" i="40"/>
  <c r="F813" i="40"/>
  <c r="F812" i="40"/>
  <c r="F811" i="40"/>
  <c r="F810" i="40"/>
  <c r="F809" i="40"/>
  <c r="F808" i="40"/>
  <c r="F807" i="40"/>
  <c r="F806" i="40"/>
  <c r="F805" i="40"/>
  <c r="F804" i="40"/>
  <c r="F803" i="40"/>
  <c r="F802" i="40"/>
  <c r="F801" i="40"/>
  <c r="F800" i="40"/>
  <c r="F799" i="40"/>
  <c r="F798" i="40"/>
  <c r="F797" i="40"/>
  <c r="F796" i="40"/>
  <c r="F795" i="40"/>
  <c r="F794" i="40"/>
  <c r="F793" i="40"/>
  <c r="F792" i="40"/>
  <c r="F791" i="40"/>
  <c r="F790" i="40"/>
  <c r="F789" i="40"/>
  <c r="F788" i="40"/>
  <c r="F787" i="40"/>
  <c r="F786" i="40"/>
  <c r="F785" i="40"/>
  <c r="F784" i="40"/>
  <c r="F783" i="40"/>
  <c r="F782" i="40"/>
  <c r="F781" i="40"/>
  <c r="F780" i="40"/>
  <c r="F779" i="40"/>
  <c r="F778" i="40"/>
  <c r="F777" i="40"/>
  <c r="F776" i="40"/>
  <c r="F775" i="40"/>
  <c r="F774" i="40"/>
  <c r="F773" i="40"/>
  <c r="F772" i="40"/>
  <c r="F771" i="40"/>
  <c r="F770" i="40"/>
  <c r="F769" i="40"/>
  <c r="F768" i="40"/>
  <c r="F767" i="40"/>
  <c r="F766" i="40"/>
  <c r="F765" i="40"/>
  <c r="F764" i="40"/>
  <c r="F763" i="40"/>
  <c r="F762" i="40"/>
  <c r="F761" i="40"/>
  <c r="F760" i="40"/>
  <c r="F759" i="40"/>
  <c r="F758" i="40"/>
  <c r="F757" i="40"/>
  <c r="F756" i="40"/>
  <c r="F755" i="40"/>
  <c r="F754" i="40"/>
  <c r="F753" i="40"/>
  <c r="F752" i="40"/>
  <c r="F751" i="40"/>
  <c r="F750" i="40"/>
  <c r="F749" i="40"/>
  <c r="F748" i="40"/>
  <c r="F747" i="40"/>
  <c r="F746" i="40"/>
  <c r="F745" i="40"/>
  <c r="F744" i="40"/>
  <c r="F743" i="40"/>
  <c r="F742" i="40"/>
  <c r="F741" i="40"/>
  <c r="F740" i="40"/>
  <c r="F739" i="40"/>
  <c r="F738" i="40"/>
  <c r="F737" i="40"/>
  <c r="F736" i="40"/>
  <c r="F735" i="40"/>
  <c r="F734" i="40"/>
  <c r="F733" i="40"/>
  <c r="F732" i="40"/>
  <c r="F731" i="40"/>
  <c r="F730" i="40"/>
  <c r="F729" i="40"/>
  <c r="F728" i="40"/>
  <c r="F727" i="40"/>
  <c r="F726" i="40"/>
  <c r="F725" i="40"/>
  <c r="F724" i="40"/>
  <c r="F723" i="40"/>
  <c r="F722" i="40"/>
  <c r="F721" i="40"/>
  <c r="F720" i="40"/>
  <c r="F719" i="40"/>
  <c r="F718" i="40"/>
  <c r="F717" i="40"/>
  <c r="F716" i="40"/>
  <c r="F715" i="40"/>
  <c r="F714" i="40"/>
  <c r="F713" i="40"/>
  <c r="F712" i="40"/>
  <c r="F711" i="40"/>
  <c r="F710" i="40"/>
  <c r="F709" i="40"/>
  <c r="F708" i="40"/>
  <c r="F707" i="40"/>
  <c r="F706" i="40"/>
  <c r="F705" i="40"/>
  <c r="F704" i="40"/>
  <c r="F703" i="40"/>
  <c r="F702" i="40"/>
  <c r="F701" i="40"/>
  <c r="F700" i="40"/>
  <c r="F699" i="40"/>
  <c r="F698" i="40"/>
  <c r="F697" i="40"/>
  <c r="F696" i="40"/>
  <c r="F695" i="40"/>
  <c r="F694" i="40"/>
  <c r="F693" i="40"/>
  <c r="F692" i="40"/>
  <c r="F691" i="40"/>
  <c r="F690" i="40"/>
  <c r="F689" i="40"/>
  <c r="F688" i="40"/>
  <c r="F687" i="40"/>
  <c r="F686" i="40"/>
  <c r="F685" i="40"/>
  <c r="F684" i="40"/>
  <c r="F683" i="40"/>
  <c r="F682" i="40"/>
  <c r="F681" i="40"/>
  <c r="F680" i="40"/>
  <c r="F679" i="40"/>
  <c r="F678" i="40"/>
  <c r="F677" i="40"/>
  <c r="F676" i="40"/>
  <c r="F675" i="40"/>
  <c r="F674" i="40"/>
  <c r="F673" i="40"/>
  <c r="F672" i="40"/>
  <c r="F671" i="40"/>
  <c r="F670" i="40"/>
  <c r="F669" i="40"/>
  <c r="F668" i="40"/>
  <c r="F667" i="40"/>
  <c r="F666" i="40"/>
  <c r="F665" i="40"/>
  <c r="F664" i="40"/>
  <c r="F663" i="40"/>
  <c r="F662" i="40"/>
  <c r="F661" i="40"/>
  <c r="F660" i="40"/>
  <c r="F659" i="40"/>
  <c r="F658" i="40"/>
  <c r="F657" i="40"/>
  <c r="F656" i="40"/>
  <c r="F655" i="40"/>
  <c r="F654" i="40"/>
  <c r="F653" i="40"/>
  <c r="F652" i="40"/>
  <c r="F651" i="40"/>
  <c r="F650" i="40"/>
  <c r="F649" i="40"/>
  <c r="F648" i="40"/>
  <c r="F647" i="40"/>
  <c r="F646" i="40"/>
  <c r="F645" i="40"/>
  <c r="F644" i="40"/>
  <c r="F643" i="40"/>
  <c r="F642" i="40"/>
  <c r="F641" i="40"/>
  <c r="F640" i="40"/>
  <c r="F639" i="40"/>
  <c r="F638" i="40"/>
  <c r="F476" i="39" l="1"/>
  <c r="F477" i="39"/>
  <c r="F478" i="39"/>
  <c r="F479" i="39"/>
  <c r="F430" i="39"/>
  <c r="F431" i="39"/>
  <c r="F432" i="39"/>
  <c r="F433" i="39"/>
  <c r="F434" i="39"/>
  <c r="F2" i="39"/>
  <c r="F3" i="39"/>
  <c r="F4" i="39"/>
  <c r="F5" i="39"/>
  <c r="F6" i="39"/>
  <c r="F7" i="39"/>
  <c r="F8" i="39"/>
  <c r="F9" i="39"/>
  <c r="F10" i="39"/>
  <c r="F11" i="39"/>
  <c r="F12" i="39"/>
  <c r="F13" i="39"/>
  <c r="F14" i="39"/>
  <c r="F15" i="39"/>
  <c r="F16" i="39"/>
  <c r="F17" i="39"/>
  <c r="F18" i="39"/>
  <c r="F19" i="39"/>
  <c r="F20" i="39"/>
  <c r="F21" i="39"/>
  <c r="F22" i="39"/>
  <c r="F23" i="39"/>
  <c r="F24" i="39"/>
  <c r="F25" i="39"/>
  <c r="F26" i="39"/>
  <c r="F27" i="39"/>
  <c r="F762" i="39"/>
  <c r="F763" i="39"/>
  <c r="F28" i="39"/>
  <c r="F29" i="39"/>
  <c r="F30" i="39"/>
  <c r="F31" i="39"/>
  <c r="F32" i="39"/>
  <c r="F33" i="39"/>
  <c r="F34" i="39"/>
  <c r="F35" i="39"/>
  <c r="F36" i="39"/>
  <c r="F37" i="39"/>
  <c r="F72" i="39"/>
  <c r="F112" i="39"/>
  <c r="F147" i="39"/>
  <c r="F193" i="39"/>
  <c r="F236" i="39"/>
  <c r="F282" i="39"/>
  <c r="F335" i="39"/>
  <c r="F385" i="39"/>
  <c r="F435" i="39"/>
  <c r="F480" i="39"/>
  <c r="F522" i="39"/>
  <c r="F561" i="39"/>
  <c r="F562" i="39"/>
  <c r="F563" i="39"/>
  <c r="F564" i="39"/>
  <c r="F602" i="39"/>
  <c r="F603" i="39"/>
  <c r="F604" i="39"/>
  <c r="F641" i="39"/>
  <c r="F642" i="39"/>
  <c r="F643" i="39"/>
  <c r="F655" i="39"/>
  <c r="F680" i="39"/>
  <c r="F698" i="39"/>
  <c r="F714" i="39"/>
  <c r="F729" i="39"/>
  <c r="F747" i="39"/>
  <c r="F764" i="39"/>
  <c r="F38" i="39"/>
  <c r="F73" i="39"/>
  <c r="F113" i="39"/>
  <c r="F114" i="39"/>
  <c r="F115" i="39"/>
  <c r="F148" i="39"/>
  <c r="F194" i="39"/>
  <c r="F237" i="39"/>
  <c r="F283" i="39"/>
  <c r="F336" i="39"/>
  <c r="F386" i="39"/>
  <c r="F387" i="39"/>
  <c r="F436" i="39"/>
  <c r="F481" i="39"/>
  <c r="F523" i="39"/>
  <c r="F565" i="39"/>
  <c r="F566" i="39"/>
  <c r="F605" i="39"/>
  <c r="F606" i="39"/>
  <c r="F607" i="39"/>
  <c r="F608" i="39"/>
  <c r="F654" i="39"/>
  <c r="F656" i="39"/>
  <c r="F657" i="39"/>
  <c r="F658" i="39"/>
  <c r="F659" i="39"/>
  <c r="F660" i="39"/>
  <c r="F661" i="39"/>
  <c r="F662" i="39"/>
  <c r="F663" i="39"/>
  <c r="F681" i="39"/>
  <c r="F682" i="39"/>
  <c r="F699" i="39"/>
  <c r="F715" i="39"/>
  <c r="F716" i="39"/>
  <c r="F730" i="39"/>
  <c r="F748" i="39"/>
  <c r="F765" i="39"/>
  <c r="F766" i="39"/>
  <c r="F39" i="39"/>
  <c r="F40" i="39"/>
  <c r="F74" i="39"/>
  <c r="F116" i="39"/>
  <c r="F149" i="39"/>
  <c r="F150" i="39"/>
  <c r="F151" i="39"/>
  <c r="F152" i="39"/>
  <c r="F184" i="39"/>
  <c r="F195" i="39"/>
  <c r="F238" i="39"/>
  <c r="F284" i="39"/>
  <c r="F337" i="39"/>
  <c r="F388" i="39"/>
  <c r="F422" i="39"/>
  <c r="F437" i="39"/>
  <c r="F438" i="39"/>
  <c r="F482" i="39"/>
  <c r="F524" i="39"/>
  <c r="F567" i="39"/>
  <c r="F609" i="39"/>
  <c r="F644" i="39"/>
  <c r="F664" i="39"/>
  <c r="F683" i="39"/>
  <c r="F700" i="39"/>
  <c r="F717" i="39"/>
  <c r="F731" i="39"/>
  <c r="F744" i="39"/>
  <c r="F749" i="39"/>
  <c r="F767" i="39"/>
  <c r="F75" i="39"/>
  <c r="F117" i="39"/>
  <c r="F76" i="39"/>
  <c r="F153" i="39"/>
  <c r="F154" i="39"/>
  <c r="F196" i="39"/>
  <c r="F239" i="39"/>
  <c r="F285" i="39"/>
  <c r="F338" i="39"/>
  <c r="F389" i="39"/>
  <c r="F439" i="39"/>
  <c r="F483" i="39"/>
  <c r="F525" i="39"/>
  <c r="F568" i="39"/>
  <c r="F569" i="39"/>
  <c r="F570" i="39"/>
  <c r="F571" i="39"/>
  <c r="F610" i="39"/>
  <c r="F611" i="39"/>
  <c r="F612" i="39"/>
  <c r="F645" i="39"/>
  <c r="F646" i="39"/>
  <c r="F647" i="39"/>
  <c r="F665" i="39"/>
  <c r="F684" i="39"/>
  <c r="F701" i="39"/>
  <c r="F718" i="39"/>
  <c r="F732" i="39"/>
  <c r="F745" i="39"/>
  <c r="F750" i="39"/>
  <c r="F768" i="39"/>
  <c r="F41" i="39"/>
  <c r="F77" i="39"/>
  <c r="F118" i="39"/>
  <c r="F197" i="39"/>
  <c r="F240" i="39"/>
  <c r="F286" i="39"/>
  <c r="F287" i="39"/>
  <c r="F288" i="39"/>
  <c r="F289" i="39"/>
  <c r="F290" i="39"/>
  <c r="F339" i="39"/>
  <c r="F340" i="39"/>
  <c r="F341" i="39"/>
  <c r="F342" i="39"/>
  <c r="F343" i="39"/>
  <c r="F390" i="39"/>
  <c r="F391" i="39"/>
  <c r="F392" i="39"/>
  <c r="F440" i="39"/>
  <c r="F484" i="39"/>
  <c r="F485" i="39"/>
  <c r="F486" i="39"/>
  <c r="F487" i="39"/>
  <c r="F488" i="39"/>
  <c r="F489" i="39"/>
  <c r="F526" i="39"/>
  <c r="F572" i="39"/>
  <c r="F613" i="39"/>
  <c r="F648" i="39"/>
  <c r="F666" i="39"/>
  <c r="F702" i="39"/>
  <c r="F751" i="39"/>
  <c r="F769" i="39"/>
  <c r="F42" i="39"/>
  <c r="F78" i="39"/>
  <c r="F119" i="39"/>
  <c r="F155" i="39"/>
  <c r="F198" i="39"/>
  <c r="F199" i="39"/>
  <c r="F241" i="39"/>
  <c r="F242" i="39"/>
  <c r="F243" i="39"/>
  <c r="F244" i="39"/>
  <c r="F245" i="39"/>
  <c r="F291" i="39"/>
  <c r="F292" i="39"/>
  <c r="F293" i="39"/>
  <c r="F294" i="39"/>
  <c r="F295" i="39"/>
  <c r="F296" i="39"/>
  <c r="F344" i="39"/>
  <c r="F345" i="39"/>
  <c r="F346" i="39"/>
  <c r="F347" i="39"/>
  <c r="F348" i="39"/>
  <c r="F349" i="39"/>
  <c r="F393" i="39"/>
  <c r="F441" i="39"/>
  <c r="F490" i="39"/>
  <c r="F527" i="39"/>
  <c r="F573" i="39"/>
  <c r="F614" i="39"/>
  <c r="F667" i="39"/>
  <c r="F685" i="39"/>
  <c r="F703" i="39"/>
  <c r="F719" i="39"/>
  <c r="F733" i="39"/>
  <c r="F770" i="39"/>
  <c r="F43" i="39"/>
  <c r="F79" i="39"/>
  <c r="F120" i="39"/>
  <c r="F156" i="39"/>
  <c r="F185" i="39"/>
  <c r="F186" i="39"/>
  <c r="F187" i="39"/>
  <c r="F188" i="39"/>
  <c r="F200" i="39"/>
  <c r="F201" i="39"/>
  <c r="F202" i="39"/>
  <c r="F246" i="39"/>
  <c r="F297" i="39"/>
  <c r="F350" i="39"/>
  <c r="F394" i="39"/>
  <c r="F442" i="39"/>
  <c r="F491" i="39"/>
  <c r="F528" i="39"/>
  <c r="F574" i="39"/>
  <c r="F615" i="39"/>
  <c r="F649" i="39"/>
  <c r="F668" i="39"/>
  <c r="F686" i="39"/>
  <c r="F704" i="39"/>
  <c r="F720" i="39"/>
  <c r="F734" i="39"/>
  <c r="F752" i="39"/>
  <c r="F771" i="39"/>
  <c r="F44" i="39"/>
  <c r="F80" i="39"/>
  <c r="F121" i="39"/>
  <c r="F157" i="39"/>
  <c r="F203" i="39"/>
  <c r="F247" i="39"/>
  <c r="F248" i="39"/>
  <c r="F249" i="39"/>
  <c r="F250" i="39"/>
  <c r="F251" i="39"/>
  <c r="F252" i="39"/>
  <c r="F298" i="39"/>
  <c r="F299" i="39"/>
  <c r="F300" i="39"/>
  <c r="F301" i="39"/>
  <c r="F302" i="39"/>
  <c r="F303" i="39"/>
  <c r="F304" i="39"/>
  <c r="F351" i="39"/>
  <c r="F352" i="39"/>
  <c r="F353" i="39"/>
  <c r="F354" i="39"/>
  <c r="F395" i="39"/>
  <c r="F443" i="39"/>
  <c r="F492" i="39"/>
  <c r="F529" i="39"/>
  <c r="F575" i="39"/>
  <c r="F616" i="39"/>
  <c r="F669" i="39"/>
  <c r="F687" i="39"/>
  <c r="F705" i="39"/>
  <c r="F721" i="39"/>
  <c r="F735" i="39"/>
  <c r="F753" i="39"/>
  <c r="F772" i="39"/>
  <c r="F45" i="39"/>
  <c r="F81" i="39"/>
  <c r="F122" i="39"/>
  <c r="F158" i="39"/>
  <c r="F204" i="39"/>
  <c r="F253" i="39"/>
  <c r="F254" i="39"/>
  <c r="F255" i="39"/>
  <c r="F256" i="39"/>
  <c r="F305" i="39"/>
  <c r="F306" i="39"/>
  <c r="F307" i="39"/>
  <c r="F308" i="39"/>
  <c r="F309" i="39"/>
  <c r="F310" i="39"/>
  <c r="F311" i="39"/>
  <c r="F355" i="39"/>
  <c r="F356" i="39"/>
  <c r="F357" i="39"/>
  <c r="F358" i="39"/>
  <c r="F396" i="39"/>
  <c r="F444" i="39"/>
  <c r="F493" i="39"/>
  <c r="F530" i="39"/>
  <c r="F576" i="39"/>
  <c r="F617" i="39"/>
  <c r="F670" i="39"/>
  <c r="F688" i="39"/>
  <c r="F706" i="39"/>
  <c r="F722" i="39"/>
  <c r="F736" i="39"/>
  <c r="F754" i="39"/>
  <c r="F773" i="39"/>
  <c r="F46" i="39"/>
  <c r="F82" i="39"/>
  <c r="F123" i="39"/>
  <c r="F159" i="39"/>
  <c r="F205" i="39"/>
  <c r="F257" i="39"/>
  <c r="F312" i="39"/>
  <c r="F359" i="39"/>
  <c r="F397" i="39"/>
  <c r="F398" i="39"/>
  <c r="F445" i="39"/>
  <c r="F494" i="39"/>
  <c r="F531" i="39"/>
  <c r="F577" i="39"/>
  <c r="F618" i="39"/>
  <c r="F671" i="39"/>
  <c r="F689" i="39"/>
  <c r="F707" i="39"/>
  <c r="F723" i="39"/>
  <c r="F737" i="39"/>
  <c r="F755" i="39"/>
  <c r="F774" i="39"/>
  <c r="F47" i="39"/>
  <c r="F83" i="39"/>
  <c r="F124" i="39"/>
  <c r="F160" i="39"/>
  <c r="F206" i="39"/>
  <c r="F258" i="39"/>
  <c r="F313" i="39"/>
  <c r="F360" i="39"/>
  <c r="F399" i="39"/>
  <c r="F446" i="39"/>
  <c r="F495" i="39"/>
  <c r="F532" i="39"/>
  <c r="F578" i="39"/>
  <c r="F619" i="39"/>
  <c r="F672" i="39"/>
  <c r="F690" i="39"/>
  <c r="F708" i="39"/>
  <c r="F738" i="39"/>
  <c r="F756" i="39"/>
  <c r="F775" i="39"/>
  <c r="F48" i="39"/>
  <c r="F49" i="39"/>
  <c r="F50" i="39"/>
  <c r="F84" i="39"/>
  <c r="F125" i="39"/>
  <c r="F161" i="39"/>
  <c r="F207" i="39"/>
  <c r="F259" i="39"/>
  <c r="F314" i="39"/>
  <c r="F361" i="39"/>
  <c r="F400" i="39"/>
  <c r="F447" i="39"/>
  <c r="F496" i="39"/>
  <c r="F533" i="39"/>
  <c r="F534" i="39"/>
  <c r="F535" i="39"/>
  <c r="F536" i="39"/>
  <c r="F537" i="39"/>
  <c r="F538" i="39"/>
  <c r="F539" i="39"/>
  <c r="F540" i="39"/>
  <c r="F579" i="39"/>
  <c r="F620" i="39"/>
  <c r="F673" i="39"/>
  <c r="F691" i="39"/>
  <c r="F709" i="39"/>
  <c r="F724" i="39"/>
  <c r="F739" i="39"/>
  <c r="F757" i="39"/>
  <c r="F776" i="39"/>
  <c r="F51" i="39"/>
  <c r="F85" i="39"/>
  <c r="F126" i="39"/>
  <c r="F162" i="39"/>
  <c r="F189" i="39"/>
  <c r="F190" i="39"/>
  <c r="F191" i="39"/>
  <c r="F192" i="39"/>
  <c r="F208" i="39"/>
  <c r="F209" i="39"/>
  <c r="F210" i="39"/>
  <c r="F260" i="39"/>
  <c r="F315" i="39"/>
  <c r="F362" i="39"/>
  <c r="F401" i="39"/>
  <c r="F448" i="39"/>
  <c r="F449" i="39"/>
  <c r="F450" i="39"/>
  <c r="F451" i="39"/>
  <c r="F497" i="39"/>
  <c r="F498" i="39"/>
  <c r="F499" i="39"/>
  <c r="F541" i="39"/>
  <c r="F580" i="39"/>
  <c r="F621" i="39"/>
  <c r="F674" i="39"/>
  <c r="F692" i="39"/>
  <c r="F710" i="39"/>
  <c r="F725" i="39"/>
  <c r="F740" i="39"/>
  <c r="F758" i="39"/>
  <c r="F777" i="39"/>
  <c r="F52" i="39"/>
  <c r="F86" i="39"/>
  <c r="F87" i="39"/>
  <c r="F127" i="39"/>
  <c r="F163" i="39"/>
  <c r="F211" i="39"/>
  <c r="F261" i="39"/>
  <c r="F316" i="39"/>
  <c r="F363" i="39"/>
  <c r="F402" i="39"/>
  <c r="F452" i="39"/>
  <c r="F542" i="39"/>
  <c r="F581" i="39"/>
  <c r="F622" i="39"/>
  <c r="F675" i="39"/>
  <c r="F693" i="39"/>
  <c r="F711" i="39"/>
  <c r="F726" i="39"/>
  <c r="F741" i="39"/>
  <c r="F759" i="39"/>
  <c r="F778" i="39"/>
  <c r="F53" i="39"/>
  <c r="F54" i="39"/>
  <c r="F55" i="39"/>
  <c r="F56" i="39"/>
  <c r="F57" i="39"/>
  <c r="F58" i="39"/>
  <c r="F59" i="39"/>
  <c r="F60" i="39"/>
  <c r="F61" i="39"/>
  <c r="F62" i="39"/>
  <c r="F63" i="39"/>
  <c r="F64" i="39"/>
  <c r="F65" i="39"/>
  <c r="F66" i="39"/>
  <c r="F67" i="39"/>
  <c r="F68" i="39"/>
  <c r="F88" i="39"/>
  <c r="F89" i="39"/>
  <c r="F90" i="39"/>
  <c r="F91" i="39"/>
  <c r="F92" i="39"/>
  <c r="F93" i="39"/>
  <c r="F94" i="39"/>
  <c r="F95" i="39"/>
  <c r="F96" i="39"/>
  <c r="F97" i="39"/>
  <c r="F98" i="39"/>
  <c r="F99" i="39"/>
  <c r="F100" i="39"/>
  <c r="F101" i="39"/>
  <c r="F102" i="39"/>
  <c r="F103" i="39"/>
  <c r="F128" i="39"/>
  <c r="F129" i="39"/>
  <c r="F130" i="39"/>
  <c r="F131" i="39"/>
  <c r="F132" i="39"/>
  <c r="F133" i="39"/>
  <c r="F134" i="39"/>
  <c r="F135" i="39"/>
  <c r="F136" i="39"/>
  <c r="F137" i="39"/>
  <c r="F138" i="39"/>
  <c r="F139" i="39"/>
  <c r="F140" i="39"/>
  <c r="F141" i="39"/>
  <c r="F142" i="39"/>
  <c r="F143" i="39"/>
  <c r="F164" i="39"/>
  <c r="F165" i="39"/>
  <c r="F166" i="39"/>
  <c r="F167" i="39"/>
  <c r="F168" i="39"/>
  <c r="F169" i="39"/>
  <c r="F170" i="39"/>
  <c r="F171" i="39"/>
  <c r="F172" i="39"/>
  <c r="F173" i="39"/>
  <c r="F174" i="39"/>
  <c r="F175" i="39"/>
  <c r="F176" i="39"/>
  <c r="F177" i="39"/>
  <c r="F178" i="39"/>
  <c r="F179" i="39"/>
  <c r="F180" i="39"/>
  <c r="F181" i="39"/>
  <c r="F212" i="39"/>
  <c r="F213" i="39"/>
  <c r="F214" i="39"/>
  <c r="F215" i="39"/>
  <c r="F216" i="39"/>
  <c r="F217" i="39"/>
  <c r="F218" i="39"/>
  <c r="F219" i="39"/>
  <c r="F220" i="39"/>
  <c r="F221" i="39"/>
  <c r="F222" i="39"/>
  <c r="F223" i="39"/>
  <c r="F224" i="39"/>
  <c r="F225" i="39"/>
  <c r="F226" i="39"/>
  <c r="F227" i="39"/>
  <c r="F262" i="39"/>
  <c r="F263" i="39"/>
  <c r="F264" i="39"/>
  <c r="F265" i="39"/>
  <c r="F266" i="39"/>
  <c r="F267" i="39"/>
  <c r="F268" i="39"/>
  <c r="F269" i="39"/>
  <c r="F270" i="39"/>
  <c r="F271" i="39"/>
  <c r="F272" i="39"/>
  <c r="F273" i="39"/>
  <c r="F274" i="39"/>
  <c r="F275" i="39"/>
  <c r="F276" i="39"/>
  <c r="F277" i="39"/>
  <c r="F317" i="39"/>
  <c r="F318" i="39"/>
  <c r="F319" i="39"/>
  <c r="F320" i="39"/>
  <c r="F321" i="39"/>
  <c r="F322" i="39"/>
  <c r="F323" i="39"/>
  <c r="F324" i="39"/>
  <c r="F325" i="39"/>
  <c r="F326" i="39"/>
  <c r="F327" i="39"/>
  <c r="F328" i="39"/>
  <c r="F329" i="39"/>
  <c r="F330" i="39"/>
  <c r="F331" i="39"/>
  <c r="F332" i="39"/>
  <c r="F364" i="39"/>
  <c r="F365" i="39"/>
  <c r="F366" i="39"/>
  <c r="F367" i="39"/>
  <c r="F368" i="39"/>
  <c r="F369" i="39"/>
  <c r="F370" i="39"/>
  <c r="F371" i="39"/>
  <c r="F372" i="39"/>
  <c r="F373" i="39"/>
  <c r="F374" i="39"/>
  <c r="F375" i="39"/>
  <c r="F376" i="39"/>
  <c r="F377" i="39"/>
  <c r="F378" i="39"/>
  <c r="F379" i="39"/>
  <c r="F403" i="39"/>
  <c r="F404" i="39"/>
  <c r="F405" i="39"/>
  <c r="F406" i="39"/>
  <c r="F407" i="39"/>
  <c r="F408" i="39"/>
  <c r="F409" i="39"/>
  <c r="F410" i="39"/>
  <c r="F411" i="39"/>
  <c r="F412" i="39"/>
  <c r="F413" i="39"/>
  <c r="F414" i="39"/>
  <c r="F415" i="39"/>
  <c r="F416" i="39"/>
  <c r="F417" i="39"/>
  <c r="F418" i="39"/>
  <c r="F423" i="39"/>
  <c r="F424" i="39"/>
  <c r="F425" i="39"/>
  <c r="F453" i="39"/>
  <c r="F454" i="39"/>
  <c r="F455" i="39"/>
  <c r="F456" i="39"/>
  <c r="F457" i="39"/>
  <c r="F458" i="39"/>
  <c r="F459" i="39"/>
  <c r="F460" i="39"/>
  <c r="F461" i="39"/>
  <c r="F462" i="39"/>
  <c r="F463" i="39"/>
  <c r="F464" i="39"/>
  <c r="F465" i="39"/>
  <c r="F466" i="39"/>
  <c r="F467" i="39"/>
  <c r="F468" i="39"/>
  <c r="F469" i="39"/>
  <c r="F501" i="39"/>
  <c r="F502" i="39"/>
  <c r="F503" i="39"/>
  <c r="F504" i="39"/>
  <c r="F505" i="39"/>
  <c r="F506" i="39"/>
  <c r="F507" i="39"/>
  <c r="F508" i="39"/>
  <c r="F509" i="39"/>
  <c r="F510" i="39"/>
  <c r="F511" i="39"/>
  <c r="F512" i="39"/>
  <c r="F513" i="39"/>
  <c r="F514" i="39"/>
  <c r="F515" i="39"/>
  <c r="F516" i="39"/>
  <c r="F543" i="39"/>
  <c r="F544" i="39"/>
  <c r="F545" i="39"/>
  <c r="F546" i="39"/>
  <c r="F547" i="39"/>
  <c r="F548" i="39"/>
  <c r="F549" i="39"/>
  <c r="F550" i="39"/>
  <c r="F551" i="39"/>
  <c r="F552" i="39"/>
  <c r="F553" i="39"/>
  <c r="F554" i="39"/>
  <c r="F555" i="39"/>
  <c r="F556" i="39"/>
  <c r="F557" i="39"/>
  <c r="F558" i="39"/>
  <c r="F582" i="39"/>
  <c r="F583" i="39"/>
  <c r="F584" i="39"/>
  <c r="F585" i="39"/>
  <c r="F586" i="39"/>
  <c r="F587" i="39"/>
  <c r="F588" i="39"/>
  <c r="F589" i="39"/>
  <c r="F590" i="39"/>
  <c r="F591" i="39"/>
  <c r="F592" i="39"/>
  <c r="F593" i="39"/>
  <c r="F594" i="39"/>
  <c r="F595" i="39"/>
  <c r="F596" i="39"/>
  <c r="F597" i="39"/>
  <c r="F623" i="39"/>
  <c r="F624" i="39"/>
  <c r="F625" i="39"/>
  <c r="F626" i="39"/>
  <c r="F627" i="39"/>
  <c r="F628" i="39"/>
  <c r="F629" i="39"/>
  <c r="F630" i="39"/>
  <c r="F631" i="39"/>
  <c r="F632" i="39"/>
  <c r="F633" i="39"/>
  <c r="F634" i="39"/>
  <c r="F635" i="39"/>
  <c r="F636" i="39"/>
  <c r="F637" i="39"/>
  <c r="F638" i="39"/>
  <c r="F650" i="39"/>
  <c r="F651" i="39"/>
  <c r="F652" i="39"/>
  <c r="F676" i="39"/>
  <c r="F677" i="39"/>
  <c r="F694" i="39"/>
  <c r="F695" i="39"/>
  <c r="F69" i="39"/>
  <c r="F104" i="39"/>
  <c r="F144" i="39"/>
  <c r="F228" i="39"/>
  <c r="F229" i="39"/>
  <c r="F230" i="39"/>
  <c r="F231" i="39"/>
  <c r="F278" i="39"/>
  <c r="F279" i="39"/>
  <c r="F280" i="39"/>
  <c r="F333" i="39"/>
  <c r="F380" i="39"/>
  <c r="F419" i="39"/>
  <c r="F426" i="39"/>
  <c r="F427" i="39"/>
  <c r="F428" i="39"/>
  <c r="F429" i="39"/>
  <c r="F470" i="39"/>
  <c r="F471" i="39"/>
  <c r="F472" i="39"/>
  <c r="F517" i="39"/>
  <c r="F559" i="39"/>
  <c r="F598" i="39"/>
  <c r="F639" i="39"/>
  <c r="F678" i="39"/>
  <c r="F696" i="39"/>
  <c r="F712" i="39"/>
  <c r="F727" i="39"/>
  <c r="F742" i="39"/>
  <c r="F760" i="39"/>
  <c r="F779" i="39"/>
  <c r="F70" i="39"/>
  <c r="F71" i="39"/>
  <c r="F105" i="39"/>
  <c r="F106" i="39"/>
  <c r="F107" i="39"/>
  <c r="F108" i="39"/>
  <c r="F109" i="39"/>
  <c r="F110" i="39"/>
  <c r="F111" i="39"/>
  <c r="F145" i="39"/>
  <c r="F182" i="39"/>
  <c r="F183" i="39"/>
  <c r="F232" i="39"/>
  <c r="F233" i="39"/>
  <c r="F234" i="39"/>
  <c r="F235" i="39"/>
  <c r="F281" i="39"/>
  <c r="F334" i="39"/>
  <c r="F381" i="39"/>
  <c r="F382" i="39"/>
  <c r="F383" i="39"/>
  <c r="F384" i="39"/>
  <c r="F420" i="39"/>
  <c r="F421" i="39"/>
  <c r="F473" i="39"/>
  <c r="F474" i="39"/>
  <c r="F518" i="39"/>
  <c r="F519" i="39"/>
  <c r="F520" i="39"/>
  <c r="F521" i="39"/>
  <c r="F560" i="39"/>
  <c r="F599" i="39"/>
  <c r="F600" i="39"/>
  <c r="F601" i="39"/>
  <c r="F640" i="39"/>
  <c r="F653" i="39"/>
  <c r="F679" i="39"/>
  <c r="F697" i="39"/>
  <c r="F713" i="39"/>
  <c r="F728" i="39"/>
  <c r="F743" i="39"/>
  <c r="F746" i="39"/>
  <c r="F761" i="39"/>
  <c r="F780" i="39"/>
  <c r="F146" i="39"/>
  <c r="F475" i="39"/>
  <c r="E500" i="39"/>
  <c r="F500" i="39"/>
  <c r="G127" i="15"/>
  <c r="G126" i="15"/>
  <c r="G125" i="15"/>
  <c r="G124" i="15"/>
  <c r="G123" i="15"/>
  <c r="D123" i="15"/>
  <c r="E123" i="15"/>
  <c r="E117" i="15"/>
  <c r="I117" i="15"/>
  <c r="G122" i="15"/>
  <c r="G121" i="15"/>
  <c r="K120" i="15"/>
  <c r="G120" i="15"/>
  <c r="G119" i="15"/>
  <c r="G118" i="15"/>
  <c r="E118" i="15"/>
  <c r="F117" i="15"/>
  <c r="C117" i="15"/>
  <c r="J114" i="15"/>
  <c r="G114" i="15"/>
  <c r="J113" i="15"/>
  <c r="G113" i="15"/>
  <c r="J111" i="15"/>
  <c r="G112" i="15"/>
  <c r="G111" i="15"/>
  <c r="J110" i="15"/>
  <c r="G110" i="15"/>
  <c r="J109" i="15"/>
  <c r="G109" i="15"/>
  <c r="J108" i="15"/>
  <c r="G108" i="15"/>
  <c r="G107" i="15"/>
  <c r="J106" i="15"/>
  <c r="G106" i="15"/>
  <c r="G105" i="15"/>
  <c r="F104" i="15"/>
  <c r="E104" i="15"/>
  <c r="D104" i="15"/>
  <c r="H104" i="15"/>
  <c r="C104" i="15"/>
  <c r="G100" i="15"/>
  <c r="J98" i="15"/>
  <c r="G98" i="15"/>
  <c r="G94" i="15"/>
  <c r="I94" i="15"/>
  <c r="G97" i="15"/>
  <c r="G96" i="15"/>
  <c r="F94" i="15"/>
  <c r="E94" i="15"/>
  <c r="D94" i="15"/>
  <c r="C94" i="15"/>
  <c r="J88" i="15"/>
  <c r="G88" i="15"/>
  <c r="G87" i="15"/>
  <c r="F87" i="15"/>
  <c r="E87" i="15"/>
  <c r="D87" i="15"/>
  <c r="H87" i="15"/>
  <c r="C87" i="15"/>
  <c r="G83" i="15"/>
  <c r="G82" i="15"/>
  <c r="I82" i="15"/>
  <c r="F82" i="15"/>
  <c r="E82" i="15"/>
  <c r="D82" i="15"/>
  <c r="C82" i="15"/>
  <c r="G76" i="15"/>
  <c r="F76" i="15"/>
  <c r="E76" i="15"/>
  <c r="D76" i="15"/>
  <c r="G74" i="15"/>
  <c r="G73" i="15"/>
  <c r="G72" i="15"/>
  <c r="G71" i="15"/>
  <c r="G70" i="15"/>
  <c r="G69" i="15"/>
  <c r="G68" i="15"/>
  <c r="G67" i="15"/>
  <c r="G66" i="15"/>
  <c r="G65" i="15"/>
  <c r="G64" i="15"/>
  <c r="F63" i="15"/>
  <c r="E63" i="15"/>
  <c r="D63" i="15"/>
  <c r="C63" i="15"/>
  <c r="G57" i="15"/>
  <c r="I57" i="15"/>
  <c r="F57" i="15"/>
  <c r="H57" i="15"/>
  <c r="G49" i="15"/>
  <c r="F49" i="15"/>
  <c r="H49" i="15"/>
  <c r="E49" i="15"/>
  <c r="C49" i="15"/>
  <c r="G46" i="15"/>
  <c r="G45" i="15"/>
  <c r="G44" i="15"/>
  <c r="E44" i="15"/>
  <c r="E43" i="15"/>
  <c r="F43" i="15"/>
  <c r="D43" i="15"/>
  <c r="G40" i="15"/>
  <c r="J39" i="15"/>
  <c r="G39" i="15"/>
  <c r="G38" i="15"/>
  <c r="G37" i="15"/>
  <c r="G36" i="15"/>
  <c r="G35" i="15"/>
  <c r="J33" i="15"/>
  <c r="J32" i="15"/>
  <c r="F30" i="15"/>
  <c r="E30" i="15"/>
  <c r="D30" i="15"/>
  <c r="C30" i="15"/>
  <c r="G26" i="15"/>
  <c r="G20" i="15"/>
  <c r="F20" i="15"/>
  <c r="E20" i="15"/>
  <c r="D20" i="15"/>
  <c r="H20" i="15"/>
  <c r="C20" i="15"/>
  <c r="H43" i="15"/>
  <c r="I49" i="15"/>
  <c r="G63" i="15"/>
  <c r="I63" i="15"/>
  <c r="G117" i="15"/>
  <c r="G99" i="15"/>
  <c r="H76" i="15"/>
  <c r="H94" i="15"/>
  <c r="H30" i="15"/>
  <c r="H63" i="15"/>
  <c r="I76" i="15"/>
  <c r="H82" i="15"/>
  <c r="G104" i="15"/>
  <c r="I104" i="15"/>
  <c r="D117" i="15"/>
  <c r="H117" i="15"/>
  <c r="U22" i="10"/>
  <c r="G43" i="15"/>
  <c r="I43" i="15"/>
  <c r="I87" i="15"/>
  <c r="I20" i="15"/>
  <c r="G30" i="15"/>
  <c r="I30" i="15"/>
  <c r="H130" i="15"/>
</calcChain>
</file>

<file path=xl/comments1.xml><?xml version="1.0" encoding="utf-8"?>
<comments xmlns="http://schemas.openxmlformats.org/spreadsheetml/2006/main">
  <authors>
    <author>Arrey</author>
    <author>jm</author>
  </authors>
  <commentList>
    <comment ref="A30" authorId="0" shapeId="0">
      <text>
        <r>
          <rPr>
            <b/>
            <sz val="9"/>
            <color indexed="81"/>
            <rFont val="Tahoma"/>
            <family val="2"/>
          </rPr>
          <t>Arrey:</t>
        </r>
        <r>
          <rPr>
            <sz val="9"/>
            <color indexed="81"/>
            <rFont val="Tahoma"/>
            <family val="2"/>
          </rPr>
          <t xml:space="preserve">
can be allocated expenses from all departments. Monthly financial report to be sent to EAGLE</t>
        </r>
      </text>
    </comment>
    <comment ref="A49" authorId="0" shapeId="0">
      <text>
        <r>
          <rPr>
            <b/>
            <sz val="9"/>
            <color indexed="81"/>
            <rFont val="Tahoma"/>
            <family val="2"/>
          </rPr>
          <t>Arrey:</t>
        </r>
        <r>
          <rPr>
            <sz val="9"/>
            <color indexed="81"/>
            <rFont val="Tahoma"/>
            <family val="2"/>
          </rPr>
          <t xml:space="preserve">
Funds may be used for operational cost including transport, office expenses, equipments, communication and other costs related to successful investigations, arrests, prosecution and media.
They can be assigned full expenses for any successful ape operation.  
</t>
        </r>
      </text>
    </comment>
    <comment ref="A57" authorId="0" shapeId="0">
      <text>
        <r>
          <rPr>
            <b/>
            <sz val="9"/>
            <color indexed="81"/>
            <rFont val="Tahoma"/>
            <family val="2"/>
          </rPr>
          <t>Arrey:</t>
        </r>
        <r>
          <rPr>
            <sz val="9"/>
            <color indexed="81"/>
            <rFont val="Tahoma"/>
            <family val="2"/>
          </rPr>
          <t xml:space="preserve">
Investigations and Operations Expenses priority any other expenses can still be assigned to them 
monthly financial report to be sent to donor</t>
        </r>
      </text>
    </comment>
    <comment ref="A94" authorId="0" shapeId="0">
      <text>
        <r>
          <rPr>
            <b/>
            <sz val="9"/>
            <color indexed="81"/>
            <rFont val="Tahoma"/>
            <family val="2"/>
          </rPr>
          <t>Arrey:</t>
        </r>
        <r>
          <rPr>
            <sz val="9"/>
            <color indexed="81"/>
            <rFont val="Tahoma"/>
            <family val="2"/>
          </rPr>
          <t xml:space="preserve">
for operation costs</t>
        </r>
      </text>
    </comment>
    <comment ref="I94" authorId="1" shapeId="0">
      <text>
        <r>
          <rPr>
            <b/>
            <sz val="9"/>
            <color indexed="81"/>
            <rFont val="Tahoma"/>
            <family val="2"/>
          </rPr>
          <t>Arrey: Bornfree funds finished</t>
        </r>
        <r>
          <rPr>
            <sz val="9"/>
            <color indexed="81"/>
            <rFont val="Tahoma"/>
            <family val="2"/>
          </rPr>
          <t xml:space="preserve">
new grants BF starts 8000 pounds  start used june 2020 mid term report october 2020</t>
        </r>
      </text>
    </comment>
    <comment ref="A104" authorId="0" shapeId="0">
      <text>
        <r>
          <rPr>
            <b/>
            <sz val="9"/>
            <color indexed="81"/>
            <rFont val="Tahoma"/>
            <family val="2"/>
          </rPr>
          <t>Arrey:</t>
        </r>
        <r>
          <rPr>
            <sz val="9"/>
            <color indexed="81"/>
            <rFont val="Tahoma"/>
            <family val="2"/>
          </rPr>
          <t xml:space="preserve">
expenses shall be assigned to office, management, legal and media, team building. No operation and investigations.
Monthly financial report to be sent to EAGLE</t>
        </r>
      </text>
    </comment>
  </commentList>
</comments>
</file>

<file path=xl/sharedStrings.xml><?xml version="1.0" encoding="utf-8"?>
<sst xmlns="http://schemas.openxmlformats.org/spreadsheetml/2006/main" count="15523" uniqueCount="465">
  <si>
    <t>Departments</t>
  </si>
  <si>
    <t>Type of Expenses</t>
  </si>
  <si>
    <t>Used FCFA</t>
  </si>
  <si>
    <t>Users</t>
  </si>
  <si>
    <t>Date</t>
  </si>
  <si>
    <t>Receipt no.</t>
  </si>
  <si>
    <t>Investigations</t>
  </si>
  <si>
    <t>Legal</t>
  </si>
  <si>
    <t>Media</t>
  </si>
  <si>
    <t>Management</t>
  </si>
  <si>
    <t>Office</t>
  </si>
  <si>
    <t>Personnel</t>
  </si>
  <si>
    <t>Loveline</t>
  </si>
  <si>
    <t>i27</t>
  </si>
  <si>
    <t>Anna</t>
  </si>
  <si>
    <t>Unice</t>
  </si>
  <si>
    <t>Eric</t>
  </si>
  <si>
    <t>Arrey</t>
  </si>
  <si>
    <t>Phone</t>
  </si>
  <si>
    <t>i37</t>
  </si>
  <si>
    <t>Aime</t>
  </si>
  <si>
    <t>Project</t>
  </si>
  <si>
    <t>LAGA Cameroon</t>
  </si>
  <si>
    <t>Cash Box</t>
  </si>
  <si>
    <t>Donors</t>
  </si>
  <si>
    <t>i49</t>
  </si>
  <si>
    <t>Somme de Used FCFA</t>
  </si>
  <si>
    <t>Afriland-r</t>
  </si>
  <si>
    <t>AVAAZ</t>
  </si>
  <si>
    <t>Opening Balance FCFA</t>
  </si>
  <si>
    <t xml:space="preserve">Opening Balance US $   </t>
  </si>
  <si>
    <t>Donated FCFA</t>
  </si>
  <si>
    <t xml:space="preserve">Donated US $   </t>
  </si>
  <si>
    <t>Used in FCFA</t>
  </si>
  <si>
    <t xml:space="preserve">Used in US $ </t>
  </si>
  <si>
    <t>Balance in FCFA</t>
  </si>
  <si>
    <t xml:space="preserve">Balance in US $  </t>
  </si>
  <si>
    <t>Neu Foundation</t>
  </si>
  <si>
    <t>TOTAL</t>
  </si>
  <si>
    <t xml:space="preserve">Used US $ </t>
  </si>
  <si>
    <t>Herve</t>
  </si>
  <si>
    <t>Telephone</t>
  </si>
  <si>
    <t xml:space="preserve">US $ </t>
  </si>
  <si>
    <t>Mission No</t>
  </si>
  <si>
    <t>The Born Free Foundation</t>
  </si>
  <si>
    <t>i54</t>
  </si>
  <si>
    <t>Local Transport</t>
  </si>
  <si>
    <t>Feeding</t>
  </si>
  <si>
    <t>Lodging</t>
  </si>
  <si>
    <t>Bonus</t>
  </si>
  <si>
    <t>Services</t>
  </si>
  <si>
    <t>Trust Building</t>
  </si>
  <si>
    <t>USFWS-EAGLE</t>
  </si>
  <si>
    <t>Wild Cat</t>
  </si>
  <si>
    <t>NABU internation foundation for Nature</t>
  </si>
  <si>
    <t>JOE FRANKLIN CHARITABLE TRUST</t>
  </si>
  <si>
    <t>Afriland-16</t>
  </si>
  <si>
    <t>Afriland-13</t>
  </si>
  <si>
    <t>Transport</t>
  </si>
  <si>
    <t>Stevens</t>
  </si>
  <si>
    <t>eri-r</t>
  </si>
  <si>
    <t>Her-r</t>
  </si>
  <si>
    <t>Office Cleaning</t>
  </si>
  <si>
    <t>Uni-r</t>
  </si>
  <si>
    <t>i54-r</t>
  </si>
  <si>
    <t>i49-r</t>
  </si>
  <si>
    <t>i27-r</t>
  </si>
  <si>
    <t>ann-r</t>
  </si>
  <si>
    <t>aim-r</t>
  </si>
  <si>
    <t>Rent and Utilities</t>
  </si>
  <si>
    <t>Uni-6</t>
  </si>
  <si>
    <t>Uni-7</t>
  </si>
  <si>
    <t>Douala-Yaounde</t>
  </si>
  <si>
    <t>Yaounde-Douala</t>
  </si>
  <si>
    <t>aim-1</t>
  </si>
  <si>
    <t>aim-2</t>
  </si>
  <si>
    <t>aim-3</t>
  </si>
  <si>
    <t>aim-4</t>
  </si>
  <si>
    <t>RGS</t>
  </si>
  <si>
    <t>Julia Smith</t>
  </si>
  <si>
    <t>ann-1</t>
  </si>
  <si>
    <t>ann-2</t>
  </si>
  <si>
    <t>ann-3</t>
  </si>
  <si>
    <t>Her-1</t>
  </si>
  <si>
    <t>Her-2</t>
  </si>
  <si>
    <t>Her-3</t>
  </si>
  <si>
    <t>Her-4</t>
  </si>
  <si>
    <t>Her-5</t>
  </si>
  <si>
    <t>Her-6</t>
  </si>
  <si>
    <t>CIDT</t>
  </si>
  <si>
    <t>Uni-1</t>
  </si>
  <si>
    <t>Uni-2</t>
  </si>
  <si>
    <t>Uni-3</t>
  </si>
  <si>
    <t>Uni-4</t>
  </si>
  <si>
    <t>Uni-5</t>
  </si>
  <si>
    <t xml:space="preserve">Local Transport </t>
  </si>
  <si>
    <t>Donors 2020</t>
  </si>
  <si>
    <t>January 2020</t>
  </si>
  <si>
    <t>February 2020</t>
  </si>
  <si>
    <t>March 2020</t>
  </si>
  <si>
    <t>April 2020</t>
  </si>
  <si>
    <t>Februray 2020</t>
  </si>
  <si>
    <t>Janyary 2020</t>
  </si>
  <si>
    <t>Transfer fees</t>
  </si>
  <si>
    <t>Arrey-r</t>
  </si>
  <si>
    <t>aim-5</t>
  </si>
  <si>
    <t>aim-6</t>
  </si>
  <si>
    <t>aim-7</t>
  </si>
  <si>
    <t>aim-8</t>
  </si>
  <si>
    <t>aim-9</t>
  </si>
  <si>
    <t>aim-10</t>
  </si>
  <si>
    <t>May 2020</t>
  </si>
  <si>
    <t>ste-r</t>
  </si>
  <si>
    <t>June 2020</t>
  </si>
  <si>
    <t>ProWildlife</t>
  </si>
  <si>
    <t>July 2020</t>
  </si>
  <si>
    <t>Drink with informant</t>
  </si>
  <si>
    <t>August 2020</t>
  </si>
  <si>
    <t>September 2020</t>
  </si>
  <si>
    <t>Louis</t>
  </si>
  <si>
    <t>ann-4</t>
  </si>
  <si>
    <t>ann-5</t>
  </si>
  <si>
    <t>October 2020</t>
  </si>
  <si>
    <t>MTN Mobile money</t>
  </si>
  <si>
    <t>November 2020</t>
  </si>
  <si>
    <t>Office Material</t>
  </si>
  <si>
    <t xml:space="preserve">Internet Bill </t>
  </si>
  <si>
    <t>Bank Fees</t>
  </si>
  <si>
    <t>i69</t>
  </si>
  <si>
    <t>i69-r</t>
  </si>
  <si>
    <t>Wildcat</t>
  </si>
  <si>
    <t>Column Labels</t>
  </si>
  <si>
    <t>Row Labels</t>
  </si>
  <si>
    <t>Grand Total</t>
  </si>
  <si>
    <t>DetaiLs</t>
  </si>
  <si>
    <t>ste-1</t>
  </si>
  <si>
    <t>ste-2</t>
  </si>
  <si>
    <t>ste-3</t>
  </si>
  <si>
    <t>Team Building</t>
  </si>
  <si>
    <t>The Dutch Gorilla Foundation</t>
  </si>
  <si>
    <t>Axel</t>
  </si>
  <si>
    <t>i54-1</t>
  </si>
  <si>
    <t>Prowildlife</t>
  </si>
  <si>
    <t>The BornFree Foundation</t>
  </si>
  <si>
    <t>Josias</t>
  </si>
  <si>
    <t>Yaounde-Ayos</t>
  </si>
  <si>
    <t>i27-1</t>
  </si>
  <si>
    <t>i27-2</t>
  </si>
  <si>
    <t>i27-3</t>
  </si>
  <si>
    <t>Yaounde-Bertoua</t>
  </si>
  <si>
    <t>Bertoua-Belabo</t>
  </si>
  <si>
    <t>Monthly Bank Fees - AFriland 13</t>
  </si>
  <si>
    <t xml:space="preserve">Monthly Bank Fees - AFriland 16 </t>
  </si>
  <si>
    <t>i95</t>
  </si>
  <si>
    <t>aim-11</t>
  </si>
  <si>
    <t>aim-12</t>
  </si>
  <si>
    <t>office</t>
  </si>
  <si>
    <t>i19</t>
  </si>
  <si>
    <t>Operations</t>
  </si>
  <si>
    <t>Bertoua-Yaounde</t>
  </si>
  <si>
    <t>i95-r</t>
  </si>
  <si>
    <t>Love-r</t>
  </si>
  <si>
    <t>Love-1</t>
  </si>
  <si>
    <t>Love-2</t>
  </si>
  <si>
    <t>Love-3</t>
  </si>
  <si>
    <t>Love-4</t>
  </si>
  <si>
    <t>Apate crème</t>
  </si>
  <si>
    <t>Lucien</t>
  </si>
  <si>
    <t>i89</t>
  </si>
  <si>
    <t>Yaounde-Ambam</t>
  </si>
  <si>
    <t>Ambam-Yaounde</t>
  </si>
  <si>
    <t>i54-2</t>
  </si>
  <si>
    <t>i54-3</t>
  </si>
  <si>
    <t>5-i69-r</t>
  </si>
  <si>
    <t>5-i69-3</t>
  </si>
  <si>
    <t>5-i69-4</t>
  </si>
  <si>
    <t>i89-r</t>
  </si>
  <si>
    <t>Hire Taxi</t>
  </si>
  <si>
    <t>Jos-r</t>
  </si>
  <si>
    <t>Luc-r</t>
  </si>
  <si>
    <t>Radio news flash F</t>
  </si>
  <si>
    <t>Radio news flash E</t>
  </si>
  <si>
    <t>Stopblablacam internet publication F</t>
  </si>
  <si>
    <t>Nkoteng-Yaounde</t>
  </si>
  <si>
    <t>Yaounde-Nanga Eboko</t>
  </si>
  <si>
    <t xml:space="preserve">Feeding </t>
  </si>
  <si>
    <t>Yaounde-Ndiki</t>
  </si>
  <si>
    <t>Ndiki-Boulourou</t>
  </si>
  <si>
    <t>Boulourou-Ndiki</t>
  </si>
  <si>
    <t>Ndiki-Nefante</t>
  </si>
  <si>
    <t>Yaounde-Abong Mbang</t>
  </si>
  <si>
    <t>Abong Mbang-Mindourou</t>
  </si>
  <si>
    <t>Mindourou-Medjo</t>
  </si>
  <si>
    <t>Medjo-Mindourou</t>
  </si>
  <si>
    <t>Mindourou-Abong Mbang</t>
  </si>
  <si>
    <t>Abong Mbang-Yaounde</t>
  </si>
  <si>
    <t>ste-4</t>
  </si>
  <si>
    <t>ste-5</t>
  </si>
  <si>
    <t>ste-6</t>
  </si>
  <si>
    <t>ste-7</t>
  </si>
  <si>
    <t xml:space="preserve">Javel </t>
  </si>
  <si>
    <t>Pax</t>
  </si>
  <si>
    <t>Tam sponge</t>
  </si>
  <si>
    <t>Newspaper</t>
  </si>
  <si>
    <t>ste-8</t>
  </si>
  <si>
    <t>X1 element</t>
  </si>
  <si>
    <t>1-i49-1</t>
  </si>
  <si>
    <t>1-i49-r</t>
  </si>
  <si>
    <t>1-i49-2</t>
  </si>
  <si>
    <t>1-i49-3</t>
  </si>
  <si>
    <t>Boumnyebel-yaounde</t>
  </si>
  <si>
    <t>Yaounde-boumnyebel</t>
  </si>
  <si>
    <t>6-i89-4</t>
  </si>
  <si>
    <t>6-i89-r</t>
  </si>
  <si>
    <t>6-i89-5</t>
  </si>
  <si>
    <t>6-i89-6</t>
  </si>
  <si>
    <t>Love-5</t>
  </si>
  <si>
    <t>Love-6</t>
  </si>
  <si>
    <t>Internet</t>
  </si>
  <si>
    <t>Diang-Bertoua</t>
  </si>
  <si>
    <t>Sangmelima-Yaounde</t>
  </si>
  <si>
    <t>Local Tranport</t>
  </si>
  <si>
    <t>Aim-r</t>
  </si>
  <si>
    <t>Nanga Eboko- Nkotentg</t>
  </si>
  <si>
    <t>Drinks with Informants</t>
  </si>
  <si>
    <t>Yaounde-ebolowa</t>
  </si>
  <si>
    <t>Ebolowa-bipkwae</t>
  </si>
  <si>
    <t>Bipkwae-ebolowa</t>
  </si>
  <si>
    <t>Ebolowa-evindisi</t>
  </si>
  <si>
    <t>Evindisi-ebolowa</t>
  </si>
  <si>
    <t>Ebolowa-yaounde</t>
  </si>
  <si>
    <t>Yaounde-ayos</t>
  </si>
  <si>
    <t>4-i49-4</t>
  </si>
  <si>
    <t>Ayos-nguelemendouka</t>
  </si>
  <si>
    <t>4-i49-r</t>
  </si>
  <si>
    <t>4-i49-5</t>
  </si>
  <si>
    <t>Nguelemendouka-doumaintang</t>
  </si>
  <si>
    <t>Doumaintang-nguelemendouka</t>
  </si>
  <si>
    <t>Nguelemendouka-ayos</t>
  </si>
  <si>
    <t>Ayos-yaounde</t>
  </si>
  <si>
    <t>4-i49-6</t>
  </si>
  <si>
    <t>Yaounde-Otele</t>
  </si>
  <si>
    <t>2-i69-r</t>
  </si>
  <si>
    <t>Otele-Libamba</t>
  </si>
  <si>
    <t>Libamba-Otele</t>
  </si>
  <si>
    <t>Otele-Ngoumou</t>
  </si>
  <si>
    <t>2-i69-1</t>
  </si>
  <si>
    <t>Ngoumou-Minka</t>
  </si>
  <si>
    <t>Minka-Otele</t>
  </si>
  <si>
    <t>2-i698-r</t>
  </si>
  <si>
    <t>Ngoumou-Yaounde</t>
  </si>
  <si>
    <t>Yaounde-Sangmelima</t>
  </si>
  <si>
    <t>5-i69-2</t>
  </si>
  <si>
    <t>Sangmelima-Mvangan</t>
  </si>
  <si>
    <t>Mvangan-Adoum</t>
  </si>
  <si>
    <t>Adoum-Mvangan</t>
  </si>
  <si>
    <t>Mvangan-Nloupossa</t>
  </si>
  <si>
    <t>Nloupossa-Nvangan</t>
  </si>
  <si>
    <t>Mvangan-Sangmelima</t>
  </si>
  <si>
    <t>3-i89-1</t>
  </si>
  <si>
    <t>3-i89-r</t>
  </si>
  <si>
    <t>3-i89-2</t>
  </si>
  <si>
    <t>3-89-r</t>
  </si>
  <si>
    <t>Belabo-Deng-Deng</t>
  </si>
  <si>
    <t>Deng-Deng-Belabo</t>
  </si>
  <si>
    <t>3-89-2</t>
  </si>
  <si>
    <t>Belabo-Bouam</t>
  </si>
  <si>
    <t>Bouam-Diang</t>
  </si>
  <si>
    <t>3-i89-3</t>
  </si>
  <si>
    <t>Drinks with targets</t>
  </si>
  <si>
    <t>luc-r</t>
  </si>
  <si>
    <t>Photocopies</t>
  </si>
  <si>
    <t>Bafoussam-Douala</t>
  </si>
  <si>
    <t>x2 Bin bags</t>
  </si>
  <si>
    <t xml:space="preserve">Dosodo icare </t>
  </si>
  <si>
    <t>sponge metalque super</t>
  </si>
  <si>
    <t>Water Bill up stairs December</t>
  </si>
  <si>
    <t>Hr-Snec,12</t>
  </si>
  <si>
    <t>Water Bill down stairs December</t>
  </si>
  <si>
    <t>Hr-Camtel 12</t>
  </si>
  <si>
    <t>Electricity Bill up stairs December</t>
  </si>
  <si>
    <t>Hr-Eneo,12</t>
  </si>
  <si>
    <t>Electricity Bill down stairs December</t>
  </si>
  <si>
    <t>Ajax</t>
  </si>
  <si>
    <t>Air Freshers</t>
  </si>
  <si>
    <t xml:space="preserve">1 Dust bin </t>
  </si>
  <si>
    <t>1 bin bag</t>
  </si>
  <si>
    <t>Travel subsistences</t>
  </si>
  <si>
    <t>(All)</t>
  </si>
  <si>
    <t>stevens</t>
  </si>
  <si>
    <t>projector hire</t>
  </si>
  <si>
    <t xml:space="preserve">Bank transfer </t>
  </si>
  <si>
    <t>CNPS - January 2023</t>
  </si>
  <si>
    <t>TAX - January 2023</t>
  </si>
  <si>
    <t>Hr-CNPS 02</t>
  </si>
  <si>
    <t>Hr-TAX-02</t>
  </si>
  <si>
    <t>Arrey - January Compensation - Bank</t>
  </si>
  <si>
    <t>Arrey - January Compensation - Deduction</t>
  </si>
  <si>
    <t>Eric - January Compensation - Bank</t>
  </si>
  <si>
    <t>Eric - January Compensation - Deduction</t>
  </si>
  <si>
    <t>Unice - January Compensation - Bank</t>
  </si>
  <si>
    <t>Unice - January Compensation - Deduction</t>
  </si>
  <si>
    <t>Anna - January Compensation - Bank</t>
  </si>
  <si>
    <t>Anna - January Compensation - Deduction</t>
  </si>
  <si>
    <t>Aime - January Compensation - Bank</t>
  </si>
  <si>
    <t>Aime - January Compensation - Deduction</t>
  </si>
  <si>
    <t>Loveline - January Compensation - Bank</t>
  </si>
  <si>
    <t>Loveline - January Compensation - Deduction</t>
  </si>
  <si>
    <t>i54 - January  Compensation - Bank</t>
  </si>
  <si>
    <t>I54 - January Compensation - Deduction</t>
  </si>
  <si>
    <t>i27 - January  Compensation - Bank</t>
  </si>
  <si>
    <t>I27 - January Compensation - Deduction</t>
  </si>
  <si>
    <t>i49 - January Compensation - Bank</t>
  </si>
  <si>
    <t>I49 - January Compensation - Deduction</t>
  </si>
  <si>
    <t>Herve - January Compensation - Bank</t>
  </si>
  <si>
    <t>Herve - January Compensation - Deduction</t>
  </si>
  <si>
    <t>i69 - January Compensation - Bank</t>
  </si>
  <si>
    <t>i69 - January Compensation - Deduction</t>
  </si>
  <si>
    <t>Stevens - January Compensation - Bank</t>
  </si>
  <si>
    <t>Stevens - January Compensation - Deduction</t>
  </si>
  <si>
    <t>Lucien - January Compensation - Bank</t>
  </si>
  <si>
    <t>i95 - January Compensation - Bank</t>
  </si>
  <si>
    <t>Computer repairs</t>
  </si>
  <si>
    <t xml:space="preserve">Audit Bonus </t>
  </si>
  <si>
    <t>Annual Financial Report Bonus</t>
  </si>
  <si>
    <t>eri-1</t>
  </si>
  <si>
    <t>Annual report bonus</t>
  </si>
  <si>
    <t>Yaounde - Douala</t>
  </si>
  <si>
    <t>eri-2</t>
  </si>
  <si>
    <t>eri-3</t>
  </si>
  <si>
    <t xml:space="preserve"> Douala - Yaounde</t>
  </si>
  <si>
    <t>eri-4</t>
  </si>
  <si>
    <t>newspaper</t>
  </si>
  <si>
    <t>aan-r</t>
  </si>
  <si>
    <t>The horizon newspaper E</t>
  </si>
  <si>
    <t>The Reporter newspaper E</t>
  </si>
  <si>
    <t>The voice newspaper E</t>
  </si>
  <si>
    <t>alwihdainfos internet publication F</t>
  </si>
  <si>
    <t>Reperes newspaper F</t>
  </si>
  <si>
    <t>Mutations newspaper F</t>
  </si>
  <si>
    <t>le messager newspaper F</t>
  </si>
  <si>
    <t>thampers.media internet publication E</t>
  </si>
  <si>
    <t>amm-r</t>
  </si>
  <si>
    <t>Listing Fees</t>
  </si>
  <si>
    <t>Ambam-Kyosi</t>
  </si>
  <si>
    <t>Kyosi-Ambam</t>
  </si>
  <si>
    <t>Drink with Informant</t>
  </si>
  <si>
    <t>i27-4</t>
  </si>
  <si>
    <t>Fuell The Car police</t>
  </si>
  <si>
    <t>i27-5</t>
  </si>
  <si>
    <t>i27-6</t>
  </si>
  <si>
    <t>i27-7</t>
  </si>
  <si>
    <t>i27-8</t>
  </si>
  <si>
    <t>i27-9</t>
  </si>
  <si>
    <t xml:space="preserve">Depannage du telephone </t>
  </si>
  <si>
    <t>i49-1</t>
  </si>
  <si>
    <t>Boumnyebel-botmakak</t>
  </si>
  <si>
    <t>Botmakak-liboli</t>
  </si>
  <si>
    <t>Liboli-botmakak</t>
  </si>
  <si>
    <t>Botmakak-bobog</t>
  </si>
  <si>
    <t>Bobog-boumnyebel</t>
  </si>
  <si>
    <t>1-i49-4</t>
  </si>
  <si>
    <t>Yaounde-Ebolowa</t>
  </si>
  <si>
    <t>Ebolowa-Yaounde</t>
  </si>
  <si>
    <t>2-i69-2</t>
  </si>
  <si>
    <t>Ndiki-Ndikoko</t>
  </si>
  <si>
    <t>Ndikoko-Ndom</t>
  </si>
  <si>
    <t>Ndom-Ndiki</t>
  </si>
  <si>
    <t>Nefante-Yaounde</t>
  </si>
  <si>
    <t>Ayos-Ngoulmessen</t>
  </si>
  <si>
    <t>Ngoulmessen-Ndele</t>
  </si>
  <si>
    <t>Ndele-Ayos</t>
  </si>
  <si>
    <t>Ayos-Yaounde</t>
  </si>
  <si>
    <t>Drinks with target</t>
  </si>
  <si>
    <t>Equipment</t>
  </si>
  <si>
    <t>i95-1</t>
  </si>
  <si>
    <t>Ink</t>
  </si>
  <si>
    <t>x 3 packets of sugar</t>
  </si>
  <si>
    <t>x 15 packets of Tea</t>
  </si>
  <si>
    <t>x 150 Packets of Milk</t>
  </si>
  <si>
    <t>x 2 Coffee</t>
  </si>
  <si>
    <t>x 15 packets of aper Naps</t>
  </si>
  <si>
    <t>x 45  Toilet Tissues</t>
  </si>
  <si>
    <t>Birthday gift to Aime</t>
  </si>
  <si>
    <t>Uni-8</t>
  </si>
  <si>
    <t>Birthday gift to Wilfried</t>
  </si>
  <si>
    <t>Uni-9</t>
  </si>
  <si>
    <t>Phone Repairs</t>
  </si>
  <si>
    <t>Uni-10</t>
  </si>
  <si>
    <t>Uni-11</t>
  </si>
  <si>
    <t>Electricity Bill up stairs Jan</t>
  </si>
  <si>
    <t>Hr-Eneo,1</t>
  </si>
  <si>
    <t>Electricity Bill down stairs Jan</t>
  </si>
  <si>
    <t>Water Bill up stairs Jan</t>
  </si>
  <si>
    <t>Hr-Snec,1</t>
  </si>
  <si>
    <t>Water Bill down stairs Jan</t>
  </si>
  <si>
    <t>Phone-111</t>
  </si>
  <si>
    <t>Phone-112</t>
  </si>
  <si>
    <t>Phone-113</t>
  </si>
  <si>
    <t>Phone-114</t>
  </si>
  <si>
    <t>Phone-115</t>
  </si>
  <si>
    <t>Phone-116</t>
  </si>
  <si>
    <t>Phone-117</t>
  </si>
  <si>
    <t>Phone-118</t>
  </si>
  <si>
    <t>Phone-119</t>
  </si>
  <si>
    <t>Phone-120</t>
  </si>
  <si>
    <t>Phone-121</t>
  </si>
  <si>
    <t>Phone-122</t>
  </si>
  <si>
    <t>Phone-123</t>
  </si>
  <si>
    <t>Phone-124</t>
  </si>
  <si>
    <t>Phone-125</t>
  </si>
  <si>
    <t>Phone-126</t>
  </si>
  <si>
    <t>Hr-Camtel 2</t>
  </si>
  <si>
    <t>Internet credit</t>
  </si>
  <si>
    <t>Security bill December - January</t>
  </si>
  <si>
    <t xml:space="preserve">CHQ.COMP 8396545 </t>
  </si>
  <si>
    <t>Rent &amp; Utilities</t>
  </si>
  <si>
    <t>local Transport</t>
  </si>
  <si>
    <t>Nanga Eboko-  Yaounde</t>
  </si>
  <si>
    <t xml:space="preserve"> Yaounde-Ebolowa</t>
  </si>
  <si>
    <t>Ebolowa- Yaounde</t>
  </si>
  <si>
    <t xml:space="preserve"> Yaounde-Bertoua</t>
  </si>
  <si>
    <t>Bertoua- Yaounde</t>
  </si>
  <si>
    <t xml:space="preserve"> Yaounde- Sangmelima</t>
  </si>
  <si>
    <t>Akonolinga- Yaounde</t>
  </si>
  <si>
    <t>Sangmelima- Yaounde</t>
  </si>
  <si>
    <t xml:space="preserve"> Yaounde-Ngoumou(clando)</t>
  </si>
  <si>
    <t>Ngoumou-  Yaounde(clando)</t>
  </si>
  <si>
    <t xml:space="preserve"> Yaounde-Ngoumou</t>
  </si>
  <si>
    <t>Ngoumou-  Yaounde</t>
  </si>
  <si>
    <t>Yaounde-Akonolinga</t>
  </si>
  <si>
    <t>Marchig Trust</t>
  </si>
  <si>
    <t>Office Materials</t>
  </si>
  <si>
    <t>Phone-284</t>
  </si>
  <si>
    <t>Phone-285</t>
  </si>
  <si>
    <t>Phone-286</t>
  </si>
  <si>
    <t>Phone-287</t>
  </si>
  <si>
    <t>Phone-289</t>
  </si>
  <si>
    <t>Phone-290</t>
  </si>
  <si>
    <t>Phone-291</t>
  </si>
  <si>
    <t>Phone-292</t>
  </si>
  <si>
    <t>Phone-293</t>
  </si>
  <si>
    <t>Phone-294</t>
  </si>
  <si>
    <t>Phone-295</t>
  </si>
  <si>
    <t>Phone-296</t>
  </si>
  <si>
    <t>Phone-297</t>
  </si>
  <si>
    <t>Phone-298</t>
  </si>
  <si>
    <t>Phone-299</t>
  </si>
  <si>
    <t>Phone-307</t>
  </si>
  <si>
    <t>Phone-308</t>
  </si>
  <si>
    <t>Phone-309</t>
  </si>
  <si>
    <t>Phone-310</t>
  </si>
  <si>
    <t>TAX - December 2022</t>
  </si>
  <si>
    <t>Hr-TAX-12</t>
  </si>
  <si>
    <t>CNPS - December 2022</t>
  </si>
  <si>
    <t>Hr-CNPS 12</t>
  </si>
  <si>
    <t>Drinks with informant</t>
  </si>
  <si>
    <t xml:space="preserve">security bill </t>
  </si>
  <si>
    <t>CHEQ 8396543</t>
  </si>
  <si>
    <t>Internet fees</t>
  </si>
  <si>
    <t>Yaounde-Nanga eboko</t>
  </si>
  <si>
    <t>Drinks with Targets</t>
  </si>
  <si>
    <t>Nanga eboko-Yaounde</t>
  </si>
  <si>
    <t>Monthly Bank Fees - AFriland 07</t>
  </si>
  <si>
    <t>Afriland-07</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</si>
</sst>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 _€_-;\-* #,##0\ _€_-;_-* &quot;-&quot;\ _€_-;_-@_-"/>
    <numFmt numFmtId="43" formatCode="_-* #,##0.00\ _€_-;\-* #,##0.00\ _€_-;_-* &quot;-&quot;??\ _€_-;_-@_-"/>
    <numFmt numFmtId="164" formatCode="_(* #,##0.00_);_(* \(#,##0.00\);_(* &quot;-&quot;??_);_(@_)"/>
    <numFmt numFmtId="165" formatCode="[$-409]mmmmm;@"/>
    <numFmt numFmtId="166" formatCode="#,##0;[Red]#,##0"/>
    <numFmt numFmtId="167" formatCode="d/m/yyyy"/>
    <numFmt numFmtId="170" formatCode="&quot;$&quot;#,##0"/>
    <numFmt numFmtId="173" formatCode="0.0000"/>
    <numFmt numFmtId="175" formatCode="dd/mm/yy;@"/>
    <numFmt numFmtId="176" formatCode="#,##0.0"/>
    <numFmt numFmtId="177" formatCode="d\/m\/yyyy"/>
    <numFmt numFmtId="180" formatCode="#,##0\ _€"/>
  </numFmts>
  <fonts count="31">
    <font>
      <sz val="12"/>
      <color indexed="8"/>
      <name val="Verdana"/>
    </font>
    <font>
      <sz val="10"/>
      <name val="Arial"/>
      <family val="2"/>
    </font>
    <font>
      <sz val="12"/>
      <color indexed="8"/>
      <name val="Verdana"/>
      <family val="2"/>
    </font>
    <font>
      <sz val="12"/>
      <name val="Times New Roman"/>
      <family val="1"/>
    </font>
    <font>
      <sz val="12"/>
      <color indexed="8"/>
      <name val="Verdana"/>
      <family val="2"/>
    </font>
    <font>
      <sz val="10"/>
      <color indexed="8"/>
      <name val="Times New Roman"/>
      <family val="1"/>
    </font>
    <font>
      <sz val="11"/>
      <color indexed="8"/>
      <name val="Calibri"/>
      <family val="2"/>
    </font>
    <font>
      <sz val="10"/>
      <color indexed="8"/>
      <name val="Verdana"/>
      <family val="2"/>
    </font>
    <font>
      <b/>
      <sz val="10"/>
      <color indexed="8"/>
      <name val="Times New Roman"/>
      <family val="1"/>
    </font>
    <font>
      <sz val="8"/>
      <color indexed="8"/>
      <name val="Verdana"/>
      <family val="2"/>
    </font>
    <font>
      <sz val="10"/>
      <name val="Times New Roman"/>
      <family val="1"/>
    </font>
    <font>
      <sz val="10"/>
      <name val="Calibri"/>
      <family val="2"/>
    </font>
    <font>
      <b/>
      <sz val="12"/>
      <name val="Calibri"/>
      <family val="2"/>
    </font>
    <font>
      <sz val="12"/>
      <name val="Verdana"/>
      <family val="2"/>
    </font>
    <font>
      <b/>
      <sz val="9"/>
      <color indexed="81"/>
      <name val="Tahoma"/>
      <family val="2"/>
    </font>
    <font>
      <sz val="9"/>
      <color indexed="81"/>
      <name val="Tahoma"/>
      <family val="2"/>
    </font>
    <font>
      <sz val="10"/>
      <name val="Arial"/>
      <family val="2"/>
    </font>
    <font>
      <b/>
      <sz val="10"/>
      <name val="Times New Roman"/>
      <family val="1"/>
    </font>
    <font>
      <sz val="8"/>
      <name val="Verdana"/>
      <family val="2"/>
    </font>
    <font>
      <sz val="10"/>
      <name val="Arial"/>
      <family val="2"/>
    </font>
    <font>
      <sz val="12"/>
      <color indexed="8"/>
      <name val="Verdana"/>
      <family val="2"/>
      <charset val="238"/>
    </font>
    <font>
      <b/>
      <sz val="10"/>
      <color indexed="8"/>
      <name val="Verdana"/>
      <family val="2"/>
    </font>
    <font>
      <sz val="11"/>
      <color theme="1"/>
      <name val="Helvetica"/>
      <family val="2"/>
      <scheme val="minor"/>
    </font>
    <font>
      <sz val="12"/>
      <color rgb="FF000000"/>
      <name val="Verdana1"/>
    </font>
    <font>
      <b/>
      <sz val="12"/>
      <color theme="1"/>
      <name val="Calibri"/>
      <family val="2"/>
    </font>
    <font>
      <b/>
      <sz val="10"/>
      <color rgb="FFFF0000"/>
      <name val="Times New Roman"/>
      <family val="1"/>
    </font>
    <font>
      <sz val="10"/>
      <color rgb="FFFF0000"/>
      <name val="Times New Roman"/>
      <family val="1"/>
    </font>
    <font>
      <sz val="10"/>
      <color indexed="8"/>
      <name val="Calibri"/>
      <family val="2"/>
    </font>
    <font>
      <sz val="12"/>
      <color indexed="8"/>
      <name val="Calibri"/>
      <family val="2"/>
    </font>
    <font>
      <sz val="12"/>
      <name val="Calibri"/>
      <family val="2"/>
    </font>
    <font>
      <sz val="12"/>
      <color theme="1"/>
      <name val="Calibri"/>
      <family val="2"/>
    </font>
  </fonts>
  <fills count="6">
    <fill>
      <patternFill patternType="none"/>
    </fill>
    <fill>
      <patternFill patternType="gray125"/>
    </fill>
    <fill>
      <patternFill patternType="solid">
        <fgColor indexed="49"/>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65"/>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style="thin">
        <color indexed="65"/>
      </top>
      <bottom/>
      <diagonal/>
    </border>
    <border>
      <left style="thin">
        <color rgb="FFABABAB"/>
      </left>
      <right style="thin">
        <color rgb="FFABABAB"/>
      </right>
      <top style="thin">
        <color indexed="65"/>
      </top>
      <bottom/>
      <diagonal/>
    </border>
    <border>
      <left style="thin">
        <color rgb="FFABABAB"/>
      </left>
      <right/>
      <top style="thin">
        <color rgb="FFABABAB"/>
      </top>
      <bottom style="thin">
        <color rgb="FFABABAB"/>
      </bottom>
      <diagonal/>
    </border>
    <border>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bottom/>
      <diagonal/>
    </border>
    <border>
      <left style="thin">
        <color rgb="FF999999"/>
      </left>
      <right style="thin">
        <color rgb="FF999999"/>
      </right>
      <top/>
      <bottom/>
      <diagonal/>
    </border>
  </borders>
  <cellStyleXfs count="31">
    <xf numFmtId="0" fontId="0" fillId="0" borderId="0" applyNumberFormat="0" applyFill="0" applyBorder="0" applyProtection="0">
      <alignment vertical="top" wrapText="1"/>
    </xf>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23" fillId="0" borderId="0" applyNumberFormat="0" applyBorder="0" applyProtection="0">
      <alignment vertical="top" wrapText="1"/>
    </xf>
    <xf numFmtId="0" fontId="6" fillId="0" borderId="0"/>
    <xf numFmtId="43" fontId="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1" fillId="0" borderId="0"/>
    <xf numFmtId="0" fontId="22" fillId="0" borderId="0"/>
    <xf numFmtId="0" fontId="19" fillId="0" borderId="0"/>
    <xf numFmtId="0" fontId="1" fillId="0" borderId="0"/>
    <xf numFmtId="0" fontId="1" fillId="0" borderId="0"/>
    <xf numFmtId="0" fontId="22" fillId="0" borderId="0"/>
    <xf numFmtId="0" fontId="22" fillId="0" borderId="0"/>
    <xf numFmtId="0" fontId="22" fillId="0" borderId="0"/>
    <xf numFmtId="0" fontId="2" fillId="0" borderId="0" applyNumberFormat="0" applyFill="0" applyBorder="0" applyProtection="0">
      <alignment vertical="top" wrapText="1"/>
    </xf>
    <xf numFmtId="0" fontId="22" fillId="0" borderId="0"/>
    <xf numFmtId="0" fontId="1" fillId="0" borderId="0"/>
    <xf numFmtId="0" fontId="2" fillId="0" borderId="0" applyNumberFormat="0" applyFill="0" applyBorder="0" applyProtection="0">
      <alignment vertical="top" wrapText="1"/>
    </xf>
    <xf numFmtId="0" fontId="1" fillId="0" borderId="0"/>
    <xf numFmtId="0" fontId="1" fillId="0" borderId="0"/>
    <xf numFmtId="0" fontId="16" fillId="0" borderId="0"/>
    <xf numFmtId="0" fontId="22" fillId="0" borderId="0"/>
    <xf numFmtId="0" fontId="1" fillId="0" borderId="0"/>
    <xf numFmtId="0" fontId="22" fillId="0" borderId="0"/>
    <xf numFmtId="0" fontId="1" fillId="0" borderId="0"/>
    <xf numFmtId="0" fontId="20" fillId="0" borderId="0" applyNumberFormat="0" applyFill="0" applyBorder="0" applyProtection="0">
      <alignment vertical="top" wrapText="1"/>
    </xf>
    <xf numFmtId="9" fontId="2" fillId="0" borderId="0" applyFont="0" applyFill="0" applyBorder="0" applyAlignment="0" applyProtection="0"/>
  </cellStyleXfs>
  <cellXfs count="216">
    <xf numFmtId="0" fontId="0" fillId="0" borderId="0" xfId="0">
      <alignment vertical="top" wrapText="1"/>
    </xf>
    <xf numFmtId="0" fontId="7" fillId="0" borderId="0" xfId="0" applyFont="1">
      <alignment vertical="top" wrapText="1"/>
    </xf>
    <xf numFmtId="0" fontId="9" fillId="0" borderId="0" xfId="0" applyFont="1">
      <alignment vertical="top" wrapText="1"/>
    </xf>
    <xf numFmtId="3" fontId="9" fillId="0" borderId="0" xfId="0" applyNumberFormat="1" applyFont="1">
      <alignment vertical="top" wrapText="1"/>
    </xf>
    <xf numFmtId="0" fontId="0" fillId="0" borderId="0" xfId="0" applyAlignment="1"/>
    <xf numFmtId="3" fontId="5" fillId="0" borderId="0" xfId="0" applyNumberFormat="1" applyFont="1">
      <alignment vertical="top" wrapText="1"/>
    </xf>
    <xf numFmtId="2" fontId="9" fillId="0" borderId="0" xfId="0" applyNumberFormat="1" applyFont="1">
      <alignment vertical="top" wrapText="1"/>
    </xf>
    <xf numFmtId="0" fontId="0" fillId="0" borderId="0" xfId="0" applyFill="1" applyAlignment="1"/>
    <xf numFmtId="3" fontId="0" fillId="0" borderId="0" xfId="0" applyNumberFormat="1" applyAlignment="1"/>
    <xf numFmtId="173" fontId="9" fillId="0" borderId="0" xfId="0" applyNumberFormat="1" applyFont="1">
      <alignment vertical="top" wrapText="1"/>
    </xf>
    <xf numFmtId="3" fontId="7" fillId="0" borderId="0" xfId="0" applyNumberFormat="1" applyFont="1">
      <alignment vertical="top" wrapText="1"/>
    </xf>
    <xf numFmtId="49" fontId="5" fillId="0" borderId="1" xfId="0" applyNumberFormat="1" applyFont="1" applyBorder="1">
      <alignment vertical="top" wrapText="1"/>
    </xf>
    <xf numFmtId="3" fontId="5" fillId="0" borderId="1" xfId="0" applyNumberFormat="1" applyFont="1" applyBorder="1">
      <alignment vertical="top" wrapText="1"/>
    </xf>
    <xf numFmtId="3" fontId="5" fillId="0" borderId="1" xfId="0" applyNumberFormat="1" applyFont="1" applyBorder="1" applyAlignment="1">
      <alignment vertical="center" wrapText="1"/>
    </xf>
    <xf numFmtId="166" fontId="5" fillId="0" borderId="1" xfId="0" applyNumberFormat="1" applyFont="1" applyBorder="1">
      <alignment vertical="top" wrapText="1"/>
    </xf>
    <xf numFmtId="3" fontId="10" fillId="0" borderId="1" xfId="0" applyNumberFormat="1" applyFont="1" applyBorder="1">
      <alignment vertical="top" wrapText="1"/>
    </xf>
    <xf numFmtId="3" fontId="10" fillId="0" borderId="1" xfId="0" applyNumberFormat="1" applyFont="1" applyBorder="1" applyAlignment="1">
      <alignment vertical="center" wrapText="1"/>
    </xf>
    <xf numFmtId="3" fontId="8" fillId="4" borderId="1" xfId="0" applyNumberFormat="1" applyFont="1" applyFill="1" applyBorder="1" applyAlignment="1">
      <alignment vertical="center" wrapText="1"/>
    </xf>
    <xf numFmtId="3" fontId="5" fillId="4" borderId="1" xfId="0" applyNumberFormat="1" applyFont="1" applyFill="1" applyBorder="1" applyAlignment="1">
      <alignment vertical="center" wrapText="1"/>
    </xf>
    <xf numFmtId="170" fontId="5" fillId="4" borderId="1" xfId="0" applyNumberFormat="1" applyFont="1" applyFill="1" applyBorder="1" applyAlignment="1">
      <alignment vertical="center" wrapText="1"/>
    </xf>
    <xf numFmtId="166" fontId="5" fillId="0" borderId="1" xfId="0" applyNumberFormat="1" applyFont="1" applyBorder="1" applyAlignment="1">
      <alignment vertical="center" wrapText="1"/>
    </xf>
    <xf numFmtId="43" fontId="9" fillId="0" borderId="0" xfId="7" applyFont="1" applyAlignment="1">
      <alignment vertical="top" wrapText="1"/>
    </xf>
    <xf numFmtId="166" fontId="0" fillId="0" borderId="0" xfId="0" applyNumberFormat="1">
      <alignment vertical="top" wrapText="1"/>
    </xf>
    <xf numFmtId="165" fontId="8" fillId="2" borderId="1" xfId="0"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3" fontId="8" fillId="3" borderId="1" xfId="0" applyNumberFormat="1" applyFont="1" applyFill="1" applyBorder="1" applyAlignment="1">
      <alignment vertical="center" wrapText="1"/>
    </xf>
    <xf numFmtId="3" fontId="5" fillId="0" borderId="1" xfId="0" applyNumberFormat="1" applyFont="1" applyFill="1" applyBorder="1">
      <alignment vertical="top" wrapText="1"/>
    </xf>
    <xf numFmtId="3" fontId="8" fillId="0" borderId="1" xfId="0" applyNumberFormat="1" applyFont="1" applyFill="1" applyBorder="1" applyAlignment="1">
      <alignment vertical="center" wrapText="1"/>
    </xf>
    <xf numFmtId="3" fontId="5" fillId="0" borderId="1" xfId="0" applyNumberFormat="1" applyFont="1" applyFill="1" applyBorder="1" applyAlignment="1">
      <alignment vertical="center" wrapText="1"/>
    </xf>
    <xf numFmtId="3" fontId="25" fillId="3" borderId="1" xfId="0" applyNumberFormat="1" applyFont="1" applyFill="1" applyBorder="1" applyAlignment="1">
      <alignment vertical="center" wrapText="1"/>
    </xf>
    <xf numFmtId="0" fontId="5" fillId="0" borderId="1" xfId="0" applyFont="1" applyBorder="1">
      <alignment vertical="top" wrapText="1"/>
    </xf>
    <xf numFmtId="0" fontId="3" fillId="5" borderId="1" xfId="0" applyFont="1" applyFill="1" applyBorder="1" applyAlignment="1">
      <alignment horizontal="left" vertical="center"/>
    </xf>
    <xf numFmtId="17" fontId="8" fillId="0" borderId="1" xfId="0" applyNumberFormat="1" applyFont="1" applyFill="1" applyBorder="1" applyAlignment="1">
      <alignment horizontal="left" vertical="center" wrapText="1"/>
    </xf>
    <xf numFmtId="0" fontId="11" fillId="0" borderId="1" xfId="0" applyFont="1" applyFill="1" applyBorder="1" applyAlignment="1">
      <alignment horizontal="left" vertical="top" wrapText="1"/>
    </xf>
    <xf numFmtId="4" fontId="9" fillId="0" borderId="0" xfId="0" applyNumberFormat="1" applyFont="1">
      <alignment vertical="top" wrapText="1"/>
    </xf>
    <xf numFmtId="3" fontId="17" fillId="3" borderId="1" xfId="0" applyNumberFormat="1" applyFont="1" applyFill="1" applyBorder="1" applyAlignment="1">
      <alignment vertical="center" wrapText="1"/>
    </xf>
    <xf numFmtId="3" fontId="8" fillId="3" borderId="1" xfId="7" applyNumberFormat="1" applyFont="1" applyFill="1" applyBorder="1" applyAlignment="1">
      <alignment vertical="center" wrapText="1"/>
    </xf>
    <xf numFmtId="166" fontId="17" fillId="3" borderId="1" xfId="0" applyNumberFormat="1" applyFont="1" applyFill="1" applyBorder="1" applyAlignment="1">
      <alignment vertical="center" wrapText="1"/>
    </xf>
    <xf numFmtId="176" fontId="17" fillId="3" borderId="1" xfId="0" applyNumberFormat="1" applyFont="1" applyFill="1" applyBorder="1" applyAlignment="1">
      <alignment vertical="center" wrapText="1"/>
    </xf>
    <xf numFmtId="0" fontId="18" fillId="0" borderId="0" xfId="0" applyFont="1">
      <alignment vertical="top" wrapText="1"/>
    </xf>
    <xf numFmtId="3" fontId="26" fillId="0" borderId="1" xfId="0" applyNumberFormat="1" applyFont="1" applyBorder="1">
      <alignment vertical="top" wrapText="1"/>
    </xf>
    <xf numFmtId="3" fontId="7" fillId="0" borderId="4" xfId="0" applyNumberFormat="1" applyFont="1" applyBorder="1">
      <alignment vertical="top" wrapText="1"/>
    </xf>
    <xf numFmtId="3" fontId="7" fillId="0" borderId="4" xfId="0" applyNumberFormat="1" applyFont="1" applyBorder="1" applyAlignment="1">
      <alignment horizontal="center" vertical="top" wrapText="1"/>
    </xf>
    <xf numFmtId="0" fontId="7" fillId="0" borderId="5" xfId="0" pivotButton="1" applyFont="1" applyBorder="1">
      <alignment vertical="top" wrapText="1"/>
    </xf>
    <xf numFmtId="0" fontId="7" fillId="0" borderId="6" xfId="0" applyFont="1" applyBorder="1">
      <alignment vertical="top" wrapText="1"/>
    </xf>
    <xf numFmtId="0" fontId="7" fillId="0" borderId="7" xfId="0" applyFont="1" applyBorder="1">
      <alignment vertical="top" wrapText="1"/>
    </xf>
    <xf numFmtId="0" fontId="7" fillId="0" borderId="9" xfId="0" applyFont="1" applyBorder="1">
      <alignment vertical="top" wrapText="1"/>
    </xf>
    <xf numFmtId="0" fontId="0" fillId="0" borderId="5" xfId="0" pivotButton="1" applyBorder="1">
      <alignment vertical="top" wrapText="1"/>
    </xf>
    <xf numFmtId="0" fontId="0" fillId="0" borderId="9" xfId="0" applyBorder="1">
      <alignmen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9" xfId="0" applyNumberFormat="1" applyBorder="1">
      <alignment vertical="top" wrapText="1"/>
    </xf>
    <xf numFmtId="0" fontId="0" fillId="0" borderId="14" xfId="0" applyNumberFormat="1" applyBorder="1">
      <alignment vertical="top" wrapText="1"/>
    </xf>
    <xf numFmtId="0" fontId="0" fillId="0" borderId="11" xfId="0" applyNumberFormat="1" applyBorder="1">
      <alignment vertical="top" wrapText="1"/>
    </xf>
    <xf numFmtId="3" fontId="7" fillId="0" borderId="8" xfId="0" applyNumberFormat="1" applyFont="1" applyBorder="1">
      <alignment vertical="top" wrapText="1"/>
    </xf>
    <xf numFmtId="3" fontId="7" fillId="0" borderId="13" xfId="0" applyNumberFormat="1" applyFont="1" applyBorder="1">
      <alignment vertical="top" wrapText="1"/>
    </xf>
    <xf numFmtId="0" fontId="21" fillId="0" borderId="5" xfId="0" applyFont="1" applyBorder="1" applyAlignment="1">
      <alignment horizontal="left" vertical="top" wrapText="1"/>
    </xf>
    <xf numFmtId="0" fontId="21" fillId="0" borderId="10" xfId="0" applyFont="1" applyBorder="1" applyAlignment="1">
      <alignment horizontal="left" vertical="top" wrapText="1"/>
    </xf>
    <xf numFmtId="0" fontId="21" fillId="0" borderId="12" xfId="0" applyFont="1" applyBorder="1" applyAlignment="1">
      <alignment horizontal="left" vertical="top" wrapText="1"/>
    </xf>
    <xf numFmtId="3" fontId="21" fillId="0" borderId="9" xfId="0" applyNumberFormat="1" applyFont="1" applyBorder="1">
      <alignment vertical="top" wrapText="1"/>
    </xf>
    <xf numFmtId="3" fontId="21" fillId="0" borderId="11" xfId="0" applyNumberFormat="1" applyFont="1" applyBorder="1">
      <alignment vertical="top" wrapText="1"/>
    </xf>
    <xf numFmtId="3" fontId="21" fillId="0" borderId="14" xfId="0" applyNumberFormat="1" applyFont="1" applyBorder="1">
      <alignment vertical="top"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3" fontId="7" fillId="0" borderId="5" xfId="0" applyNumberFormat="1" applyFont="1" applyBorder="1" applyAlignment="1">
      <alignment horizontal="center" vertical="top" wrapText="1"/>
    </xf>
    <xf numFmtId="3" fontId="7" fillId="0" borderId="8" xfId="0" applyNumberFormat="1" applyFont="1" applyBorder="1" applyAlignment="1">
      <alignment horizontal="center" vertical="top" wrapText="1"/>
    </xf>
    <xf numFmtId="3" fontId="7" fillId="0" borderId="10" xfId="0" applyNumberFormat="1" applyFont="1" applyBorder="1" applyAlignment="1">
      <alignment horizontal="center" vertical="top" wrapText="1"/>
    </xf>
    <xf numFmtId="3" fontId="7" fillId="0" borderId="12" xfId="0" applyNumberFormat="1" applyFont="1" applyBorder="1" applyAlignment="1">
      <alignment horizontal="center" vertical="top" wrapText="1"/>
    </xf>
    <xf numFmtId="3" fontId="7" fillId="0" borderId="13" xfId="0" applyNumberFormat="1" applyFont="1" applyBorder="1" applyAlignment="1">
      <alignment horizontal="center" vertical="top" wrapText="1"/>
    </xf>
    <xf numFmtId="0" fontId="27" fillId="0" borderId="0" xfId="0" applyFont="1">
      <alignment vertical="top" wrapText="1"/>
    </xf>
    <xf numFmtId="0" fontId="28" fillId="0" borderId="0" xfId="0" applyFont="1">
      <alignment vertical="top" wrapText="1"/>
    </xf>
    <xf numFmtId="3" fontId="28" fillId="0" borderId="0" xfId="0" applyNumberFormat="1" applyFont="1">
      <alignment vertical="top" wrapText="1"/>
    </xf>
    <xf numFmtId="175" fontId="12" fillId="4"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170" fontId="12" fillId="0" borderId="1" xfId="0"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0" fontId="2" fillId="0" borderId="0" xfId="0" applyFont="1" applyAlignment="1">
      <alignment horizontal="center" vertical="top" wrapText="1"/>
    </xf>
    <xf numFmtId="167" fontId="29" fillId="4" borderId="1" xfId="0" applyNumberFormat="1" applyFont="1" applyFill="1" applyBorder="1" applyAlignment="1">
      <alignment horizontal="center" vertical="top" wrapText="1"/>
    </xf>
    <xf numFmtId="1" fontId="29" fillId="0" borderId="1" xfId="0" applyNumberFormat="1" applyFont="1" applyFill="1" applyBorder="1" applyAlignment="1">
      <alignment horizontal="left" vertical="center"/>
    </xf>
    <xf numFmtId="1" fontId="29" fillId="0" borderId="1" xfId="0" applyNumberFormat="1" applyFont="1" applyFill="1" applyBorder="1" applyAlignment="1">
      <alignment horizontal="left" vertical="center" wrapText="1"/>
    </xf>
    <xf numFmtId="3" fontId="29" fillId="0" borderId="1" xfId="0" applyNumberFormat="1" applyFont="1" applyFill="1" applyBorder="1" applyAlignment="1">
      <alignment horizontal="right" vertical="top" wrapText="1"/>
    </xf>
    <xf numFmtId="170" fontId="29" fillId="0" borderId="1" xfId="0" applyNumberFormat="1" applyFont="1" applyFill="1" applyBorder="1" applyAlignment="1">
      <alignment horizontal="right" vertical="center" wrapText="1"/>
    </xf>
    <xf numFmtId="49" fontId="29" fillId="0" borderId="1" xfId="0" applyNumberFormat="1" applyFont="1" applyFill="1" applyBorder="1" applyAlignment="1">
      <alignment horizontal="left" vertical="center"/>
    </xf>
    <xf numFmtId="1" fontId="29" fillId="0" borderId="1" xfId="0" applyNumberFormat="1" applyFont="1" applyFill="1" applyBorder="1" applyAlignment="1">
      <alignment horizontal="center" vertical="center"/>
    </xf>
    <xf numFmtId="0" fontId="29" fillId="0" borderId="1" xfId="0" applyNumberFormat="1" applyFont="1" applyFill="1" applyBorder="1" applyAlignment="1">
      <alignment horizontal="left" vertical="center"/>
    </xf>
    <xf numFmtId="0" fontId="29" fillId="0" borderId="1" xfId="0" applyFont="1" applyFill="1" applyBorder="1" applyAlignment="1">
      <alignment horizontal="left" vertical="center"/>
    </xf>
    <xf numFmtId="0" fontId="29" fillId="0" borderId="1" xfId="0" applyFont="1" applyFill="1" applyBorder="1" applyAlignment="1">
      <alignment horizontal="right" vertical="center" wrapText="1"/>
    </xf>
    <xf numFmtId="0" fontId="2" fillId="0" borderId="0" xfId="0" applyFont="1">
      <alignment vertical="top" wrapText="1"/>
    </xf>
    <xf numFmtId="1" fontId="28" fillId="0" borderId="1" xfId="0" applyNumberFormat="1" applyFont="1" applyBorder="1" applyAlignment="1">
      <alignment horizontal="left"/>
    </xf>
    <xf numFmtId="167" fontId="28" fillId="4" borderId="1" xfId="0" applyNumberFormat="1" applyFont="1" applyFill="1" applyBorder="1" applyAlignment="1">
      <alignment horizontal="center" vertical="top" wrapText="1"/>
    </xf>
    <xf numFmtId="1" fontId="28" fillId="4" borderId="1" xfId="0" applyNumberFormat="1" applyFont="1" applyFill="1" applyBorder="1" applyAlignment="1">
      <alignment horizontal="left"/>
    </xf>
    <xf numFmtId="1" fontId="28" fillId="4" borderId="1" xfId="0" applyNumberFormat="1" applyFont="1" applyFill="1" applyBorder="1" applyAlignment="1">
      <alignment horizontal="left" wrapText="1"/>
    </xf>
    <xf numFmtId="180" fontId="28" fillId="0" borderId="1" xfId="0" applyNumberFormat="1" applyFont="1" applyBorder="1" applyAlignment="1">
      <alignment horizontal="right" vertical="top" wrapText="1"/>
    </xf>
    <xf numFmtId="49" fontId="29" fillId="4" borderId="1" xfId="0" applyNumberFormat="1" applyFont="1" applyFill="1" applyBorder="1" applyAlignment="1">
      <alignment horizontal="left" vertical="center"/>
    </xf>
    <xf numFmtId="0" fontId="28" fillId="0" borderId="1" xfId="0" applyFont="1" applyBorder="1" applyAlignment="1">
      <alignment horizontal="center" vertical="top" wrapText="1"/>
    </xf>
    <xf numFmtId="1" fontId="29" fillId="0" borderId="1" xfId="0" applyNumberFormat="1" applyFont="1" applyBorder="1" applyAlignment="1">
      <alignment horizontal="left"/>
    </xf>
    <xf numFmtId="1" fontId="28" fillId="0" borderId="1" xfId="0" applyNumberFormat="1" applyFont="1" applyBorder="1" applyAlignment="1">
      <alignment horizontal="left" wrapText="1"/>
    </xf>
    <xf numFmtId="180" fontId="29" fillId="0" borderId="1" xfId="0" applyNumberFormat="1" applyFont="1" applyFill="1" applyBorder="1" applyAlignment="1">
      <alignment horizontal="right" vertical="top" wrapText="1"/>
    </xf>
    <xf numFmtId="180" fontId="28" fillId="0" borderId="1" xfId="0" applyNumberFormat="1" applyFont="1" applyFill="1" applyBorder="1" applyAlignment="1">
      <alignment horizontal="right" vertical="top" wrapText="1"/>
    </xf>
    <xf numFmtId="3" fontId="28" fillId="4" borderId="1" xfId="0" applyNumberFormat="1" applyFont="1" applyFill="1" applyBorder="1" applyAlignment="1">
      <alignment horizontal="right" vertical="top" wrapText="1"/>
    </xf>
    <xf numFmtId="1" fontId="29" fillId="4" borderId="1" xfId="0" applyNumberFormat="1" applyFont="1" applyFill="1" applyBorder="1" applyAlignment="1">
      <alignment horizontal="left"/>
    </xf>
    <xf numFmtId="177" fontId="28" fillId="4" borderId="1" xfId="0" applyNumberFormat="1" applyFont="1" applyFill="1" applyBorder="1" applyAlignment="1">
      <alignment horizontal="center" vertical="top" wrapText="1"/>
    </xf>
    <xf numFmtId="1" fontId="28" fillId="0" borderId="1" xfId="0" applyNumberFormat="1" applyFont="1" applyFill="1" applyBorder="1" applyAlignment="1">
      <alignment horizontal="left"/>
    </xf>
    <xf numFmtId="3" fontId="28" fillId="0" borderId="1" xfId="0" applyNumberFormat="1" applyFont="1" applyBorder="1" applyAlignment="1">
      <alignment horizontal="right" vertical="top" wrapText="1"/>
    </xf>
    <xf numFmtId="166" fontId="28" fillId="4" borderId="1" xfId="0" applyNumberFormat="1" applyFont="1" applyFill="1" applyBorder="1" applyAlignment="1">
      <alignment horizontal="right" vertical="top" wrapText="1"/>
    </xf>
    <xf numFmtId="1" fontId="28" fillId="4" borderId="1" xfId="0" applyNumberFormat="1" applyFont="1" applyFill="1" applyBorder="1" applyAlignment="1">
      <alignment horizontal="center"/>
    </xf>
    <xf numFmtId="1" fontId="28" fillId="0" borderId="1" xfId="0" applyNumberFormat="1" applyFont="1" applyBorder="1" applyAlignment="1">
      <alignment horizontal="right" vertical="top" wrapText="1"/>
    </xf>
    <xf numFmtId="0" fontId="28" fillId="0" borderId="1" xfId="0" applyNumberFormat="1" applyFont="1" applyFill="1" applyBorder="1" applyAlignment="1">
      <alignment horizontal="right" vertical="center"/>
    </xf>
    <xf numFmtId="167" fontId="28" fillId="4" borderId="1" xfId="0" applyNumberFormat="1" applyFont="1" applyFill="1" applyBorder="1" applyAlignment="1">
      <alignment horizontal="center" vertical="center"/>
    </xf>
    <xf numFmtId="1" fontId="28" fillId="4" borderId="1" xfId="0" applyNumberFormat="1" applyFont="1" applyFill="1" applyBorder="1" applyAlignment="1">
      <alignment horizontal="left" vertical="center"/>
    </xf>
    <xf numFmtId="1" fontId="28" fillId="0" borderId="1" xfId="0" applyNumberFormat="1" applyFont="1" applyBorder="1" applyAlignment="1">
      <alignment horizontal="left" vertical="center"/>
    </xf>
    <xf numFmtId="3" fontId="28" fillId="0" borderId="1" xfId="0" applyNumberFormat="1" applyFont="1" applyBorder="1" applyAlignment="1">
      <alignment horizontal="right" vertical="center" wrapText="1"/>
    </xf>
    <xf numFmtId="167" fontId="29" fillId="4" borderId="1" xfId="0" applyNumberFormat="1" applyFont="1" applyFill="1" applyBorder="1" applyAlignment="1">
      <alignment horizontal="center" vertical="center"/>
    </xf>
    <xf numFmtId="166" fontId="28" fillId="0" borderId="1" xfId="0" applyNumberFormat="1" applyFont="1" applyBorder="1" applyAlignment="1">
      <alignment horizontal="right" vertical="top" wrapText="1"/>
    </xf>
    <xf numFmtId="1" fontId="28" fillId="0" borderId="1" xfId="0" applyNumberFormat="1" applyFont="1" applyBorder="1" applyAlignment="1">
      <alignment horizontal="center"/>
    </xf>
    <xf numFmtId="1" fontId="28" fillId="0" borderId="1" xfId="0" applyNumberFormat="1" applyFont="1" applyBorder="1" applyAlignment="1">
      <alignment horizontal="left" vertical="center" wrapText="1"/>
    </xf>
    <xf numFmtId="41" fontId="28" fillId="0" borderId="1" xfId="0" applyNumberFormat="1" applyFont="1" applyFill="1" applyBorder="1" applyAlignment="1">
      <alignment horizontal="right" vertical="center" wrapText="1"/>
    </xf>
    <xf numFmtId="1" fontId="29" fillId="0" borderId="1" xfId="0" applyNumberFormat="1" applyFont="1" applyBorder="1" applyAlignment="1">
      <alignment horizontal="left" vertical="center"/>
    </xf>
    <xf numFmtId="1" fontId="29" fillId="0" borderId="1" xfId="0" applyNumberFormat="1" applyFont="1" applyFill="1" applyBorder="1" applyAlignment="1">
      <alignment horizontal="left"/>
    </xf>
    <xf numFmtId="3" fontId="28" fillId="0" borderId="1" xfId="0" applyNumberFormat="1" applyFont="1" applyFill="1" applyBorder="1" applyAlignment="1">
      <alignment horizontal="right" vertical="top" wrapText="1"/>
    </xf>
    <xf numFmtId="166" fontId="28" fillId="0" borderId="1" xfId="0" applyNumberFormat="1" applyFont="1" applyBorder="1" applyAlignment="1">
      <alignment horizontal="right" vertical="top"/>
    </xf>
    <xf numFmtId="166" fontId="28" fillId="0" borderId="1" xfId="0" applyNumberFormat="1" applyFont="1" applyFill="1" applyBorder="1" applyAlignment="1">
      <alignment horizontal="right" vertical="center"/>
    </xf>
    <xf numFmtId="1" fontId="28" fillId="0" borderId="1" xfId="0" applyNumberFormat="1" applyFont="1" applyFill="1" applyBorder="1" applyAlignment="1">
      <alignment horizontal="left" wrapText="1"/>
    </xf>
    <xf numFmtId="1" fontId="28" fillId="0" borderId="1" xfId="0" applyNumberFormat="1" applyFont="1" applyFill="1" applyBorder="1" applyAlignment="1">
      <alignment horizontal="left" vertical="center"/>
    </xf>
    <xf numFmtId="1" fontId="28" fillId="0" borderId="1" xfId="0" applyNumberFormat="1" applyFont="1" applyFill="1" applyBorder="1" applyAlignment="1">
      <alignment horizontal="left" vertical="center" wrapText="1"/>
    </xf>
    <xf numFmtId="0" fontId="28" fillId="0" borderId="1" xfId="0" applyNumberFormat="1" applyFont="1" applyFill="1" applyBorder="1" applyAlignment="1">
      <alignment horizontal="left" vertical="center"/>
    </xf>
    <xf numFmtId="3" fontId="29" fillId="0" borderId="1" xfId="0" applyNumberFormat="1" applyFont="1" applyBorder="1" applyAlignment="1">
      <alignment horizontal="right" vertical="top" wrapText="1"/>
    </xf>
    <xf numFmtId="1" fontId="29" fillId="0" borderId="1" xfId="18" applyNumberFormat="1" applyFont="1" applyBorder="1" applyAlignment="1">
      <alignment horizontal="left"/>
    </xf>
    <xf numFmtId="49" fontId="28" fillId="0" borderId="1" xfId="0" applyNumberFormat="1" applyFont="1" applyFill="1" applyBorder="1" applyAlignment="1" applyProtection="1">
      <alignment horizontal="left" vertical="top" wrapText="1"/>
    </xf>
    <xf numFmtId="49" fontId="29" fillId="0" borderId="1" xfId="0" applyNumberFormat="1" applyFont="1" applyFill="1" applyBorder="1" applyAlignment="1">
      <alignment horizontal="left"/>
    </xf>
    <xf numFmtId="3" fontId="29" fillId="0" borderId="1" xfId="0" applyNumberFormat="1" applyFont="1" applyFill="1" applyBorder="1" applyAlignment="1">
      <alignment horizontal="left" vertical="top" wrapText="1"/>
    </xf>
    <xf numFmtId="3" fontId="28" fillId="0" borderId="1" xfId="0" applyNumberFormat="1" applyFont="1" applyFill="1" applyBorder="1" applyAlignment="1">
      <alignment horizontal="right" vertical="center"/>
    </xf>
    <xf numFmtId="49" fontId="28" fillId="0" borderId="1" xfId="0" applyNumberFormat="1" applyFont="1" applyBorder="1" applyAlignment="1" applyProtection="1">
      <alignment horizontal="left" vertical="top" wrapText="1"/>
    </xf>
    <xf numFmtId="1" fontId="29" fillId="0" borderId="1" xfId="0" applyNumberFormat="1" applyFont="1" applyFill="1" applyBorder="1" applyAlignment="1">
      <alignment horizontal="left" wrapText="1"/>
    </xf>
    <xf numFmtId="1" fontId="28" fillId="0" borderId="3" xfId="0" applyNumberFormat="1" applyFont="1" applyBorder="1" applyAlignment="1">
      <alignment horizontal="left"/>
    </xf>
    <xf numFmtId="1" fontId="28" fillId="4" borderId="2" xfId="0" applyNumberFormat="1" applyFont="1" applyFill="1" applyBorder="1" applyAlignment="1">
      <alignment horizontal="left"/>
    </xf>
    <xf numFmtId="1" fontId="28" fillId="0" borderId="2" xfId="0" applyNumberFormat="1" applyFont="1" applyBorder="1" applyAlignment="1">
      <alignment horizontal="left" wrapText="1"/>
    </xf>
    <xf numFmtId="1" fontId="29" fillId="4" borderId="2" xfId="0" applyNumberFormat="1" applyFont="1" applyFill="1" applyBorder="1" applyAlignment="1">
      <alignment horizontal="left"/>
    </xf>
    <xf numFmtId="0" fontId="2" fillId="4" borderId="0" xfId="0" applyFont="1" applyFill="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right" vertical="top" wrapText="1"/>
    </xf>
    <xf numFmtId="166" fontId="28" fillId="0" borderId="1" xfId="0" applyNumberFormat="1" applyFont="1" applyFill="1" applyBorder="1" applyAlignment="1">
      <alignment horizontal="right" vertical="top" wrapText="1"/>
    </xf>
    <xf numFmtId="0" fontId="28" fillId="0" borderId="22" xfId="0" pivotButton="1" applyFont="1" applyBorder="1">
      <alignment vertical="top" wrapText="1"/>
    </xf>
    <xf numFmtId="0" fontId="28" fillId="0" borderId="22" xfId="0" applyFont="1" applyBorder="1">
      <alignment vertical="top" wrapText="1"/>
    </xf>
    <xf numFmtId="0" fontId="28" fillId="0" borderId="15" xfId="0" pivotButton="1" applyFont="1" applyBorder="1">
      <alignment vertical="top" wrapText="1"/>
    </xf>
    <xf numFmtId="0" fontId="28" fillId="0" borderId="16" xfId="0" applyFont="1" applyBorder="1">
      <alignment vertical="top" wrapText="1"/>
    </xf>
    <xf numFmtId="0" fontId="28" fillId="0" borderId="17" xfId="0" applyFont="1" applyBorder="1">
      <alignment vertical="top" wrapText="1"/>
    </xf>
    <xf numFmtId="0" fontId="28" fillId="0" borderId="15" xfId="0" pivotButton="1" applyFont="1" applyBorder="1" applyAlignment="1">
      <alignment horizontal="center" vertical="center" wrapText="1"/>
    </xf>
    <xf numFmtId="0" fontId="28" fillId="0" borderId="15"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8" xfId="0" applyFont="1" applyFill="1" applyBorder="1" applyAlignment="1">
      <alignment horizontal="center" vertical="center" wrapText="1"/>
    </xf>
    <xf numFmtId="0" fontId="28" fillId="0" borderId="19" xfId="0" applyFont="1" applyBorder="1" applyAlignment="1">
      <alignment horizontal="center" vertical="center" wrapText="1"/>
    </xf>
    <xf numFmtId="0" fontId="28" fillId="0" borderId="15" xfId="0" applyFont="1" applyBorder="1">
      <alignment vertical="top" wrapText="1"/>
    </xf>
    <xf numFmtId="3" fontId="28" fillId="0" borderId="15" xfId="0" applyNumberFormat="1" applyFont="1" applyBorder="1">
      <alignment vertical="top" wrapText="1"/>
    </xf>
    <xf numFmtId="3" fontId="28" fillId="0" borderId="18" xfId="0" applyNumberFormat="1" applyFont="1" applyBorder="1">
      <alignment vertical="top" wrapText="1"/>
    </xf>
    <xf numFmtId="3" fontId="28" fillId="0" borderId="19" xfId="0" applyNumberFormat="1" applyFont="1" applyBorder="1">
      <alignment vertical="top" wrapText="1"/>
    </xf>
    <xf numFmtId="0" fontId="28" fillId="0" borderId="23" xfId="0" applyFont="1" applyBorder="1">
      <alignment vertical="top" wrapText="1"/>
    </xf>
    <xf numFmtId="3" fontId="28" fillId="0" borderId="23" xfId="0" applyNumberFormat="1" applyFont="1" applyBorder="1">
      <alignment vertical="top" wrapText="1"/>
    </xf>
    <xf numFmtId="3" fontId="28" fillId="0" borderId="24" xfId="0" applyNumberFormat="1" applyFont="1" applyBorder="1">
      <alignment vertical="top" wrapText="1"/>
    </xf>
    <xf numFmtId="0" fontId="28" fillId="0" borderId="20" xfId="0" applyFont="1" applyBorder="1">
      <alignment vertical="top" wrapText="1"/>
    </xf>
    <xf numFmtId="3" fontId="28" fillId="0" borderId="20" xfId="0" applyNumberFormat="1" applyFont="1" applyBorder="1">
      <alignment vertical="top" wrapText="1"/>
    </xf>
    <xf numFmtId="3" fontId="28" fillId="0" borderId="21" xfId="0" applyNumberFormat="1" applyFont="1" applyBorder="1">
      <alignment vertical="top" wrapText="1"/>
    </xf>
    <xf numFmtId="3" fontId="28" fillId="0" borderId="22" xfId="0" applyNumberFormat="1" applyFont="1" applyBorder="1">
      <alignment vertical="top" wrapText="1"/>
    </xf>
    <xf numFmtId="1" fontId="29" fillId="0" borderId="1" xfId="0" applyNumberFormat="1" applyFont="1" applyBorder="1" applyAlignment="1">
      <alignment horizontal="left" wrapText="1"/>
    </xf>
    <xf numFmtId="0" fontId="13" fillId="0" borderId="0" xfId="0" applyFont="1" applyAlignment="1">
      <alignment horizontal="left" vertical="top" wrapText="1"/>
    </xf>
    <xf numFmtId="175" fontId="24" fillId="0" borderId="1" xfId="0" applyNumberFormat="1"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3" fontId="24" fillId="0" borderId="1" xfId="0" applyNumberFormat="1" applyFont="1" applyFill="1" applyBorder="1" applyAlignment="1">
      <alignment horizontal="center" vertical="center" wrapText="1"/>
    </xf>
    <xf numFmtId="170" fontId="24" fillId="0" borderId="1" xfId="0" applyNumberFormat="1" applyFont="1" applyFill="1" applyBorder="1" applyAlignment="1">
      <alignment horizontal="center" vertical="center" wrapText="1"/>
    </xf>
    <xf numFmtId="165" fontId="24" fillId="0" borderId="1" xfId="0" applyNumberFormat="1" applyFont="1" applyFill="1" applyBorder="1" applyAlignment="1">
      <alignment horizontal="center" vertical="center" wrapText="1"/>
    </xf>
    <xf numFmtId="167" fontId="30" fillId="0" borderId="1" xfId="0" applyNumberFormat="1" applyFont="1" applyFill="1" applyBorder="1" applyAlignment="1">
      <alignment horizontal="center" vertical="top" wrapText="1"/>
    </xf>
    <xf numFmtId="1" fontId="30" fillId="0" borderId="1" xfId="0" applyNumberFormat="1" applyFont="1" applyBorder="1" applyAlignment="1">
      <alignment horizontal="left"/>
    </xf>
    <xf numFmtId="1" fontId="30" fillId="0" borderId="1" xfId="0" applyNumberFormat="1" applyFont="1" applyBorder="1" applyAlignment="1">
      <alignment horizontal="left" wrapText="1"/>
    </xf>
    <xf numFmtId="3" fontId="30" fillId="0" borderId="1" xfId="0" applyNumberFormat="1" applyFont="1" applyBorder="1" applyAlignment="1">
      <alignment horizontal="right" vertical="top" wrapText="1"/>
    </xf>
    <xf numFmtId="170" fontId="30" fillId="0" borderId="1" xfId="0" applyNumberFormat="1" applyFont="1" applyFill="1" applyBorder="1" applyAlignment="1">
      <alignment horizontal="right" vertical="center" wrapText="1"/>
    </xf>
    <xf numFmtId="1" fontId="30" fillId="0" borderId="1" xfId="0" applyNumberFormat="1" applyFont="1" applyBorder="1" applyAlignment="1">
      <alignment horizontal="center"/>
    </xf>
    <xf numFmtId="0" fontId="30" fillId="0" borderId="1" xfId="0" applyFont="1" applyBorder="1" applyAlignment="1">
      <alignment horizontal="center" vertical="top" wrapText="1"/>
    </xf>
    <xf numFmtId="0" fontId="30" fillId="0" borderId="1" xfId="0" applyNumberFormat="1" applyFont="1" applyFill="1" applyBorder="1" applyAlignment="1">
      <alignment horizontal="left" vertical="center"/>
    </xf>
    <xf numFmtId="0" fontId="30" fillId="0" borderId="1" xfId="0" applyFont="1" applyFill="1" applyBorder="1" applyAlignment="1">
      <alignment vertical="center"/>
    </xf>
    <xf numFmtId="0" fontId="30" fillId="0" borderId="1" xfId="0" applyFont="1" applyFill="1" applyBorder="1" applyAlignment="1">
      <alignment horizontal="right" vertical="center" wrapText="1"/>
    </xf>
    <xf numFmtId="2" fontId="30" fillId="0" borderId="1" xfId="0" applyNumberFormat="1" applyFont="1" applyFill="1" applyBorder="1" applyAlignment="1">
      <alignment horizontal="right" vertical="center" wrapText="1"/>
    </xf>
    <xf numFmtId="177" fontId="30" fillId="0" borderId="1" xfId="0" applyNumberFormat="1" applyFont="1" applyFill="1" applyBorder="1" applyAlignment="1">
      <alignment horizontal="center" vertical="top" wrapText="1"/>
    </xf>
    <xf numFmtId="1" fontId="30" fillId="4" borderId="1" xfId="0" applyNumberFormat="1" applyFont="1" applyFill="1" applyBorder="1" applyAlignment="1">
      <alignment horizontal="left"/>
    </xf>
    <xf numFmtId="3" fontId="30" fillId="4" borderId="1" xfId="0" applyNumberFormat="1" applyFont="1" applyFill="1" applyBorder="1" applyAlignment="1">
      <alignment horizontal="right" vertical="top" wrapText="1"/>
    </xf>
    <xf numFmtId="1" fontId="30" fillId="4" borderId="1" xfId="0" applyNumberFormat="1" applyFont="1" applyFill="1" applyBorder="1" applyAlignment="1">
      <alignment horizontal="center"/>
    </xf>
    <xf numFmtId="1" fontId="30" fillId="0" borderId="1" xfId="0" applyNumberFormat="1" applyFont="1" applyFill="1" applyBorder="1" applyAlignment="1">
      <alignment horizontal="left"/>
    </xf>
    <xf numFmtId="166" fontId="30" fillId="4" borderId="1" xfId="0" applyNumberFormat="1" applyFont="1" applyFill="1" applyBorder="1" applyAlignment="1">
      <alignment horizontal="right" vertical="top" wrapText="1"/>
    </xf>
    <xf numFmtId="1" fontId="30" fillId="0" borderId="1" xfId="0" applyNumberFormat="1" applyFont="1" applyBorder="1" applyAlignment="1">
      <alignment horizontal="right" vertical="top" wrapText="1"/>
    </xf>
    <xf numFmtId="167" fontId="30" fillId="0" borderId="1" xfId="0" applyNumberFormat="1" applyFont="1" applyFill="1" applyBorder="1" applyAlignment="1">
      <alignment horizontal="center" vertical="center"/>
    </xf>
    <xf numFmtId="1" fontId="30" fillId="4" borderId="1" xfId="0" applyNumberFormat="1" applyFont="1" applyFill="1" applyBorder="1" applyAlignment="1">
      <alignment horizontal="left" vertical="center"/>
    </xf>
    <xf numFmtId="1" fontId="30" fillId="0" borderId="1" xfId="0" applyNumberFormat="1" applyFont="1" applyBorder="1" applyAlignment="1">
      <alignment horizontal="left" vertical="center"/>
    </xf>
    <xf numFmtId="3" fontId="30" fillId="0" borderId="1" xfId="0" applyNumberFormat="1" applyFont="1" applyBorder="1" applyAlignment="1">
      <alignment horizontal="right" vertical="center" wrapText="1"/>
    </xf>
    <xf numFmtId="1" fontId="30" fillId="0" borderId="1" xfId="0" applyNumberFormat="1" applyFont="1" applyBorder="1" applyAlignment="1">
      <alignment horizontal="center" vertical="center"/>
    </xf>
    <xf numFmtId="1" fontId="30" fillId="4" borderId="1" xfId="0" applyNumberFormat="1" applyFont="1" applyFill="1" applyBorder="1" applyAlignment="1">
      <alignment horizontal="left" wrapText="1"/>
    </xf>
    <xf numFmtId="180" fontId="30" fillId="0" borderId="1" xfId="0" applyNumberFormat="1" applyFont="1" applyBorder="1" applyAlignment="1">
      <alignment horizontal="right" vertical="top" wrapText="1"/>
    </xf>
    <xf numFmtId="49" fontId="30" fillId="4" borderId="1" xfId="0" applyNumberFormat="1" applyFont="1" applyFill="1" applyBorder="1" applyAlignment="1">
      <alignment horizontal="center" vertical="center"/>
    </xf>
    <xf numFmtId="1" fontId="30" fillId="4" borderId="1" xfId="0" applyNumberFormat="1" applyFont="1" applyFill="1" applyBorder="1" applyAlignment="1">
      <alignment horizontal="center" vertical="center"/>
    </xf>
    <xf numFmtId="166" fontId="30" fillId="0" borderId="1" xfId="0" applyNumberFormat="1" applyFont="1" applyBorder="1" applyAlignment="1">
      <alignment horizontal="right" vertical="top" wrapText="1"/>
    </xf>
    <xf numFmtId="0" fontId="30" fillId="0" borderId="1" xfId="0" applyNumberFormat="1" applyFont="1" applyFill="1" applyBorder="1" applyAlignment="1">
      <alignment horizontal="right" vertical="center"/>
    </xf>
    <xf numFmtId="1" fontId="30" fillId="0" borderId="1" xfId="0" applyNumberFormat="1" applyFont="1" applyFill="1" applyBorder="1" applyAlignment="1">
      <alignment horizontal="left" vertical="center"/>
    </xf>
    <xf numFmtId="3" fontId="30" fillId="0" borderId="1" xfId="0" applyNumberFormat="1" applyFont="1" applyFill="1" applyBorder="1" applyAlignment="1">
      <alignment horizontal="right" vertical="top" wrapText="1"/>
    </xf>
    <xf numFmtId="49" fontId="30" fillId="0" borderId="1" xfId="0" applyNumberFormat="1" applyFont="1" applyFill="1" applyBorder="1" applyAlignment="1">
      <alignment horizontal="center" vertical="center"/>
    </xf>
    <xf numFmtId="1" fontId="30" fillId="0" borderId="1" xfId="0" applyNumberFormat="1" applyFont="1" applyFill="1" applyBorder="1" applyAlignment="1">
      <alignment horizontal="center" vertical="center"/>
    </xf>
    <xf numFmtId="1" fontId="30" fillId="0" borderId="1" xfId="0" applyNumberFormat="1" applyFont="1" applyFill="1" applyBorder="1" applyAlignment="1">
      <alignment horizontal="left" vertical="center" wrapText="1"/>
    </xf>
    <xf numFmtId="1" fontId="30" fillId="0" borderId="1" xfId="0" applyNumberFormat="1" applyFont="1" applyFill="1" applyBorder="1" applyAlignment="1">
      <alignment horizontal="left" wrapText="1"/>
    </xf>
    <xf numFmtId="180" fontId="30" fillId="0" borderId="1" xfId="0" applyNumberFormat="1" applyFont="1" applyFill="1" applyBorder="1" applyAlignment="1">
      <alignment horizontal="right" vertical="top" wrapText="1"/>
    </xf>
    <xf numFmtId="49" fontId="30" fillId="0" borderId="1" xfId="0" applyNumberFormat="1" applyFont="1" applyBorder="1" applyAlignment="1" applyProtection="1">
      <alignment horizontal="left" vertical="top" wrapText="1"/>
    </xf>
    <xf numFmtId="166" fontId="30" fillId="0" borderId="1" xfId="0" applyNumberFormat="1" applyFont="1" applyBorder="1" applyAlignment="1">
      <alignment horizontal="right" vertical="top"/>
    </xf>
    <xf numFmtId="1" fontId="30" fillId="0" borderId="1" xfId="0" applyNumberFormat="1" applyFont="1" applyFill="1" applyBorder="1" applyAlignment="1">
      <alignment horizontal="center"/>
    </xf>
    <xf numFmtId="166" fontId="30" fillId="0" borderId="1" xfId="0" applyNumberFormat="1" applyFont="1" applyFill="1" applyBorder="1" applyAlignment="1">
      <alignment horizontal="right" vertical="center"/>
    </xf>
    <xf numFmtId="3" fontId="30" fillId="0" borderId="1" xfId="0" applyNumberFormat="1" applyFont="1" applyFill="1" applyBorder="1" applyAlignment="1">
      <alignment horizontal="right" vertical="center"/>
    </xf>
    <xf numFmtId="1" fontId="30" fillId="0" borderId="1" xfId="18" applyNumberFormat="1" applyFont="1" applyBorder="1" applyAlignment="1">
      <alignment horizontal="center"/>
    </xf>
    <xf numFmtId="3" fontId="30" fillId="0" borderId="1" xfId="0" applyNumberFormat="1" applyFont="1" applyFill="1" applyBorder="1" applyAlignment="1">
      <alignment horizontal="left"/>
    </xf>
    <xf numFmtId="49" fontId="30" fillId="0" borderId="1" xfId="0" applyNumberFormat="1" applyFont="1" applyBorder="1" applyAlignment="1">
      <alignment horizontal="left"/>
    </xf>
  </cellXfs>
  <cellStyles count="31">
    <cellStyle name="Comma" xfId="7" builtinId="3"/>
    <cellStyle name="Comma 2" xfId="1"/>
    <cellStyle name="Comma 2 2" xfId="2"/>
    <cellStyle name="Comma 4" xfId="3"/>
    <cellStyle name="Comma 4 2" xfId="4"/>
    <cellStyle name="Excel Built-in Normal" xfId="5"/>
    <cellStyle name="Excel Built-in Normal 2" xfId="6"/>
    <cellStyle name="Milliers 2" xfId="8"/>
    <cellStyle name="Milliers 2 2" xfId="9"/>
    <cellStyle name="Normal" xfId="0" builtinId="0"/>
    <cellStyle name="Normal 10" xfId="10"/>
    <cellStyle name="Normal 11" xfId="11"/>
    <cellStyle name="Normal 12" xfId="12"/>
    <cellStyle name="Normal 2" xfId="13"/>
    <cellStyle name="Normal 2 2" xfId="14"/>
    <cellStyle name="Normal 2 2 2" xfId="15"/>
    <cellStyle name="Normal 2 3" xfId="16"/>
    <cellStyle name="Normal 2 4" xfId="17"/>
    <cellStyle name="Normal 3" xfId="18"/>
    <cellStyle name="Normal 3 2" xfId="19"/>
    <cellStyle name="Normal 3 3" xfId="20"/>
    <cellStyle name="Normal 4" xfId="21"/>
    <cellStyle name="Normal 5" xfId="22"/>
    <cellStyle name="Normal 6" xfId="23"/>
    <cellStyle name="Normal 7" xfId="24"/>
    <cellStyle name="Normal 7 2" xfId="25"/>
    <cellStyle name="Normal 8" xfId="26"/>
    <cellStyle name="Normal 8 2" xfId="27"/>
    <cellStyle name="Normal 9" xfId="28"/>
    <cellStyle name="Normální 2" xfId="29"/>
    <cellStyle name="Pourcentage 2" xfId="30"/>
  </cellStyles>
  <dxfs count="34">
    <dxf>
      <numFmt numFmtId="3" formatCode="#,##0"/>
    </dxf>
    <dxf>
      <alignment horizontal="center" readingOrder="0"/>
    </dxf>
    <dxf>
      <alignment horizontal="center" readingOrder="0"/>
    </dxf>
    <dxf>
      <alignment vertical="center" readingOrder="0"/>
    </dxf>
    <dxf>
      <font>
        <b/>
      </font>
    </dxf>
    <dxf>
      <font>
        <b/>
      </font>
    </dxf>
    <dxf>
      <font>
        <b/>
      </font>
    </dxf>
    <dxf>
      <font>
        <sz val="10"/>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font>
        <sz val="12"/>
      </font>
    </dxf>
    <dxf>
      <font>
        <sz val="12"/>
      </font>
    </dxf>
    <dxf>
      <font>
        <sz val="12"/>
      </font>
    </dxf>
    <dxf>
      <font>
        <sz val="12"/>
      </font>
    </dxf>
    <dxf>
      <font>
        <sz val="12"/>
      </font>
    </dxf>
    <dxf>
      <font>
        <sz val="12"/>
      </font>
    </dxf>
    <dxf>
      <fill>
        <patternFill patternType="none">
          <bgColor indexed="65"/>
        </patternFill>
      </fill>
    </dxf>
    <dxf>
      <numFmt numFmtId="3" formatCode="#,##0"/>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33"/>
      <tableStyleElement type="headerRow" dxfId="32"/>
    </tableStyle>
  </tableStyles>
  <colors>
    <indexedColors>
      <rgbColor rgb="00000000"/>
      <rgbColor rgb="00FFFFFF"/>
      <rgbColor rgb="00FF0000"/>
      <rgbColor rgb="0000FF00"/>
      <rgbColor rgb="000000FF"/>
      <rgbColor rgb="00FFFF00"/>
      <rgbColor rgb="00FF00FF"/>
      <rgbColor rgb="0000FFFF"/>
      <rgbColor rgb="00000000"/>
      <rgbColor rgb="00D4FDD5"/>
      <rgbColor rgb="00AAAAAA"/>
      <rgbColor rgb="00515151"/>
      <rgbColor rgb="00FEFFFF"/>
      <rgbColor rgb="00BDC0BF"/>
      <rgbColor rgb="00DBDBDB"/>
      <rgbColor rgb="00A6FDFF"/>
      <rgbColor rgb="00F4F4F4"/>
      <rgbColor rgb="00A8D6FF"/>
      <rgbColor rgb="00FEFCA9"/>
      <rgbColor rgb="00D4FCA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LAGA/AppData/Roaming/Microsoft/Excel/Laga_November%202022_Financial_Report_1%20(version%201).xlsb"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LAGA/AppData/Roaming/Microsoft/Excel/Laga_November%202022_Financial_Report_1%20(version%201).xlsb"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HP" refreshedDate="44844.294667013892" createdVersion="4" refreshedVersion="5" minRefreshableVersion="3" recordCount="752">
  <cacheSource type="worksheet">
    <worksheetSource ref="A1:L676" sheet="Data October" r:id="rId2"/>
  </cacheSource>
  <cacheFields count="12">
    <cacheField name="Date" numFmtId="0">
      <sharedItems containsSemiMixedTypes="0" containsNonDate="0" containsDate="1" containsString="0" minDate="2022-09-01T00:00:00" maxDate="2022-10-01T00:00:00"/>
    </cacheField>
    <cacheField name="DetaiLs" numFmtId="0">
      <sharedItems/>
    </cacheField>
    <cacheField name="Type of Expenses" numFmtId="0">
      <sharedItems/>
    </cacheField>
    <cacheField name="Departments" numFmtId="1">
      <sharedItems containsBlank="1" count="16">
        <s v="Legal"/>
        <s v="Operations"/>
        <s v="Media"/>
        <s v="office"/>
        <s v="Management"/>
        <s v="Investigations"/>
        <s v="Team Building"/>
        <m u="1"/>
        <s v="travel" u="1"/>
        <s v="Office " u="1"/>
        <s v="CCU" u="1"/>
        <s v="Operation" u="1"/>
        <s v="ezass" u="1"/>
        <s v="operation " u="1"/>
        <s v="Trust Building" u="1"/>
        <s v="Operations " u="1"/>
      </sharedItems>
    </cacheField>
    <cacheField name="Used FCFA" numFmtId="3">
      <sharedItems containsSemiMixedTypes="0" containsString="0" containsNumber="1" containsInteger="1" minValue="500" maxValue="868120"/>
    </cacheField>
    <cacheField name="Used US $ " numFmtId="170">
      <sharedItems containsSemiMixedTypes="0" containsString="0" containsNumber="1" minValue="0.77042789565324576" maxValue="1356.9239360291299"/>
    </cacheField>
    <cacheField name="Receipt no." numFmtId="0">
      <sharedItems/>
    </cacheField>
    <cacheField name="Mission No" numFmtId="0">
      <sharedItems containsBlank="1" containsMixedTypes="1" containsNumber="1" containsInteger="1" minValue="1" maxValue="22"/>
    </cacheField>
    <cacheField name="Users" numFmtId="1">
      <sharedItems/>
    </cacheField>
    <cacheField name="Project" numFmtId="0">
      <sharedItems/>
    </cacheField>
    <cacheField name="Donors" numFmtId="0">
      <sharedItems containsBlank="1" count="16">
        <s v="The BornFree Foundation"/>
        <s v="Wildcat"/>
        <s v="Prowildlife"/>
        <s v="The Dutch Gorilla Foundation"/>
        <s v="Axel"/>
        <m u="1"/>
        <s v="CIDT" u="1"/>
        <s v="ECF" u="1"/>
        <s v="Wild Cat" u="1"/>
        <s v="Louise" u="1"/>
        <s v="Dutch Gorilla Foundation" u="1"/>
        <s v="OAT" u="1"/>
        <s v="USFWS-EAGLE" u="1"/>
        <s v="The Born Free Foundation" u="1"/>
        <s v="AVAAZ" u="1"/>
        <s v="Wijnen" u="1"/>
      </sharedItems>
    </cacheField>
    <cacheField name="US $ " numFmtId="0">
      <sharedItems containsSemiMixedTypes="0" containsString="0" containsNumber="1" minValue="544.65" maxValue="648.9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HP" refreshedDate="44844.294668287039" createdVersion="3" refreshedVersion="5" minRefreshableVersion="3" recordCount="752">
  <cacheSource type="worksheet">
    <worksheetSource ref="E1:I676" sheet="Data October" r:id="rId2"/>
  </cacheSource>
  <cacheFields count="5">
    <cacheField name="Used FCFA" numFmtId="3">
      <sharedItems containsSemiMixedTypes="0" containsString="0" containsNumber="1" containsInteger="1" minValue="500" maxValue="868120"/>
    </cacheField>
    <cacheField name="Used US $ " numFmtId="170">
      <sharedItems containsSemiMixedTypes="0" containsString="0" containsNumber="1" minValue="0.77042789565324576" maxValue="1356.9239360291299"/>
    </cacheField>
    <cacheField name="Receipt no." numFmtId="0">
      <sharedItems/>
    </cacheField>
    <cacheField name="Mission No" numFmtId="0">
      <sharedItems containsBlank="1" containsMixedTypes="1" containsNumber="1" containsInteger="1" minValue="1" maxValue="22"/>
    </cacheField>
    <cacheField name="Users" numFmtId="1">
      <sharedItems containsBlank="1" count="69">
        <s v="Aime"/>
        <s v="Anna"/>
        <s v="Afriland-16"/>
        <s v="Arrey"/>
        <s v="Eric"/>
        <s v="i19"/>
        <s v="i27"/>
        <s v="i37"/>
        <s v="i49"/>
        <s v="i54"/>
        <s v="i69"/>
        <s v="i67" u="1"/>
        <m u="1"/>
        <s v="I-67" u="1"/>
        <s v="I-67-" u="1"/>
        <s v="I-67 " u="1"/>
        <s v="Afriland-7" u="1"/>
        <s v="Zita" u="1"/>
        <s v="Afriland-07" u="1"/>
        <s v="E04" u="1"/>
        <s v="Josias" u="1"/>
        <s v="Tekendo" u="1"/>
        <s v="i-97" u="1"/>
        <s v="Elvira" u="1"/>
        <s v="Stiven" u="1"/>
        <s v="Loveline" u="1"/>
        <s v="Hervé" u="1"/>
        <s v="Thomas" u="1"/>
        <s v="i23c" u="1"/>
        <s v="Erislaine" u="1"/>
        <s v="Gilbert" u="1"/>
        <s v="Cynthia" u="1"/>
        <s v="Cynthia " u="1"/>
        <s v="Franck" u="1"/>
        <s v="i6" u="1"/>
        <s v="Severen" u="1"/>
        <s v="Unice" u="1"/>
        <s v="Stephane" u="1"/>
        <s v="Herman" u="1"/>
        <s v="Nadine" u="1"/>
        <s v="Afriland -16" u="1"/>
        <s v="i59" u="1"/>
        <s v="Marie paule" u="1"/>
        <s v="i97" u="1"/>
        <s v="Private" u="1"/>
        <s v="E13" u="1"/>
        <s v="Herve" u="1"/>
        <s v="Abumbi" u="1"/>
        <s v="Gaspard" u="1"/>
        <s v="Privat" u="1"/>
        <s v="Stevens" u="1"/>
        <s v="Afriland-68" u="1"/>
        <s v="Maktar" u="1"/>
        <s v="Afriland-13" u="1"/>
        <s v="Afriland - 07" u="1"/>
        <s v="Marie paul" u="1"/>
        <s v="Afriland - 68" u="1"/>
        <s v="i61" u="1"/>
        <s v="Afriland-14" u="1"/>
        <s v="i7" u="1"/>
        <s v="i63" u="1"/>
        <s v="Ofir" u="1"/>
        <s v="Aimé" u="1"/>
        <s v="Martar" u="1"/>
        <s v="Danielle" u="1"/>
        <s v="Joel" u="1"/>
        <s v="Tiffany" u="1"/>
        <s v="Afriland - 16" u="1"/>
        <s v="i29"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Windows User" refreshedDate="44995.518742361113" createdVersion="5" refreshedVersion="6" minRefreshableVersion="3" recordCount="779">
  <cacheSource type="worksheet">
    <worksheetSource ref="A1:L780" sheet="Data February"/>
  </cacheSource>
  <cacheFields count="12">
    <cacheField name="Date" numFmtId="0">
      <sharedItems containsSemiMixedTypes="0" containsNonDate="0" containsDate="1" containsString="0" minDate="2023-02-01T00:00:00" maxDate="2023-03-01T00:00:00"/>
    </cacheField>
    <cacheField name="DetaiLs" numFmtId="0">
      <sharedItems/>
    </cacheField>
    <cacheField name="Type of Expenses" numFmtId="0">
      <sharedItems containsBlank="1" count="16">
        <s v="Personnel"/>
        <s v="Transport"/>
        <s v="Office Material"/>
        <s v="Travel subsistences"/>
        <s v="Telephone"/>
        <s v="Equipment"/>
        <s v="Services"/>
        <s v="Bonus"/>
        <s v="Internet"/>
        <s v="Trust Building"/>
        <s v="Transfer fees"/>
        <s v="Rent &amp; Utilities"/>
        <s v="Bank Fees"/>
        <m u="1"/>
        <s v="Travelling Expenses" u="1"/>
        <s v="Rent and Utilities" u="1"/>
      </sharedItems>
    </cacheField>
    <cacheField name="Departments" numFmtId="1">
      <sharedItems count="7">
        <s v="Management"/>
        <s v="Office"/>
        <s v="Media"/>
        <s v="Legal"/>
        <s v="Investigations"/>
        <s v="Personnel"/>
        <s v="Team Building"/>
      </sharedItems>
    </cacheField>
    <cacheField name="Used FCFA" numFmtId="0">
      <sharedItems containsSemiMixedTypes="0" containsString="0" containsNumber="1" containsInteger="1" minValue="-3950" maxValue="617054"/>
    </cacheField>
    <cacheField name="Used US $ " numFmtId="170">
      <sharedItems containsSemiMixedTypes="0" containsString="0" containsNumber="1" minValue="-6.4406052277495842" maxValue="1006.1268906845044"/>
    </cacheField>
    <cacheField name="Receipt no." numFmtId="0">
      <sharedItems/>
    </cacheField>
    <cacheField name="Mission No" numFmtId="0">
      <sharedItems containsString="0" containsBlank="1" containsNumber="1" containsInteger="1" minValue="1" maxValue="3"/>
    </cacheField>
    <cacheField name="Users" numFmtId="1">
      <sharedItems count="18">
        <s v="Afriland-16"/>
        <s v="Arrey"/>
        <s v="Eric"/>
        <s v="Unice"/>
        <s v="Anna"/>
        <s v="Aime"/>
        <s v="Loveline"/>
        <s v="i54"/>
        <s v="i27"/>
        <s v="i49"/>
        <s v="Herve"/>
        <s v="i69"/>
        <s v="Stevens"/>
        <s v="i89"/>
        <s v="i95"/>
        <s v="Josias"/>
        <s v="Lucien"/>
        <s v="Afriland-13"/>
      </sharedItems>
    </cacheField>
    <cacheField name="Project" numFmtId="0">
      <sharedItems/>
    </cacheField>
    <cacheField name="Donors" numFmtId="0">
      <sharedItems count="3">
        <s v="Wildcat"/>
        <s v="Marchig Trust"/>
        <s v="The Born Free Foundation"/>
      </sharedItems>
    </cacheField>
    <cacheField name="US $ " numFmtId="0">
      <sharedItems containsSemiMixedTypes="0" containsString="0" containsNumber="1" minValue="588.05200000000002" maxValue="616.9080000000000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52">
  <r>
    <d v="2022-09-01T00:00:00"/>
    <s v="Local Transport"/>
    <s v="Transport"/>
    <x v="0"/>
    <n v="1800"/>
    <n v="2.8135085988716235"/>
    <s v="aim-r"/>
    <m/>
    <s v="Aime"/>
    <s v="LAGA Cameroon"/>
    <x v="0"/>
    <n v="639.77057000000002"/>
  </r>
  <r>
    <d v="2022-09-02T00:00:00"/>
    <s v="Local Transport"/>
    <s v="Transport"/>
    <x v="0"/>
    <n v="1800"/>
    <n v="3.1797434794943644"/>
    <s v="aim-r"/>
    <m/>
    <s v="Aime"/>
    <s v="LAGA Cameroon"/>
    <x v="1"/>
    <n v="566.08339999999998"/>
  </r>
  <r>
    <d v="2022-09-03T00:00:00"/>
    <s v="Local Transport"/>
    <s v="Transport"/>
    <x v="0"/>
    <n v="2450"/>
    <n v="4.3279841804228845"/>
    <s v="aim-r"/>
    <m/>
    <s v="Aime"/>
    <s v="LAGA Cameroon"/>
    <x v="1"/>
    <n v="566.08339999999998"/>
  </r>
  <r>
    <d v="2022-09-03T00:00:00"/>
    <s v="Feeding"/>
    <s v="Travel expenses"/>
    <x v="0"/>
    <n v="2000"/>
    <n v="3.5330483105492938"/>
    <s v="aim-r"/>
    <m/>
    <s v="Aime"/>
    <s v="LAGA Cameroon"/>
    <x v="1"/>
    <n v="566.08339999999998"/>
  </r>
  <r>
    <d v="2022-09-04T00:00:00"/>
    <s v="Feeding"/>
    <s v="Travel expenses"/>
    <x v="0"/>
    <n v="2000"/>
    <n v="3.5330483105492938"/>
    <s v="aim-r"/>
    <m/>
    <s v="Aime"/>
    <s v="LAGA Cameroon"/>
    <x v="1"/>
    <n v="566.08339999999998"/>
  </r>
  <r>
    <d v="2022-09-05T00:00:00"/>
    <s v="Local Transport"/>
    <s v="Transport"/>
    <x v="0"/>
    <n v="1900"/>
    <n v="3.3563958950218291"/>
    <s v="aim-r"/>
    <m/>
    <s v="Aime"/>
    <s v="LAGA Cameroon"/>
    <x v="1"/>
    <n v="566.08339999999998"/>
  </r>
  <r>
    <d v="2022-09-05T00:00:00"/>
    <s v="Feeding"/>
    <s v="Travel expenses"/>
    <x v="0"/>
    <n v="2000"/>
    <n v="3.5330483105492938"/>
    <s v="aim-r"/>
    <m/>
    <s v="Aime"/>
    <s v="LAGA Cameroon"/>
    <x v="1"/>
    <n v="566.08339999999998"/>
  </r>
  <r>
    <d v="2022-09-05T00:00:00"/>
    <s v="Yaounde Operation"/>
    <s v="Bonus"/>
    <x v="0"/>
    <n v="50000"/>
    <n v="78.153016635322871"/>
    <s v="aim-r"/>
    <m/>
    <s v="Aime"/>
    <s v="LAGA Cameroon"/>
    <x v="0"/>
    <n v="639.77057000000002"/>
  </r>
  <r>
    <d v="2022-09-06T00:00:00"/>
    <s v="X 1 MINFOF"/>
    <s v="Bonus"/>
    <x v="0"/>
    <n v="20000"/>
    <n v="35.330483105492938"/>
    <s v="aim-1"/>
    <m/>
    <s v="Aime"/>
    <s v="LAGA Cameroon"/>
    <x v="1"/>
    <n v="566.08339999999998"/>
  </r>
  <r>
    <d v="2022-09-06T00:00:00"/>
    <s v="X 24 Printing"/>
    <s v="Office Material"/>
    <x v="0"/>
    <n v="2400"/>
    <n v="4.2396579726591526"/>
    <s v="aim-2"/>
    <m/>
    <s v="Aime"/>
    <s v="LAGA Cameroon"/>
    <x v="1"/>
    <n v="566.08339999999998"/>
  </r>
  <r>
    <d v="2022-09-06T00:00:00"/>
    <s v="X 120 Photocopies"/>
    <s v="Office Material"/>
    <x v="0"/>
    <n v="3000"/>
    <n v="5.111167901865576"/>
    <s v="aim-2"/>
    <m/>
    <s v="Aime"/>
    <s v="LAGA Cameroon"/>
    <x v="2"/>
    <n v="586.95000000000005"/>
  </r>
  <r>
    <d v="2022-09-06T00:00:00"/>
    <s v="X 5 Photos"/>
    <s v="Office Material"/>
    <x v="0"/>
    <n v="2500"/>
    <n v="4.2593065848879803"/>
    <s v="aim-2"/>
    <m/>
    <s v="Aime"/>
    <s v="LAGA Cameroon"/>
    <x v="2"/>
    <n v="586.95000000000005"/>
  </r>
  <r>
    <d v="2022-09-06T00:00:00"/>
    <s v="Local Transport"/>
    <s v="Transport"/>
    <x v="0"/>
    <n v="1800"/>
    <n v="3.0667007411193454"/>
    <s v="aim-r"/>
    <m/>
    <s v="Aime"/>
    <s v="LAGA Cameroon"/>
    <x v="2"/>
    <n v="586.95000000000005"/>
  </r>
  <r>
    <d v="2022-09-06T00:00:00"/>
    <s v="Feeding"/>
    <s v="Travel expenses"/>
    <x v="0"/>
    <n v="2000"/>
    <n v="3.4074452679103837"/>
    <s v="aim-r"/>
    <m/>
    <s v="Aime"/>
    <s v="LAGA Cameroon"/>
    <x v="2"/>
    <n v="586.95000000000005"/>
  </r>
  <r>
    <d v="2022-09-07T00:00:00"/>
    <s v="Feeding"/>
    <s v="Travel expenses"/>
    <x v="0"/>
    <n v="2000"/>
    <n v="3.4074452679103837"/>
    <s v="aim-r"/>
    <m/>
    <s v="Aime"/>
    <s v="LAGA Cameroon"/>
    <x v="2"/>
    <n v="586.95000000000005"/>
  </r>
  <r>
    <d v="2022-09-07T00:00:00"/>
    <s v="Local Transport"/>
    <s v="Transport"/>
    <x v="0"/>
    <n v="2500"/>
    <n v="4.2593065848879803"/>
    <s v="aim-r"/>
    <m/>
    <s v="Aime"/>
    <s v="LAGA Cameroon"/>
    <x v="2"/>
    <n v="586.95000000000005"/>
  </r>
  <r>
    <d v="2022-09-07T00:00:00"/>
    <s v="X 1Police"/>
    <s v="Bonus"/>
    <x v="0"/>
    <n v="5000"/>
    <n v="8.5186131697759606"/>
    <s v="aim-3"/>
    <m/>
    <s v="Aime"/>
    <s v="LAGA Cameroon"/>
    <x v="2"/>
    <n v="586.95000000000005"/>
  </r>
  <r>
    <d v="2022-09-07T00:00:00"/>
    <s v="Local Transport"/>
    <s v="Transport"/>
    <x v="0"/>
    <n v="2500"/>
    <n v="4.2593065848879803"/>
    <s v="aim-r"/>
    <m/>
    <s v="Aime"/>
    <s v="LAGA Cameroon"/>
    <x v="2"/>
    <n v="586.95000000000005"/>
  </r>
  <r>
    <d v="2022-09-07T00:00:00"/>
    <s v="Local Transport"/>
    <s v="Transport"/>
    <x v="0"/>
    <n v="1900"/>
    <n v="3.2370730045148646"/>
    <s v="aim-r"/>
    <m/>
    <s v="Aime"/>
    <s v="LAGA Cameroon"/>
    <x v="2"/>
    <n v="586.95000000000005"/>
  </r>
  <r>
    <d v="2022-09-08T00:00:00"/>
    <s v="Local Transport"/>
    <s v="Transport"/>
    <x v="0"/>
    <n v="1700"/>
    <n v="2.8963284777238263"/>
    <s v="aim-r"/>
    <m/>
    <s v="Aime"/>
    <s v="LAGA Cameroon"/>
    <x v="2"/>
    <n v="586.95000000000005"/>
  </r>
  <r>
    <d v="2022-09-09T00:00:00"/>
    <s v="Local Transport"/>
    <s v="Transport"/>
    <x v="0"/>
    <n v="1800"/>
    <n v="2.8135085988716235"/>
    <s v="aim-r"/>
    <m/>
    <s v="Aime"/>
    <s v="LAGA Cameroon"/>
    <x v="0"/>
    <n v="639.77057000000002"/>
  </r>
  <r>
    <d v="2022-09-10T00:00:00"/>
    <s v="Local Transport"/>
    <s v="Transport"/>
    <x v="0"/>
    <n v="1600"/>
    <n v="2.826438648439435"/>
    <s v="aim-r"/>
    <m/>
    <s v="Aime"/>
    <s v="LAGA Cameroon"/>
    <x v="1"/>
    <n v="566.08339999999998"/>
  </r>
  <r>
    <d v="2022-09-12T00:00:00"/>
    <s v="Local Transport"/>
    <s v="Transport"/>
    <x v="0"/>
    <n v="1700"/>
    <n v="2.6194548452210356"/>
    <s v="aim-r"/>
    <m/>
    <s v="Aime"/>
    <s v="LAGA Cameroon"/>
    <x v="3"/>
    <n v="648.99"/>
  </r>
  <r>
    <d v="2022-09-13T00:00:00"/>
    <s v="Local Transport"/>
    <s v="Transport"/>
    <x v="0"/>
    <n v="1800"/>
    <n v="3.1797434794943644"/>
    <s v="aim-r"/>
    <m/>
    <s v="Aime"/>
    <s v="LAGA Cameroon"/>
    <x v="1"/>
    <n v="566.08339999999998"/>
  </r>
  <r>
    <d v="2022-09-14T00:00:00"/>
    <s v="Local Transport"/>
    <s v="Transport"/>
    <x v="0"/>
    <n v="1700"/>
    <n v="3.0030910639668997"/>
    <s v="aim-r"/>
    <m/>
    <s v="Aime"/>
    <s v="LAGA Cameroon"/>
    <x v="1"/>
    <n v="566.08339999999998"/>
  </r>
  <r>
    <d v="2022-09-15T00:00:00"/>
    <s v="Local Transport"/>
    <s v="Transport"/>
    <x v="0"/>
    <n v="1800"/>
    <n v="2.8135085988716235"/>
    <s v="aim-r"/>
    <m/>
    <s v="Aime"/>
    <s v="LAGA Cameroon"/>
    <x v="4"/>
    <n v="639.77057000000002"/>
  </r>
  <r>
    <d v="2022-09-16T00:00:00"/>
    <s v="Local Transport"/>
    <s v="Transport"/>
    <x v="0"/>
    <n v="1600"/>
    <n v="2.826438648439435"/>
    <s v="aim-r"/>
    <m/>
    <s v="Aime"/>
    <s v="LAGA Cameroon"/>
    <x v="1"/>
    <n v="566.08339999999998"/>
  </r>
  <r>
    <d v="2022-09-17T00:00:00"/>
    <s v="Local Transport"/>
    <s v="Transport"/>
    <x v="0"/>
    <n v="1600"/>
    <n v="2.826438648439435"/>
    <s v="aim-r"/>
    <m/>
    <s v="Aime"/>
    <s v="LAGA Cameroon"/>
    <x v="1"/>
    <n v="566.08339999999998"/>
  </r>
  <r>
    <d v="2022-09-18T00:00:00"/>
    <s v="Local Transport"/>
    <s v="Transport"/>
    <x v="0"/>
    <n v="1900"/>
    <n v="2.9698146321422692"/>
    <s v="aim-r"/>
    <m/>
    <s v="Aime"/>
    <s v="LAGA Cameroon"/>
    <x v="0"/>
    <n v="639.77057000000002"/>
  </r>
  <r>
    <d v="2022-09-18T00:00:00"/>
    <s v="Yaounde-Douala"/>
    <s v="Transport"/>
    <x v="0"/>
    <n v="5000"/>
    <n v="8.8326207763732345"/>
    <s v="aim-4"/>
    <m/>
    <s v="Aime"/>
    <s v="LAGA Cameroon"/>
    <x v="1"/>
    <n v="566.08339999999998"/>
  </r>
  <r>
    <d v="2022-09-18T00:00:00"/>
    <s v="Feeding"/>
    <s v="Travel expenses"/>
    <x v="0"/>
    <n v="5000"/>
    <n v="8.8326207763732345"/>
    <s v="aim-r"/>
    <m/>
    <s v="Aime"/>
    <s v="LAGA Cameroon"/>
    <x v="1"/>
    <n v="566.08339999999998"/>
  </r>
  <r>
    <d v="2022-09-18T00:00:00"/>
    <s v="Lodging"/>
    <s v="Travel expenses"/>
    <x v="0"/>
    <n v="15000"/>
    <n v="26.497862329119702"/>
    <s v="aim-5"/>
    <m/>
    <s v="Aime"/>
    <s v="LAGA Cameroon"/>
    <x v="1"/>
    <n v="566.08339999999998"/>
  </r>
  <r>
    <d v="2022-09-19T00:00:00"/>
    <s v="Local Transport"/>
    <s v="Travel expenses"/>
    <x v="0"/>
    <n v="1900"/>
    <n v="2.9698146321422692"/>
    <s v="aim-r"/>
    <m/>
    <s v="Aime"/>
    <s v="LAGA Cameroon"/>
    <x v="0"/>
    <n v="639.77057000000002"/>
  </r>
  <r>
    <d v="2022-09-19T00:00:00"/>
    <s v="Local Transport"/>
    <s v="Transport"/>
    <x v="1"/>
    <n v="12500"/>
    <n v="22.081551940933085"/>
    <s v="aim-6"/>
    <m/>
    <s v="Aime"/>
    <s v="LAGA Cameroon"/>
    <x v="1"/>
    <n v="566.08339999999998"/>
  </r>
  <r>
    <d v="2022-09-19T00:00:00"/>
    <s v="Local Transport"/>
    <s v="Transport"/>
    <x v="1"/>
    <n v="12500"/>
    <n v="22.081551940933085"/>
    <s v="aim-7"/>
    <m/>
    <s v="Aime"/>
    <s v="LAGA Cameroon"/>
    <x v="1"/>
    <n v="566.08339999999998"/>
  </r>
  <r>
    <d v="2022-09-19T00:00:00"/>
    <s v="Local Transport"/>
    <s v="Transport"/>
    <x v="1"/>
    <n v="12500"/>
    <n v="19.538254158830718"/>
    <s v="aim-8"/>
    <m/>
    <s v="Aime"/>
    <s v="LAGA Cameroon"/>
    <x v="0"/>
    <n v="639.77057000000002"/>
  </r>
  <r>
    <d v="2022-09-19T00:00:00"/>
    <s v="Local Transport"/>
    <s v="Transport"/>
    <x v="1"/>
    <n v="12500"/>
    <n v="22.081551940933085"/>
    <s v="aim-9"/>
    <m/>
    <s v="Aime"/>
    <s v="LAGA Cameroon"/>
    <x v="1"/>
    <n v="566.08339999999998"/>
  </r>
  <r>
    <d v="2022-09-19T00:00:00"/>
    <s v="Trust Building"/>
    <s v="Office Material"/>
    <x v="0"/>
    <n v="2700"/>
    <n v="4.7696152192415466"/>
    <s v="aim-r"/>
    <m/>
    <s v="Aime"/>
    <s v="LAGA Cameroon"/>
    <x v="1"/>
    <n v="566.08339999999998"/>
  </r>
  <r>
    <d v="2022-09-19T00:00:00"/>
    <s v="Local Transport"/>
    <s v="Transport"/>
    <x v="0"/>
    <n v="4000"/>
    <n v="7.0660966210985876"/>
    <s v="aim-r"/>
    <m/>
    <s v="Aime"/>
    <s v="LAGA Cameroon"/>
    <x v="1"/>
    <n v="566.08339999999998"/>
  </r>
  <r>
    <d v="2022-09-19T00:00:00"/>
    <s v="Feeding"/>
    <s v="Travel expenses"/>
    <x v="0"/>
    <n v="5000"/>
    <n v="7.8153016635322876"/>
    <s v="aim-r"/>
    <m/>
    <s v="Aime"/>
    <s v="LAGA Cameroon"/>
    <x v="0"/>
    <n v="639.77057000000002"/>
  </r>
  <r>
    <d v="2022-09-19T00:00:00"/>
    <s v="Lodging"/>
    <s v="Travel expenses"/>
    <x v="0"/>
    <n v="15000"/>
    <n v="23.112836869597373"/>
    <s v="aim-5"/>
    <m/>
    <s v="Aime"/>
    <s v="LAGA Cameroon"/>
    <x v="3"/>
    <n v="648.99"/>
  </r>
  <r>
    <d v="2022-09-20T00:00:00"/>
    <s v="Local Transport"/>
    <s v="Transport"/>
    <x v="0"/>
    <n v="1900"/>
    <n v="3.3563958950218291"/>
    <s v="aim-r"/>
    <m/>
    <s v="Aime"/>
    <s v="LAGA Cameroon"/>
    <x v="1"/>
    <n v="566.08339999999998"/>
  </r>
  <r>
    <d v="2022-09-20T00:00:00"/>
    <s v="Local Transport"/>
    <s v="Transport"/>
    <x v="1"/>
    <n v="5000"/>
    <n v="8.8326207763732345"/>
    <s v="aim-10"/>
    <m/>
    <s v="Aime"/>
    <s v="LAGA Cameroon"/>
    <x v="1"/>
    <n v="566.08339999999998"/>
  </r>
  <r>
    <d v="2022-09-20T00:00:00"/>
    <s v="Local Transport"/>
    <s v="Transport"/>
    <x v="1"/>
    <n v="5000"/>
    <n v="8.8326207763732345"/>
    <s v="aim-11"/>
    <m/>
    <s v="Aime"/>
    <s v="LAGA Cameroon"/>
    <x v="1"/>
    <n v="566.08339999999998"/>
  </r>
  <r>
    <d v="2022-09-20T00:00:00"/>
    <s v="Local Transport"/>
    <s v="Transport"/>
    <x v="1"/>
    <n v="5000"/>
    <n v="8.8326207763732345"/>
    <s v="aim-12"/>
    <m/>
    <s v="Aime"/>
    <s v="LAGA Cameroon"/>
    <x v="1"/>
    <n v="566.08339999999998"/>
  </r>
  <r>
    <d v="2022-09-20T00:00:00"/>
    <s v="Local Transport"/>
    <s v="Transport"/>
    <x v="1"/>
    <n v="5000"/>
    <n v="8.8326207763732345"/>
    <s v="aim-13"/>
    <m/>
    <s v="Aime"/>
    <s v="LAGA Cameroon"/>
    <x v="1"/>
    <n v="566.08339999999998"/>
  </r>
  <r>
    <d v="2022-09-20T00:00:00"/>
    <s v="Local Transport"/>
    <s v="Transport"/>
    <x v="1"/>
    <n v="5000"/>
    <n v="8.8326207763732345"/>
    <s v="aim-14"/>
    <m/>
    <s v="Aime"/>
    <s v="LAGA Cameroon"/>
    <x v="1"/>
    <n v="566.08339999999998"/>
  </r>
  <r>
    <d v="2022-09-20T00:00:00"/>
    <s v="X 1 Police"/>
    <s v="Bonus"/>
    <x v="1"/>
    <n v="20000"/>
    <n v="34.074452679103842"/>
    <s v="aim-15"/>
    <m/>
    <s v="Aime"/>
    <s v="LAGA Cameroon"/>
    <x v="2"/>
    <n v="586.95000000000005"/>
  </r>
  <r>
    <d v="2022-09-20T00:00:00"/>
    <s v="X 1 Police"/>
    <s v="Bonus"/>
    <x v="1"/>
    <n v="20000"/>
    <n v="34.074452679103842"/>
    <s v="aim-16"/>
    <m/>
    <s v="Aime"/>
    <s v="LAGA Cameroon"/>
    <x v="2"/>
    <n v="586.95000000000005"/>
  </r>
  <r>
    <d v="2022-09-20T00:00:00"/>
    <s v="X 1Police"/>
    <s v="Bonus"/>
    <x v="1"/>
    <n v="20000"/>
    <n v="34.074452679103842"/>
    <s v="aim-17"/>
    <m/>
    <s v="Aime"/>
    <s v="LAGA Cameroon"/>
    <x v="2"/>
    <n v="586.95000000000005"/>
  </r>
  <r>
    <d v="2022-09-20T00:00:00"/>
    <s v="X 1Police"/>
    <s v="Bonus"/>
    <x v="1"/>
    <n v="20000"/>
    <n v="34.074452679103842"/>
    <s v="aim-18"/>
    <m/>
    <s v="Aime"/>
    <s v="LAGA Cameroon"/>
    <x v="2"/>
    <n v="586.95000000000005"/>
  </r>
  <r>
    <d v="2022-09-20T00:00:00"/>
    <s v="X 1Police"/>
    <s v="Bonus"/>
    <x v="1"/>
    <n v="20000"/>
    <n v="31.26120665412915"/>
    <s v="aim-19"/>
    <m/>
    <s v="Aime"/>
    <s v="LAGA Cameroon"/>
    <x v="4"/>
    <n v="639.77057000000002"/>
  </r>
  <r>
    <d v="2022-09-20T00:00:00"/>
    <s v="X 1Police"/>
    <s v="Bonus"/>
    <x v="1"/>
    <n v="20000"/>
    <n v="30.817115826129832"/>
    <s v="aim-20"/>
    <m/>
    <s v="Aime"/>
    <s v="LAGA Cameroon"/>
    <x v="3"/>
    <n v="648.99"/>
  </r>
  <r>
    <d v="2022-09-20T00:00:00"/>
    <s v="X 1Police"/>
    <s v="Bonus"/>
    <x v="1"/>
    <n v="20000"/>
    <n v="30.817115826129832"/>
    <s v="aim-21"/>
    <m/>
    <s v="Aime"/>
    <s v="LAGA Cameroon"/>
    <x v="3"/>
    <n v="648.99"/>
  </r>
  <r>
    <d v="2022-09-20T00:00:00"/>
    <s v="X 1Police"/>
    <s v="Bonus"/>
    <x v="1"/>
    <n v="20000"/>
    <n v="34.074452679103842"/>
    <s v="aim-22"/>
    <m/>
    <s v="Aime"/>
    <s v="LAGA Cameroon"/>
    <x v="2"/>
    <n v="586.95000000000005"/>
  </r>
  <r>
    <d v="2022-09-20T00:00:00"/>
    <s v="X 1 MINFOF"/>
    <s v="Bonus"/>
    <x v="0"/>
    <n v="20000"/>
    <n v="31.26120665412915"/>
    <s v="aim-23"/>
    <m/>
    <s v="Aime"/>
    <s v="LAGA Cameroon"/>
    <x v="0"/>
    <n v="639.77057000000002"/>
  </r>
  <r>
    <d v="2022-09-20T00:00:00"/>
    <s v="X 1 MINFOF"/>
    <s v="Bonus"/>
    <x v="0"/>
    <n v="20000"/>
    <n v="31.26120665412915"/>
    <s v="aim-24"/>
    <m/>
    <s v="Aime"/>
    <s v="LAGA Cameroon"/>
    <x v="0"/>
    <n v="639.77057000000002"/>
  </r>
  <r>
    <d v="2022-09-20T00:00:00"/>
    <s v="X 1Police"/>
    <s v="Bonus"/>
    <x v="1"/>
    <n v="20000"/>
    <n v="31.26120665412915"/>
    <s v="aim-25"/>
    <m/>
    <s v="Aime"/>
    <s v="LAGA Cameroon"/>
    <x v="0"/>
    <n v="639.77057000000002"/>
  </r>
  <r>
    <d v="2022-09-20T00:00:00"/>
    <s v="X 1Police"/>
    <s v="Bonus"/>
    <x v="1"/>
    <n v="20000"/>
    <n v="30.817115826129832"/>
    <s v="aim-26"/>
    <m/>
    <s v="Aime"/>
    <s v="LAGA Cameroon"/>
    <x v="3"/>
    <n v="648.99"/>
  </r>
  <r>
    <d v="2022-09-20T00:00:00"/>
    <s v="X 1Police"/>
    <s v="Bonus"/>
    <x v="1"/>
    <n v="20000"/>
    <n v="30.817115826129832"/>
    <s v="aim-27"/>
    <m/>
    <s v="Aime"/>
    <s v="LAGA Cameroon"/>
    <x v="3"/>
    <n v="648.99"/>
  </r>
  <r>
    <d v="2022-09-20T00:00:00"/>
    <s v="X 1Police"/>
    <s v="Bonus"/>
    <x v="1"/>
    <n v="20000"/>
    <n v="31.26120665412915"/>
    <s v="aim-28"/>
    <m/>
    <s v="Aime"/>
    <s v="LAGA Cameroon"/>
    <x v="0"/>
    <n v="639.77057000000002"/>
  </r>
  <r>
    <d v="2022-09-20T00:00:00"/>
    <s v="X 1Police"/>
    <s v="Bonus"/>
    <x v="1"/>
    <n v="20000"/>
    <n v="34.074452679103842"/>
    <s v="aim-29"/>
    <m/>
    <s v="Aime"/>
    <s v="LAGA Cameroon"/>
    <x v="2"/>
    <n v="586.95000000000005"/>
  </r>
  <r>
    <d v="2022-09-20T00:00:00"/>
    <s v="X 1Police"/>
    <s v="Bonus"/>
    <x v="1"/>
    <n v="20000"/>
    <n v="35.330483105492938"/>
    <s v="aim-30"/>
    <m/>
    <s v="Aime"/>
    <s v="LAGA Cameroon"/>
    <x v="1"/>
    <n v="566.08339999999998"/>
  </r>
  <r>
    <d v="2022-09-20T00:00:00"/>
    <s v="X 1Police"/>
    <s v="Bonus"/>
    <x v="1"/>
    <n v="20000"/>
    <n v="30.817115826129832"/>
    <s v="aim-31"/>
    <m/>
    <s v="Aime"/>
    <s v="LAGA Cameroon"/>
    <x v="3"/>
    <n v="648.99"/>
  </r>
  <r>
    <d v="2022-09-20T00:00:00"/>
    <s v="X 1Police"/>
    <s v="Bonus"/>
    <x v="1"/>
    <n v="20000"/>
    <n v="30.817115826129832"/>
    <s v="aim-32"/>
    <m/>
    <s v="Aime"/>
    <s v="LAGA Cameroon"/>
    <x v="3"/>
    <n v="648.99"/>
  </r>
  <r>
    <d v="2022-09-20T00:00:00"/>
    <s v="X 1Police"/>
    <s v="Bonus"/>
    <x v="1"/>
    <n v="20000"/>
    <n v="30.817115826129832"/>
    <s v="aim-33"/>
    <m/>
    <s v="Aime"/>
    <s v="LAGA Cameroon"/>
    <x v="3"/>
    <n v="648.99"/>
  </r>
  <r>
    <d v="2022-09-20T00:00:00"/>
    <s v="X 1Police"/>
    <s v="Bonus"/>
    <x v="1"/>
    <n v="20000"/>
    <n v="30.817115826129832"/>
    <s v="aim-34"/>
    <m/>
    <s v="Aime"/>
    <s v="LAGA Cameroon"/>
    <x v="3"/>
    <n v="648.99"/>
  </r>
  <r>
    <d v="2022-09-20T00:00:00"/>
    <s v="Local Transport"/>
    <s v="Transport"/>
    <x v="0"/>
    <n v="2500"/>
    <n v="4.4163103881866173"/>
    <s v="aim-r"/>
    <m/>
    <s v="Aime"/>
    <s v="LAGA Cameroon"/>
    <x v="1"/>
    <n v="566.08339999999998"/>
  </r>
  <r>
    <d v="2022-09-20T00:00:00"/>
    <s v="Local Transport"/>
    <s v="Transport"/>
    <x v="0"/>
    <n v="2500"/>
    <n v="3.9076508317661438"/>
    <s v="aim-r"/>
    <m/>
    <s v="Aime"/>
    <s v="LAGA Cameroon"/>
    <x v="0"/>
    <n v="639.77057000000002"/>
  </r>
  <r>
    <d v="2022-09-20T00:00:00"/>
    <s v="Local Transport"/>
    <s v="Transport"/>
    <x v="0"/>
    <n v="2500"/>
    <n v="4.4163103881866173"/>
    <s v="aim-r"/>
    <m/>
    <s v="Aime"/>
    <s v="LAGA Cameroon"/>
    <x v="1"/>
    <n v="566.08339999999998"/>
  </r>
  <r>
    <d v="2022-09-20T00:00:00"/>
    <s v="Local Transport"/>
    <s v="Transport"/>
    <x v="0"/>
    <n v="2500"/>
    <n v="4.4163103881866173"/>
    <s v="aim-r"/>
    <m/>
    <s v="Aime"/>
    <s v="LAGA Cameroon"/>
    <x v="1"/>
    <n v="566.08339999999998"/>
  </r>
  <r>
    <d v="2022-09-20T00:00:00"/>
    <s v="Feeding"/>
    <s v="Travel expenses"/>
    <x v="0"/>
    <n v="3000"/>
    <n v="5.111167901865576"/>
    <s v="aim-r"/>
    <m/>
    <s v="Aime"/>
    <s v="LAGA Cameroon"/>
    <x v="2"/>
    <n v="586.95000000000005"/>
  </r>
  <r>
    <d v="2022-09-20T00:00:00"/>
    <s v="Feeding"/>
    <s v="Travel expenses"/>
    <x v="0"/>
    <n v="5000"/>
    <n v="8.8326207763732345"/>
    <s v="aim-r"/>
    <m/>
    <s v="Aime"/>
    <s v="LAGA Cameroon"/>
    <x v="1"/>
    <n v="566.08339999999998"/>
  </r>
  <r>
    <d v="2022-09-20T00:00:00"/>
    <s v="Lodging"/>
    <s v="Travel expenses"/>
    <x v="0"/>
    <n v="15000"/>
    <n v="26.497862329119702"/>
    <s v="aim-5"/>
    <m/>
    <s v="Aime"/>
    <s v="LAGA Cameroon"/>
    <x v="1"/>
    <n v="566.08339999999998"/>
  </r>
  <r>
    <d v="2022-09-21T00:00:00"/>
    <s v="Local Transport"/>
    <s v="Transport"/>
    <x v="0"/>
    <n v="2500"/>
    <n v="4.4163103881866173"/>
    <s v="aim-r"/>
    <m/>
    <s v="Aime"/>
    <s v="LAGA Cameroon"/>
    <x v="1"/>
    <n v="566.08339999999998"/>
  </r>
  <r>
    <d v="2022-09-21T00:00:00"/>
    <s v="Local Transport"/>
    <s v="Transport"/>
    <x v="0"/>
    <n v="2500"/>
    <n v="3.852139478266229"/>
    <s v="aim-r"/>
    <m/>
    <s v="Aime"/>
    <s v="LAGA Cameroon"/>
    <x v="3"/>
    <n v="648.99"/>
  </r>
  <r>
    <d v="2022-09-21T00:00:00"/>
    <s v="Local Transport"/>
    <s v="Transport"/>
    <x v="0"/>
    <n v="2500"/>
    <n v="4.4163103881866173"/>
    <s v="aim-r"/>
    <m/>
    <s v="Aime"/>
    <s v="LAGA Cameroon"/>
    <x v="1"/>
    <n v="566.08339999999998"/>
  </r>
  <r>
    <d v="2022-09-21T00:00:00"/>
    <s v="Local Transport"/>
    <s v="Transport"/>
    <x v="0"/>
    <n v="2500"/>
    <n v="4.4163103881866173"/>
    <s v="aim-r"/>
    <m/>
    <s v="Aime"/>
    <s v="LAGA Cameroon"/>
    <x v="1"/>
    <n v="566.08339999999998"/>
  </r>
  <r>
    <d v="2022-09-21T00:00:00"/>
    <s v="Feeding"/>
    <s v="Travel expenses"/>
    <x v="0"/>
    <n v="7000"/>
    <n v="12.365669086922528"/>
    <s v="aim-r"/>
    <m/>
    <s v="Aime"/>
    <s v="LAGA Cameroon"/>
    <x v="1"/>
    <n v="566.08339999999998"/>
  </r>
  <r>
    <d v="2022-09-21T00:00:00"/>
    <s v="Local Transport"/>
    <s v="Transport"/>
    <x v="0"/>
    <n v="2500"/>
    <n v="4.4163103881866173"/>
    <s v="aim-r"/>
    <m/>
    <s v="Aime"/>
    <s v="LAGA Cameroon"/>
    <x v="1"/>
    <n v="566.08339999999998"/>
  </r>
  <r>
    <d v="2022-09-21T00:00:00"/>
    <s v="Local Transport"/>
    <s v="Transport"/>
    <x v="0"/>
    <n v="2500"/>
    <n v="4.4163103881866173"/>
    <s v="aim-r"/>
    <m/>
    <s v="Aime"/>
    <s v="LAGA Cameroon"/>
    <x v="1"/>
    <n v="566.08339999999998"/>
  </r>
  <r>
    <d v="2022-09-21T00:00:00"/>
    <s v="Feeding"/>
    <s v="Travel expenses"/>
    <x v="0"/>
    <n v="5000"/>
    <n v="8.8326207763732345"/>
    <s v="aim-r"/>
    <m/>
    <s v="Aime"/>
    <s v="LAGA Cameroon"/>
    <x v="1"/>
    <n v="566.08339999999998"/>
  </r>
  <r>
    <d v="2022-09-21T00:00:00"/>
    <s v="Local Transport"/>
    <s v="Transport"/>
    <x v="0"/>
    <n v="1900"/>
    <n v="3.3563958950218291"/>
    <s v="aim-r"/>
    <m/>
    <s v="Aime"/>
    <s v="LAGA Cameroon"/>
    <x v="1"/>
    <n v="566.08339999999998"/>
  </r>
  <r>
    <d v="2022-09-21T00:00:00"/>
    <s v="Lodging"/>
    <s v="Travel expenses"/>
    <x v="0"/>
    <n v="15000"/>
    <n v="26.497862329119702"/>
    <s v="aim-5"/>
    <m/>
    <s v="Aime"/>
    <s v="LAGA Cameroon"/>
    <x v="1"/>
    <n v="566.08339999999998"/>
  </r>
  <r>
    <d v="2022-09-22T00:00:00"/>
    <s v="Local Transport"/>
    <s v="Transport"/>
    <x v="0"/>
    <n v="1900"/>
    <n v="3.3563958950218291"/>
    <s v="aim-r"/>
    <m/>
    <s v="Aime"/>
    <s v="LAGA Cameroon"/>
    <x v="1"/>
    <n v="566.08339999999998"/>
  </r>
  <r>
    <d v="2022-09-22T00:00:00"/>
    <s v="Feeding"/>
    <s v="Travel expenses"/>
    <x v="0"/>
    <n v="7000"/>
    <n v="12.365669086922528"/>
    <s v="aim-r"/>
    <m/>
    <s v="Aime"/>
    <s v="LAGA Cameroon"/>
    <x v="1"/>
    <n v="566.08339999999998"/>
  </r>
  <r>
    <d v="2022-09-22T00:00:00"/>
    <s v="Feeding"/>
    <s v="Travel expenses"/>
    <x v="0"/>
    <n v="5000"/>
    <n v="8.8326207763732345"/>
    <s v="aim-r"/>
    <m/>
    <s v="Aime"/>
    <s v="LAGA Cameroon"/>
    <x v="1"/>
    <n v="566.08339999999998"/>
  </r>
  <r>
    <d v="2022-09-22T00:00:00"/>
    <s v="Lodging"/>
    <s v="Travel expenses"/>
    <x v="0"/>
    <n v="15000"/>
    <n v="26.497862329119702"/>
    <s v="aim-5"/>
    <m/>
    <s v="Aime"/>
    <s v="LAGA Cameroon"/>
    <x v="1"/>
    <n v="566.08339999999998"/>
  </r>
  <r>
    <d v="2022-09-23T00:00:00"/>
    <s v="Local Transport"/>
    <s v="Transport"/>
    <x v="0"/>
    <n v="2500"/>
    <n v="4.4163103881866173"/>
    <s v="aim-r"/>
    <m/>
    <s v="Aime"/>
    <s v="LAGA Cameroon"/>
    <x v="1"/>
    <n v="566.08339999999998"/>
  </r>
  <r>
    <d v="2022-09-23T00:00:00"/>
    <s v="Local Transport"/>
    <s v="Transport"/>
    <x v="0"/>
    <n v="2500"/>
    <n v="3.852139478266229"/>
    <s v="aim-r"/>
    <m/>
    <s v="Aime"/>
    <s v="LAGA Cameroon"/>
    <x v="3"/>
    <n v="648.99"/>
  </r>
  <r>
    <d v="2022-09-23T00:00:00"/>
    <s v="X 1Police"/>
    <s v="Bonus"/>
    <x v="0"/>
    <n v="10000"/>
    <n v="15.408557913064916"/>
    <s v="aim-35"/>
    <m/>
    <s v="Aime"/>
    <s v="LAGA Cameroon"/>
    <x v="3"/>
    <n v="648.99"/>
  </r>
  <r>
    <d v="2022-09-23T00:00:00"/>
    <s v="Feeding"/>
    <s v="Travel expenses"/>
    <x v="0"/>
    <n v="7000"/>
    <n v="10.785990539145441"/>
    <s v="aim-r"/>
    <m/>
    <s v="Aime"/>
    <s v="LAGA Cameroon"/>
    <x v="3"/>
    <n v="648.99"/>
  </r>
  <r>
    <d v="2022-09-23T00:00:00"/>
    <s v="Feeding"/>
    <s v="Travel expenses"/>
    <x v="0"/>
    <n v="5000"/>
    <n v="7.7042789565324581"/>
    <s v="aim-r"/>
    <m/>
    <s v="Aime"/>
    <s v="LAGA Cameroon"/>
    <x v="3"/>
    <n v="648.99"/>
  </r>
  <r>
    <d v="2022-09-23T00:00:00"/>
    <s v="Local Transport"/>
    <s v="Transport"/>
    <x v="0"/>
    <n v="1900"/>
    <n v="2.927626003482334"/>
    <s v="aim-r"/>
    <m/>
    <s v="Aime"/>
    <s v="LAGA Cameroon"/>
    <x v="3"/>
    <n v="648.99"/>
  </r>
  <r>
    <d v="2022-09-23T00:00:00"/>
    <s v="Douala-Yaounde"/>
    <s v="Transport"/>
    <x v="0"/>
    <n v="5000"/>
    <n v="8.8326207763732345"/>
    <s v="aim-36"/>
    <m/>
    <s v="Aime"/>
    <s v="LAGA Cameroon"/>
    <x v="1"/>
    <n v="566.08339999999998"/>
  </r>
  <r>
    <d v="2022-09-23T00:00:00"/>
    <s v="Douala Operation"/>
    <s v="Bonus"/>
    <x v="0"/>
    <n v="50000"/>
    <n v="78.153016635322871"/>
    <s v="aim-r"/>
    <m/>
    <s v="Aime"/>
    <s v="LAGA Cameroon"/>
    <x v="0"/>
    <n v="639.77057000000002"/>
  </r>
  <r>
    <d v="2022-09-23T00:00:00"/>
    <s v="Douala Operation"/>
    <s v="Bonus"/>
    <x v="0"/>
    <n v="50000"/>
    <n v="88.326207763732342"/>
    <s v="aim-r"/>
    <m/>
    <s v="Aime"/>
    <s v="LAGA Cameroon"/>
    <x v="1"/>
    <n v="566.08339999999998"/>
  </r>
  <r>
    <d v="2022-09-23T00:00:00"/>
    <s v="Court Fees"/>
    <s v="Lawyer Fees"/>
    <x v="0"/>
    <n v="30000"/>
    <n v="52.995724658239403"/>
    <s v="aim-37"/>
    <m/>
    <s v="Aime"/>
    <s v="LAGA Cameroon"/>
    <x v="1"/>
    <n v="566.08339999999998"/>
  </r>
  <r>
    <d v="2022-09-23T00:00:00"/>
    <s v="Court Fees"/>
    <s v="Lawyer Fees"/>
    <x v="0"/>
    <n v="25000"/>
    <n v="44.163103881866171"/>
    <s v="aim-37"/>
    <m/>
    <s v="Aime"/>
    <s v="LAGA Cameroon"/>
    <x v="1"/>
    <n v="566.08339999999998"/>
  </r>
  <r>
    <d v="2022-09-23T00:00:00"/>
    <s v="Court Fees"/>
    <s v="Lawyer Fees"/>
    <x v="0"/>
    <n v="20000"/>
    <n v="35.330483105492938"/>
    <s v="aim-37"/>
    <m/>
    <s v="Aime"/>
    <s v="LAGA Cameroon"/>
    <x v="1"/>
    <n v="566.08339999999998"/>
  </r>
  <r>
    <d v="2022-09-26T00:00:00"/>
    <s v="Local Transport"/>
    <s v="Transport"/>
    <x v="0"/>
    <n v="1800"/>
    <n v="3.1797434794943644"/>
    <s v="aim-r"/>
    <m/>
    <s v="Aime"/>
    <s v="LAGA Cameroon"/>
    <x v="1"/>
    <n v="566.08339999999998"/>
  </r>
  <r>
    <d v="2022-09-27T00:00:00"/>
    <s v="Local Transport"/>
    <s v="Transport"/>
    <x v="0"/>
    <n v="1900"/>
    <n v="2.9698146321422692"/>
    <s v="aim-r"/>
    <m/>
    <s v="Aime"/>
    <s v="LAGA Cameroon"/>
    <x v="0"/>
    <n v="639.77057000000002"/>
  </r>
  <r>
    <d v="2022-09-27T00:00:00"/>
    <s v="Feeding"/>
    <s v="Travel expenses"/>
    <x v="0"/>
    <n v="1000"/>
    <n v="1.7665241552746469"/>
    <s v="aim-r"/>
    <m/>
    <s v="Aime"/>
    <s v="LAGA Cameroon"/>
    <x v="1"/>
    <n v="566.08339999999998"/>
  </r>
  <r>
    <d v="2022-09-27T00:00:00"/>
    <s v="Local Transport"/>
    <s v="Transport"/>
    <x v="0"/>
    <n v="2500"/>
    <n v="4.4163103881866173"/>
    <s v="aim-r"/>
    <m/>
    <s v="Aime"/>
    <s v="LAGA Cameroon"/>
    <x v="1"/>
    <n v="566.08339999999998"/>
  </r>
  <r>
    <d v="2022-09-27T00:00:00"/>
    <s v="X 1 MINFOF"/>
    <s v="Bonus"/>
    <x v="0"/>
    <n v="20000"/>
    <n v="35.330483105492938"/>
    <s v="aim-38"/>
    <m/>
    <s v="Aime"/>
    <s v="LAGA Cameroon"/>
    <x v="1"/>
    <n v="566.08339999999998"/>
  </r>
  <r>
    <d v="2022-09-28T00:00:00"/>
    <s v="Local Transport"/>
    <s v="Transport"/>
    <x v="0"/>
    <n v="1900"/>
    <n v="3.3563958950218291"/>
    <s v="aim-r"/>
    <m/>
    <s v="Aime"/>
    <s v="LAGA Cameroon"/>
    <x v="1"/>
    <n v="566.08339999999998"/>
  </r>
  <r>
    <d v="2022-09-28T00:00:00"/>
    <s v="Feeding"/>
    <s v="Travel expenses"/>
    <x v="0"/>
    <n v="1000"/>
    <n v="1.7665241552746469"/>
    <s v="aim-r"/>
    <m/>
    <s v="Aime"/>
    <s v="LAGA Cameroon"/>
    <x v="1"/>
    <n v="566.08339999999998"/>
  </r>
  <r>
    <d v="2022-09-28T00:00:00"/>
    <s v="Local Transport"/>
    <s v="Transport"/>
    <x v="0"/>
    <n v="2500"/>
    <n v="4.4163103881866173"/>
    <s v="aim-r"/>
    <m/>
    <s v="Aime"/>
    <s v="LAGA Cameroon"/>
    <x v="1"/>
    <n v="566.08339999999998"/>
  </r>
  <r>
    <d v="2022-09-29T00:00:00"/>
    <s v="Local Transport"/>
    <s v="Transport"/>
    <x v="0"/>
    <n v="1800"/>
    <n v="3.1797434794943644"/>
    <s v="aim-r"/>
    <m/>
    <s v="Aime"/>
    <s v="LAGA Cameroon"/>
    <x v="1"/>
    <n v="566.08339999999998"/>
  </r>
  <r>
    <d v="2022-09-29T00:00:00"/>
    <s v="Yaounde Operation"/>
    <s v="Bonus"/>
    <x v="0"/>
    <n v="50000"/>
    <n v="78.153016635322871"/>
    <s v="aim-r"/>
    <m/>
    <s v="Aime"/>
    <s v="LAGA Cameroon"/>
    <x v="0"/>
    <n v="639.77057000000002"/>
  </r>
  <r>
    <d v="2022-09-30T00:00:00"/>
    <s v="Local Transport"/>
    <s v="Transport"/>
    <x v="0"/>
    <n v="1800"/>
    <n v="3.0667007411193454"/>
    <s v="aim-r"/>
    <m/>
    <s v="Aime"/>
    <s v="LAGA Cameroon"/>
    <x v="2"/>
    <n v="586.95000000000005"/>
  </r>
  <r>
    <d v="2022-09-07T00:00:00"/>
    <s v="radio news flash F"/>
    <s v="Bonus"/>
    <x v="2"/>
    <n v="7000"/>
    <n v="12.365669086922528"/>
    <s v="ann-r"/>
    <m/>
    <s v="Anna"/>
    <s v="LAGA Cameroon"/>
    <x v="1"/>
    <n v="566.08339999999998"/>
  </r>
  <r>
    <d v="2022-09-08T00:00:00"/>
    <s v="radio news flash F"/>
    <s v="Bonus"/>
    <x v="2"/>
    <n v="7000"/>
    <n v="12.365669086922528"/>
    <s v="ann-r"/>
    <m/>
    <s v="Anna"/>
    <s v="LAGA Cameroon"/>
    <x v="1"/>
    <n v="566.08339999999998"/>
  </r>
  <r>
    <d v="2022-09-08T00:00:00"/>
    <s v="radio news flash F"/>
    <s v="Bonus"/>
    <x v="2"/>
    <n v="7000"/>
    <n v="12.365669086922528"/>
    <s v="ann-r"/>
    <m/>
    <s v="Anna"/>
    <s v="LAGA Cameroon"/>
    <x v="1"/>
    <n v="566.08339999999998"/>
  </r>
  <r>
    <d v="2022-09-08T00:00:00"/>
    <s v="radio news flash E"/>
    <s v="Bonus"/>
    <x v="2"/>
    <n v="7000"/>
    <n v="11.926058437686343"/>
    <s v="ann-r"/>
    <m/>
    <s v="Anna"/>
    <s v="LAGA Cameroon"/>
    <x v="2"/>
    <n v="586.95000000000005"/>
  </r>
  <r>
    <d v="2022-09-09T00:00:00"/>
    <s v="radio news flash F"/>
    <s v="Bonus"/>
    <x v="2"/>
    <n v="7000"/>
    <n v="12.365669086922528"/>
    <s v="ann-r"/>
    <m/>
    <s v="Anna"/>
    <s v="LAGA Cameroon"/>
    <x v="1"/>
    <n v="566.08339999999998"/>
  </r>
  <r>
    <d v="2022-09-08T00:00:00"/>
    <s v="radio news flash F"/>
    <s v="Bonus"/>
    <x v="2"/>
    <n v="7000"/>
    <n v="11.926058437686343"/>
    <s v="ann-r"/>
    <m/>
    <s v="Anna"/>
    <s v="LAGA Cameroon"/>
    <x v="2"/>
    <n v="586.95000000000005"/>
  </r>
  <r>
    <d v="2022-09-09T00:00:00"/>
    <s v="radio news flash E"/>
    <s v="Bonus"/>
    <x v="2"/>
    <n v="7000"/>
    <n v="10.941422328945203"/>
    <s v="ann-r"/>
    <m/>
    <s v="Anna"/>
    <s v="LAGA Cameroon"/>
    <x v="0"/>
    <n v="639.77057000000002"/>
  </r>
  <r>
    <d v="2022-09-08T00:00:00"/>
    <s v="radio news flash E"/>
    <s v="Bonus"/>
    <x v="2"/>
    <n v="7000"/>
    <n v="10.941422328945203"/>
    <s v="ann-r"/>
    <m/>
    <s v="Anna"/>
    <s v="LAGA Cameroon"/>
    <x v="0"/>
    <n v="639.77057000000002"/>
  </r>
  <r>
    <d v="2022-09-09T00:00:00"/>
    <s v="radio news flash F"/>
    <s v="Bonus"/>
    <x v="2"/>
    <n v="7000"/>
    <n v="12.365669086922528"/>
    <s v="ann-r"/>
    <m/>
    <s v="Anna"/>
    <s v="LAGA Cameroon"/>
    <x v="1"/>
    <n v="566.08339999999998"/>
  </r>
  <r>
    <d v="2022-09-12T00:00:00"/>
    <s v="radio news flash E"/>
    <s v="Bonus"/>
    <x v="2"/>
    <n v="7000"/>
    <n v="12.365669086922528"/>
    <s v="ann-r"/>
    <m/>
    <s v="Anna"/>
    <s v="LAGA Cameroon"/>
    <x v="1"/>
    <n v="566.08339999999998"/>
  </r>
  <r>
    <d v="2022-09-06T00:00:00"/>
    <s v="Eco-Outlook newspaper E"/>
    <s v="Bonus"/>
    <x v="2"/>
    <n v="10000"/>
    <n v="17.037226339551921"/>
    <s v="ann-r"/>
    <m/>
    <s v="Anna"/>
    <s v="LAGA Cameroon"/>
    <x v="2"/>
    <n v="586.95000000000005"/>
  </r>
  <r>
    <d v="2022-09-13T00:00:00"/>
    <s v="The Horizon newspaper E"/>
    <s v="Bonus"/>
    <x v="2"/>
    <n v="10000"/>
    <n v="17.037226339551921"/>
    <s v="ann-r"/>
    <m/>
    <s v="Anna"/>
    <s v="LAGA Cameroon"/>
    <x v="2"/>
    <n v="586.95000000000005"/>
  </r>
  <r>
    <d v="2022-09-15T00:00:00"/>
    <s v="The Median newspaper E"/>
    <s v="Bonus"/>
    <x v="2"/>
    <n v="10000"/>
    <n v="17.037226339551921"/>
    <s v="ann-r"/>
    <m/>
    <s v="Anna"/>
    <s v="LAGA Cameroon"/>
    <x v="2"/>
    <n v="586.95000000000005"/>
  </r>
  <r>
    <d v="2022-09-16T00:00:00"/>
    <s v="stopblablacam internet publication F"/>
    <s v="Bonus"/>
    <x v="2"/>
    <n v="5000"/>
    <n v="8.8326207763732345"/>
    <s v="ann-r"/>
    <m/>
    <s v="Anna"/>
    <s v="LAGA Cameroon"/>
    <x v="1"/>
    <n v="566.08339999999998"/>
  </r>
  <r>
    <d v="2022-09-16T00:00:00"/>
    <s v="Camer.be internet publication F"/>
    <s v="Bonus"/>
    <x v="2"/>
    <n v="5000"/>
    <n v="8.8326207763732345"/>
    <s v="ann-r"/>
    <m/>
    <s v="Anna"/>
    <s v="LAGA Cameroon"/>
    <x v="1"/>
    <n v="566.08339999999998"/>
  </r>
  <r>
    <d v="2022-09-18T00:00:00"/>
    <s v="Alwihdainfo internet publication F"/>
    <s v="Bonus"/>
    <x v="2"/>
    <n v="5000"/>
    <n v="8.8326207763732345"/>
    <s v="ann-r"/>
    <m/>
    <s v="Anna"/>
    <s v="LAGA Cameroon"/>
    <x v="1"/>
    <n v="566.08339999999998"/>
  </r>
  <r>
    <d v="2022-09-19T00:00:00"/>
    <s v="Reperes newspaper F"/>
    <s v="Bonus"/>
    <x v="2"/>
    <n v="10000"/>
    <n v="17.665241552746469"/>
    <s v="ann-r"/>
    <m/>
    <s v="Anna"/>
    <s v="LAGA Cameroon"/>
    <x v="1"/>
    <n v="566.08339999999998"/>
  </r>
  <r>
    <d v="2022-09-17T00:00:00"/>
    <s v="radio news flash F"/>
    <s v="Bonus"/>
    <x v="2"/>
    <n v="7000"/>
    <n v="12.365669086922528"/>
    <s v="ann-r"/>
    <m/>
    <s v="Anna"/>
    <s v="LAGA Cameroon"/>
    <x v="1"/>
    <n v="566.08339999999998"/>
  </r>
  <r>
    <d v="2022-09-18T00:00:00"/>
    <s v="radio news flash F"/>
    <s v="Bonus"/>
    <x v="2"/>
    <n v="7000"/>
    <n v="12.365669086922528"/>
    <s v="ann-r"/>
    <m/>
    <s v="Anna"/>
    <s v="LAGA Cameroon"/>
    <x v="1"/>
    <n v="566.08339999999998"/>
  </r>
  <r>
    <d v="2022-09-18T00:00:00"/>
    <s v="radio news flash F"/>
    <s v="Bonus"/>
    <x v="2"/>
    <n v="7000"/>
    <n v="12.365669086922528"/>
    <s v="ann-r"/>
    <m/>
    <s v="Anna"/>
    <s v="LAGA Cameroon"/>
    <x v="1"/>
    <n v="566.08339999999998"/>
  </r>
  <r>
    <d v="2022-09-19T00:00:00"/>
    <s v="radio news flash F"/>
    <s v="Bonus"/>
    <x v="2"/>
    <n v="7000"/>
    <n v="10.785990539145441"/>
    <s v="ann-r"/>
    <m/>
    <s v="Anna"/>
    <s v="LAGA Cameroon"/>
    <x v="3"/>
    <n v="648.99"/>
  </r>
  <r>
    <d v="2022-09-14T00:00:00"/>
    <s v="NewsWatch newspaper E"/>
    <s v="Bonus"/>
    <x v="2"/>
    <n v="10000"/>
    <n v="17.665241552746469"/>
    <s v="ann-r"/>
    <m/>
    <s v="Anna"/>
    <s v="LAGA Cameroon"/>
    <x v="1"/>
    <n v="566.08339999999998"/>
  </r>
  <r>
    <d v="2022-09-19T00:00:00"/>
    <s v="radio news flash E"/>
    <s v="Bonus"/>
    <x v="2"/>
    <n v="7000"/>
    <n v="10.785990539145441"/>
    <s v="ann-r"/>
    <m/>
    <s v="Anna"/>
    <s v="LAGA Cameroon"/>
    <x v="3"/>
    <n v="648.99"/>
  </r>
  <r>
    <d v="2022-09-19T00:00:00"/>
    <s v="radio news flash F"/>
    <s v="Bonus"/>
    <x v="2"/>
    <n v="7000"/>
    <n v="10.785990539145441"/>
    <s v="ann-r"/>
    <m/>
    <s v="Anna"/>
    <s v="LAGA Cameroon"/>
    <x v="3"/>
    <n v="648.99"/>
  </r>
  <r>
    <d v="2022-09-19T00:00:00"/>
    <s v="radio news flash F"/>
    <s v="Bonus"/>
    <x v="2"/>
    <n v="7000"/>
    <n v="10.785990539145441"/>
    <s v="ann-r"/>
    <m/>
    <s v="Anna"/>
    <s v="LAGA Cameroon"/>
    <x v="3"/>
    <n v="648.99"/>
  </r>
  <r>
    <d v="2022-09-19T00:00:00"/>
    <s v="radio news flash E"/>
    <s v="Bonus"/>
    <x v="2"/>
    <n v="7000"/>
    <n v="10.941422328945203"/>
    <s v="ann-r"/>
    <m/>
    <s v="Anna"/>
    <s v="LAGA Cameroon"/>
    <x v="0"/>
    <n v="639.77057000000002"/>
  </r>
  <r>
    <d v="2022-09-19T00:00:00"/>
    <s v="radio news flash E"/>
    <s v="Bonus"/>
    <x v="2"/>
    <n v="7000"/>
    <n v="12.365669086922528"/>
    <s v="ann-r"/>
    <m/>
    <s v="Anna"/>
    <s v="LAGA Cameroon"/>
    <x v="1"/>
    <n v="566.08339999999998"/>
  </r>
  <r>
    <d v="2022-09-20T00:00:00"/>
    <s v="Mutations newspaper F"/>
    <s v="Bonus"/>
    <x v="2"/>
    <n v="10000"/>
    <n v="17.665241552746469"/>
    <s v="ann-r"/>
    <m/>
    <s v="Anna"/>
    <s v="LAGA Cameroon"/>
    <x v="1"/>
    <n v="566.08339999999998"/>
  </r>
  <r>
    <d v="2022-09-21T00:00:00"/>
    <s v="News Watch newspaper E"/>
    <s v="Bonus"/>
    <x v="2"/>
    <n v="10000"/>
    <n v="17.665241552746469"/>
    <s v="ann-r"/>
    <m/>
    <s v="Anna"/>
    <s v="LAGA Cameroon"/>
    <x v="1"/>
    <n v="566.08339999999998"/>
  </r>
  <r>
    <d v="2022-09-22T00:00:00"/>
    <s v="The Horizon newspaper E"/>
    <s v="Bonus"/>
    <x v="2"/>
    <n v="10000"/>
    <n v="17.665241552746469"/>
    <s v="ann-r"/>
    <m/>
    <s v="Anna"/>
    <s v="LAGA Cameroon"/>
    <x v="1"/>
    <n v="566.08339999999998"/>
  </r>
  <r>
    <d v="2022-09-21T00:00:00"/>
    <s v="TV news feature PE"/>
    <s v="Bonus"/>
    <x v="2"/>
    <n v="50000"/>
    <n v="88.326207763732342"/>
    <s v="ann-r"/>
    <m/>
    <s v="Anna"/>
    <s v="LAGA Cameroon"/>
    <x v="1"/>
    <n v="566.08339999999998"/>
  </r>
  <r>
    <d v="2022-09-21T00:00:00"/>
    <s v="radio news flash PE"/>
    <s v="Bonus"/>
    <x v="2"/>
    <n v="7000"/>
    <n v="12.365669086922528"/>
    <s v="ann-r"/>
    <m/>
    <s v="Anna"/>
    <s v="LAGA Cameroon"/>
    <x v="1"/>
    <n v="566.08339999999998"/>
  </r>
  <r>
    <d v="2022-09-22T00:00:00"/>
    <s v="TV news flash E"/>
    <s v="Bonus"/>
    <x v="2"/>
    <n v="50000"/>
    <n v="88.326207763732342"/>
    <s v="ann-r"/>
    <m/>
    <s v="Anna"/>
    <s v="LAGA Cameroon"/>
    <x v="1"/>
    <n v="566.08339999999998"/>
  </r>
  <r>
    <d v="2022-09-22T00:00:00"/>
    <s v="TV news flash F"/>
    <s v="Bonus"/>
    <x v="2"/>
    <n v="50000"/>
    <n v="88.326207763732342"/>
    <s v="ann-r"/>
    <m/>
    <s v="Anna"/>
    <s v="LAGA Cameroon"/>
    <x v="1"/>
    <n v="566.08339999999998"/>
  </r>
  <r>
    <d v="2022-09-22T00:00:00"/>
    <s v="TV news flash PE"/>
    <s v="Bonus"/>
    <x v="2"/>
    <n v="50000"/>
    <n v="88.326207763732342"/>
    <s v="ann-r"/>
    <m/>
    <s v="Anna"/>
    <s v="LAGA Cameroon"/>
    <x v="1"/>
    <n v="566.08339999999998"/>
  </r>
  <r>
    <d v="2022-09-22T00:00:00"/>
    <s v="TV news flash E"/>
    <s v="Bonus"/>
    <x v="2"/>
    <n v="50000"/>
    <n v="88.326207763732342"/>
    <s v="ann-r"/>
    <m/>
    <s v="Anna"/>
    <s v="LAGA Cameroon"/>
    <x v="1"/>
    <n v="566.08339999999998"/>
  </r>
  <r>
    <d v="2022-09-22T00:00:00"/>
    <s v="TV news flash F"/>
    <s v="Bonus"/>
    <x v="2"/>
    <n v="50000"/>
    <n v="88.326207763732342"/>
    <s v="ann-r"/>
    <m/>
    <s v="Anna"/>
    <s v="LAGA Cameroon"/>
    <x v="1"/>
    <n v="566.08339999999998"/>
  </r>
  <r>
    <d v="2022-09-23T00:00:00"/>
    <s v="Le messager newspaper F"/>
    <s v="Bonus"/>
    <x v="2"/>
    <n v="10000"/>
    <n v="17.665241552746469"/>
    <s v="ann-r"/>
    <m/>
    <s v="Anna"/>
    <s v="LAGA Cameroon"/>
    <x v="1"/>
    <n v="566.08339999999998"/>
  </r>
  <r>
    <d v="2022-09-23T00:00:00"/>
    <s v="Cameroon Tribune newspaper F"/>
    <s v="Bonus"/>
    <x v="2"/>
    <n v="10000"/>
    <n v="17.665241552746469"/>
    <s v="ann-r"/>
    <m/>
    <s v="Anna"/>
    <s v="LAGA Cameroon"/>
    <x v="1"/>
    <n v="566.08339999999998"/>
  </r>
  <r>
    <d v="2022-09-23T00:00:00"/>
    <s v="radio news flash E"/>
    <s v="Bonus"/>
    <x v="2"/>
    <n v="7000"/>
    <n v="12.365669086922528"/>
    <s v="ann-r"/>
    <m/>
    <s v="Anna"/>
    <s v="LAGA Cameroon"/>
    <x v="1"/>
    <n v="566.08339999999998"/>
  </r>
  <r>
    <d v="2022-09-23T00:00:00"/>
    <s v="TV news flash E"/>
    <s v="Bonus"/>
    <x v="2"/>
    <n v="50000"/>
    <n v="88.326207763732342"/>
    <s v="ann-r"/>
    <m/>
    <s v="Anna"/>
    <s v="LAGA Cameroon"/>
    <x v="1"/>
    <n v="566.08339999999998"/>
  </r>
  <r>
    <d v="2022-09-23T00:00:00"/>
    <s v="TV news flash F"/>
    <s v="Bonus"/>
    <x v="2"/>
    <n v="50000"/>
    <n v="88.326207763732342"/>
    <s v="ann-r"/>
    <m/>
    <s v="Anna"/>
    <s v="LAGA Cameroon"/>
    <x v="1"/>
    <n v="566.08339999999998"/>
  </r>
  <r>
    <d v="2022-09-23T00:00:00"/>
    <s v="radio news flash F"/>
    <s v="Bonus"/>
    <x v="2"/>
    <n v="7000"/>
    <n v="11.926058437686343"/>
    <s v="ann-r"/>
    <m/>
    <s v="Anna"/>
    <s v="LAGA Cameroon"/>
    <x v="2"/>
    <n v="586.95000000000005"/>
  </r>
  <r>
    <d v="2022-09-23T00:00:00"/>
    <s v="radio news flash F"/>
    <s v="Bonus"/>
    <x v="2"/>
    <n v="7000"/>
    <n v="12.365669086922528"/>
    <s v="ann-r"/>
    <m/>
    <s v="Anna"/>
    <s v="LAGA Cameroon"/>
    <x v="1"/>
    <n v="566.08339999999998"/>
  </r>
  <r>
    <d v="2022-09-23T00:00:00"/>
    <s v="radio news flash F"/>
    <s v="Bonus"/>
    <x v="2"/>
    <n v="7000"/>
    <n v="12.365669086922528"/>
    <s v="ann-r"/>
    <m/>
    <s v="Anna"/>
    <s v="LAGA Cameroon"/>
    <x v="1"/>
    <n v="566.08339999999998"/>
  </r>
  <r>
    <d v="2022-09-24T00:00:00"/>
    <s v="radio news feature F"/>
    <s v="Bonus"/>
    <x v="2"/>
    <n v="10000"/>
    <n v="17.665241552746469"/>
    <s v="ann-r"/>
    <m/>
    <s v="Anna"/>
    <s v="LAGA Cameroon"/>
    <x v="1"/>
    <n v="566.08339999999998"/>
  </r>
  <r>
    <d v="2022-09-21T00:00:00"/>
    <s v="The Median newspaper E"/>
    <s v="Bonus"/>
    <x v="2"/>
    <n v="10000"/>
    <n v="17.665241552746469"/>
    <s v="ann-r"/>
    <m/>
    <s v="Anna"/>
    <s v="LAGA Cameroon"/>
    <x v="1"/>
    <n v="566.08339999999998"/>
  </r>
  <r>
    <d v="2022-09-26T00:00:00"/>
    <s v="Eco-Outlook newspaper E"/>
    <s v="Bonus"/>
    <x v="2"/>
    <n v="10000"/>
    <n v="17.665241552746469"/>
    <s v="ann-r"/>
    <m/>
    <s v="Anna"/>
    <s v="LAGA Cameroon"/>
    <x v="1"/>
    <n v="566.08339999999998"/>
  </r>
  <r>
    <d v="2022-09-26T00:00:00"/>
    <s v="radio news flash E"/>
    <s v="Bonus"/>
    <x v="2"/>
    <n v="7000"/>
    <n v="12.365669086922528"/>
    <s v="ann-r"/>
    <m/>
    <s v="Anna"/>
    <s v="LAGA Cameroon"/>
    <x v="1"/>
    <n v="566.08339999999998"/>
  </r>
  <r>
    <d v="2022-09-26T00:00:00"/>
    <s v="radio news flash F"/>
    <s v="Bonus"/>
    <x v="2"/>
    <n v="7000"/>
    <n v="12.852290461764436"/>
    <s v="ann-r"/>
    <m/>
    <s v="Anna"/>
    <s v="LAGA Cameroon"/>
    <x v="1"/>
    <n v="544.65"/>
  </r>
  <r>
    <d v="2022-09-26T00:00:00"/>
    <s v="radio news flash E"/>
    <s v="Bonus"/>
    <x v="2"/>
    <n v="7000"/>
    <n v="12.852290461764436"/>
    <s v="ann-r"/>
    <m/>
    <s v="Anna"/>
    <s v="LAGA Cameroon"/>
    <x v="1"/>
    <n v="544.65"/>
  </r>
  <r>
    <d v="2022-09-26T00:00:00"/>
    <s v="radio news flash F"/>
    <s v="Bonus"/>
    <x v="2"/>
    <n v="7000"/>
    <n v="12.365669086922528"/>
    <s v="ann-r"/>
    <m/>
    <s v="Anna"/>
    <s v="LAGA Cameroon"/>
    <x v="1"/>
    <n v="566.08339999999998"/>
  </r>
  <r>
    <d v="2022-09-26T00:00:00"/>
    <s v="radio news flash F"/>
    <s v="Bonus"/>
    <x v="2"/>
    <n v="7000"/>
    <n v="12.365669086922528"/>
    <s v="ann-r"/>
    <m/>
    <s v="Anna"/>
    <s v="LAGA Cameroon"/>
    <x v="1"/>
    <n v="566.08339999999998"/>
  </r>
  <r>
    <d v="2022-09-01T00:00:00"/>
    <s v="Local transport"/>
    <s v="Transport"/>
    <x v="2"/>
    <n v="1600"/>
    <n v="2.826438648439435"/>
    <s v="ann-r"/>
    <m/>
    <s v="Anna"/>
    <s v="LAGA Cameroon"/>
    <x v="1"/>
    <n v="566.08339999999998"/>
  </r>
  <r>
    <d v="2022-09-01T00:00:00"/>
    <s v="16 fresco drinks"/>
    <s v="Team building"/>
    <x v="2"/>
    <n v="6500"/>
    <n v="11.482407009285204"/>
    <s v="ann-1"/>
    <m/>
    <s v="Anna"/>
    <s v="LAGA Cameroon"/>
    <x v="1"/>
    <n v="566.08339999999998"/>
  </r>
  <r>
    <d v="2022-09-01T00:00:00"/>
    <s v="Family meal"/>
    <s v="Team building"/>
    <x v="2"/>
    <n v="34600"/>
    <n v="61.121735772502781"/>
    <s v="ann-2"/>
    <m/>
    <s v="Anna"/>
    <s v="LAGA Cameroon"/>
    <x v="1"/>
    <n v="566.08339999999998"/>
  </r>
  <r>
    <d v="2022-09-02T00:00:00"/>
    <s v="Local transport"/>
    <s v="Transport"/>
    <x v="2"/>
    <n v="1600"/>
    <n v="2.826438648439435"/>
    <s v="ann-r"/>
    <m/>
    <s v="Anna"/>
    <s v="LAGA Cameroon"/>
    <x v="4"/>
    <n v="566.08339999999998"/>
  </r>
  <r>
    <d v="2022-09-02T00:00:00"/>
    <s v="newspapers"/>
    <s v="Office Material"/>
    <x v="3"/>
    <n v="6400"/>
    <n v="11.30575459375774"/>
    <s v="ann-2a"/>
    <m/>
    <s v="Anna"/>
    <s v="LAGA Cameroon"/>
    <x v="1"/>
    <n v="566.08339999999998"/>
  </r>
  <r>
    <d v="2022-09-03T00:00:00"/>
    <s v="Local transport"/>
    <s v="Transport"/>
    <x v="2"/>
    <n v="1700"/>
    <n v="2.8963284777238263"/>
    <s v="ann-r"/>
    <m/>
    <s v="Anna"/>
    <s v="LAGA Cameroon"/>
    <x v="2"/>
    <n v="586.95000000000005"/>
  </r>
  <r>
    <d v="2022-09-05T00:00:00"/>
    <s v="Local transport"/>
    <s v="Transport"/>
    <x v="2"/>
    <n v="1700"/>
    <n v="3.0030910639668997"/>
    <s v="ann-r"/>
    <m/>
    <s v="Anna"/>
    <s v="LAGA Cameroon"/>
    <x v="1"/>
    <n v="566.08339999999998"/>
  </r>
  <r>
    <d v="2022-09-05T00:00:00"/>
    <s v="Operation bonus"/>
    <s v="Personnel"/>
    <x v="2"/>
    <n v="50000"/>
    <n v="77.042789565324583"/>
    <s v="ann-r"/>
    <m/>
    <s v="Anna"/>
    <s v="LAGA Cameroon"/>
    <x v="3"/>
    <n v="648.99"/>
  </r>
  <r>
    <d v="2022-09-06T00:00:00"/>
    <s v="Local transport"/>
    <s v="Transport"/>
    <x v="2"/>
    <n v="1600"/>
    <n v="2.5008965323303318"/>
    <s v="ann-r"/>
    <m/>
    <s v="Anna"/>
    <s v="LAGA Cameroon"/>
    <x v="0"/>
    <n v="639.77057000000002"/>
  </r>
  <r>
    <d v="2022-09-07T00:00:00"/>
    <s v="Local transport"/>
    <s v="Transport"/>
    <x v="2"/>
    <n v="1500"/>
    <n v="2.3445904990596862"/>
    <s v="ann-r"/>
    <m/>
    <s v="Anna"/>
    <s v="LAGA Cameroon"/>
    <x v="0"/>
    <n v="639.77057000000002"/>
  </r>
  <r>
    <d v="2022-09-08T00:00:00"/>
    <s v="Local transport"/>
    <s v="Transport"/>
    <x v="2"/>
    <n v="1600"/>
    <n v="2.5008965323303318"/>
    <s v="ann-r"/>
    <m/>
    <s v="Anna"/>
    <s v="LAGA Cameroon"/>
    <x v="0"/>
    <n v="639.77057000000002"/>
  </r>
  <r>
    <d v="2022-09-09T00:00:00"/>
    <s v="Local transport"/>
    <s v="Transport"/>
    <x v="2"/>
    <n v="1800"/>
    <n v="2.8135085988716235"/>
    <s v="ann-r"/>
    <m/>
    <s v="Anna"/>
    <s v="LAGA Cameroon"/>
    <x v="0"/>
    <n v="639.77057000000002"/>
  </r>
  <r>
    <d v="2022-09-09T00:00:00"/>
    <s v="newspapers"/>
    <s v="Office Material"/>
    <x v="3"/>
    <n v="6800"/>
    <n v="12.012364255867599"/>
    <s v="ann-3"/>
    <m/>
    <s v="Anna"/>
    <s v="LAGA Cameroon"/>
    <x v="1"/>
    <n v="566.08339999999998"/>
  </r>
  <r>
    <d v="2022-09-10T00:00:00"/>
    <s v="Local transport"/>
    <s v="Transport"/>
    <x v="2"/>
    <n v="1600"/>
    <n v="2.7259562143283071"/>
    <s v="ann-r"/>
    <m/>
    <s v="Anna"/>
    <s v="LAGA Cameroon"/>
    <x v="2"/>
    <n v="586.95000000000005"/>
  </r>
  <r>
    <d v="2022-09-12T00:00:00"/>
    <s v="Local transport"/>
    <s v="Transport"/>
    <x v="2"/>
    <n v="1800"/>
    <n v="3.1797434794943644"/>
    <s v="ann-r"/>
    <m/>
    <s v="Anna"/>
    <s v="LAGA Cameroon"/>
    <x v="1"/>
    <n v="566.08339999999998"/>
  </r>
  <r>
    <d v="2022-09-12T00:00:00"/>
    <s v="Yaounde - Ayos"/>
    <s v="Transport"/>
    <x v="2"/>
    <n v="1500"/>
    <n v="2.6497862329119704"/>
    <s v="ann-4"/>
    <m/>
    <s v="Anna"/>
    <s v="LAGA Cameroon"/>
    <x v="1"/>
    <n v="566.08339999999998"/>
  </r>
  <r>
    <d v="2022-09-12T00:00:00"/>
    <s v="Feeding"/>
    <s v="Travel Subsistences"/>
    <x v="2"/>
    <n v="5000"/>
    <n v="8.8326207763732345"/>
    <s v="ann-r"/>
    <m/>
    <s v="Anna"/>
    <s v="LAGA Cameroon"/>
    <x v="1"/>
    <n v="566.08339999999998"/>
  </r>
  <r>
    <d v="2022-09-12T00:00:00"/>
    <s v="Lodging"/>
    <s v="Travel Subsistences"/>
    <x v="2"/>
    <n v="10000"/>
    <n v="17.665241552746469"/>
    <s v="ann-5"/>
    <m/>
    <s v="Anna"/>
    <s v="LAGA Cameroon"/>
    <x v="1"/>
    <n v="566.08339999999998"/>
  </r>
  <r>
    <d v="2022-09-13T00:00:00"/>
    <s v="Local transport"/>
    <s v="Transport"/>
    <x v="2"/>
    <n v="1600"/>
    <n v="2.826438648439435"/>
    <s v="ann-r"/>
    <m/>
    <s v="Anna"/>
    <s v="LAGA Cameroon"/>
    <x v="1"/>
    <n v="566.08339999999998"/>
  </r>
  <r>
    <d v="2022-09-13T00:00:00"/>
    <s v="Ayos - Yaounde"/>
    <s v="Transport"/>
    <x v="2"/>
    <n v="1500"/>
    <n v="2.6497862329119704"/>
    <s v="ann-6"/>
    <m/>
    <s v="Anna"/>
    <s v="LAGA Cameroon"/>
    <x v="1"/>
    <n v="566.08339999999998"/>
  </r>
  <r>
    <d v="2022-09-13T00:00:00"/>
    <s v="Feeding"/>
    <s v="Travel Subsistences"/>
    <x v="2"/>
    <n v="5000"/>
    <n v="8.8326207763732345"/>
    <s v="ann-r"/>
    <m/>
    <s v="Anna"/>
    <s v="LAGA Cameroon"/>
    <x v="1"/>
    <n v="566.08339999999998"/>
  </r>
  <r>
    <d v="2022-09-14T00:00:00"/>
    <s v="Local transport"/>
    <s v="Transport"/>
    <x v="2"/>
    <n v="1600"/>
    <n v="2.826438648439435"/>
    <s v="ann-r"/>
    <m/>
    <s v="Anna"/>
    <s v="LAGA Cameroon"/>
    <x v="1"/>
    <n v="566.08339999999998"/>
  </r>
  <r>
    <d v="2022-09-15T00:00:00"/>
    <s v="Local transport"/>
    <s v="Transport"/>
    <x v="2"/>
    <n v="1500"/>
    <n v="2.3112836869597375"/>
    <s v="ann-r"/>
    <m/>
    <s v="Anna"/>
    <s v="LAGA Cameroon"/>
    <x v="3"/>
    <n v="648.99"/>
  </r>
  <r>
    <d v="2022-09-16T00:00:00"/>
    <s v="Local transport"/>
    <s v="Transport"/>
    <x v="2"/>
    <n v="1700"/>
    <n v="2.6194548452210356"/>
    <s v="ann-r"/>
    <m/>
    <s v="Anna"/>
    <s v="LAGA Cameroon"/>
    <x v="3"/>
    <n v="648.99"/>
  </r>
  <r>
    <d v="2022-09-16T00:00:00"/>
    <s v="flight ticket (Austria)"/>
    <s v="Fligt"/>
    <x v="2"/>
    <n v="868120"/>
    <n v="1356.9239360291299"/>
    <s v="ann-7"/>
    <m/>
    <s v="Afriland-16"/>
    <s v="LAGA Cameroon"/>
    <x v="0"/>
    <n v="639.77057000000002"/>
  </r>
  <r>
    <d v="2022-09-17T00:00:00"/>
    <s v="Local transport"/>
    <s v="Transport"/>
    <x v="2"/>
    <n v="1600"/>
    <n v="2.4653692660903865"/>
    <s v="ann-r"/>
    <m/>
    <s v="Anna"/>
    <s v="LAGA Cameroon"/>
    <x v="3"/>
    <n v="648.99"/>
  </r>
  <r>
    <d v="2022-09-19T00:00:00"/>
    <s v="Local transport"/>
    <s v="Transport"/>
    <x v="2"/>
    <n v="1700"/>
    <n v="2.6194548452210356"/>
    <s v="ann-r"/>
    <m/>
    <s v="Anna"/>
    <s v="LAGA Cameroon"/>
    <x v="3"/>
    <n v="648.99"/>
  </r>
  <r>
    <d v="2022-09-19T00:00:00"/>
    <s v="newspapers"/>
    <s v="Office Material"/>
    <x v="3"/>
    <n v="6400"/>
    <n v="10.003586129321327"/>
    <s v="ann-8"/>
    <m/>
    <s v="Anna"/>
    <s v="LAGA Cameroon"/>
    <x v="0"/>
    <n v="639.77057000000002"/>
  </r>
  <r>
    <d v="2022-09-20T00:00:00"/>
    <s v="Local transport"/>
    <s v="Transport"/>
    <x v="2"/>
    <n v="1600"/>
    <n v="2.7259562143283071"/>
    <s v="ann-r"/>
    <m/>
    <s v="Anna"/>
    <s v="LAGA Cameroon"/>
    <x v="2"/>
    <n v="586.95000000000005"/>
  </r>
  <r>
    <d v="2022-09-20T00:00:00"/>
    <s v="Yaounde - Douala"/>
    <s v="Transport"/>
    <x v="2"/>
    <n v="6000"/>
    <n v="10.599144931647881"/>
    <s v="ann-9"/>
    <m/>
    <s v="Anna"/>
    <s v="LAGA Cameroon"/>
    <x v="1"/>
    <n v="566.08339999999998"/>
  </r>
  <r>
    <d v="2022-09-20T00:00:00"/>
    <s v="Feeding"/>
    <s v="Travel Subsistences"/>
    <x v="2"/>
    <n v="5000"/>
    <n v="8.8326207763732345"/>
    <s v="ann-r"/>
    <m/>
    <s v="Anna"/>
    <s v="LAGA Cameroon"/>
    <x v="1"/>
    <n v="566.08339999999998"/>
  </r>
  <r>
    <d v="2022-09-20T00:00:00"/>
    <s v="Lodging"/>
    <s v="Travel Subsistences"/>
    <x v="2"/>
    <n v="15000"/>
    <n v="26.497862329119702"/>
    <s v="ann-10"/>
    <m/>
    <s v="Anna"/>
    <s v="LAGA Cameroon"/>
    <x v="1"/>
    <n v="566.08339999999998"/>
  </r>
  <r>
    <d v="2022-09-21T00:00:00"/>
    <s v="Local transport"/>
    <s v="Transport"/>
    <x v="2"/>
    <n v="1600"/>
    <n v="2.826438648439435"/>
    <s v="ann-r"/>
    <m/>
    <s v="Anna"/>
    <s v="LAGA Cameroon"/>
    <x v="1"/>
    <n v="566.08339999999998"/>
  </r>
  <r>
    <d v="2022-09-21T00:00:00"/>
    <s v="Feeding"/>
    <s v="Travel Subsistences"/>
    <x v="2"/>
    <n v="5000"/>
    <n v="8.5186131697759606"/>
    <s v="ann-r"/>
    <m/>
    <s v="Anna"/>
    <s v="LAGA Cameroon"/>
    <x v="2"/>
    <n v="586.95000000000005"/>
  </r>
  <r>
    <d v="2022-09-21T00:00:00"/>
    <s v="Lodging"/>
    <s v="Travel Subsistences"/>
    <x v="2"/>
    <n v="15000"/>
    <n v="26.497862329119702"/>
    <s v="ann-10"/>
    <m/>
    <s v="Anna"/>
    <s v="LAGA Cameroon"/>
    <x v="1"/>
    <n v="566.08339999999998"/>
  </r>
  <r>
    <d v="2022-09-22T00:00:00"/>
    <s v="Local transport"/>
    <s v="Transport"/>
    <x v="2"/>
    <n v="1500"/>
    <n v="2.6497862329119704"/>
    <s v="ann-r"/>
    <m/>
    <s v="Anna"/>
    <s v="LAGA Cameroon"/>
    <x v="1"/>
    <n v="566.08339999999998"/>
  </r>
  <r>
    <d v="2022-09-22T00:00:00"/>
    <s v="Douala - Yaounde"/>
    <s v="Transport"/>
    <x v="2"/>
    <n v="6000"/>
    <n v="9.3783619962387448"/>
    <s v="ann-11"/>
    <m/>
    <s v="Anna"/>
    <s v="LAGA Cameroon"/>
    <x v="4"/>
    <n v="639.77057000000002"/>
  </r>
  <r>
    <d v="2022-09-22T00:00:00"/>
    <s v="Feeding"/>
    <s v="Travel Subsistences"/>
    <x v="2"/>
    <n v="5000"/>
    <n v="8.8326207763732345"/>
    <s v="ann-r"/>
    <m/>
    <s v="Anna"/>
    <s v="LAGA Cameroon"/>
    <x v="1"/>
    <n v="566.08339999999998"/>
  </r>
  <r>
    <d v="2022-09-23T00:00:00"/>
    <s v="Local transport"/>
    <s v="Transport"/>
    <x v="2"/>
    <n v="1600"/>
    <n v="2.826438648439435"/>
    <s v="ann-r"/>
    <m/>
    <s v="Anna"/>
    <s v="LAGA Cameroon"/>
    <x v="1"/>
    <n v="566.08339999999998"/>
  </r>
  <r>
    <d v="2022-09-24T00:00:00"/>
    <s v="Local transport"/>
    <s v="Transport"/>
    <x v="2"/>
    <n v="1000"/>
    <n v="1.7665241552746469"/>
    <s v="ann-r"/>
    <m/>
    <s v="Anna"/>
    <s v="LAGA Cameroon"/>
    <x v="1"/>
    <n v="566.08339999999998"/>
  </r>
  <r>
    <d v="2022-09-24T00:00:00"/>
    <s v="covid test"/>
    <s v="Travel expenses"/>
    <x v="2"/>
    <n v="30000"/>
    <n v="52.995724658239403"/>
    <s v="ann-12"/>
    <m/>
    <s v="Anna"/>
    <s v="LAGA Cameroon"/>
    <x v="1"/>
    <n v="566.08339999999998"/>
  </r>
  <r>
    <d v="2022-09-24T00:00:00"/>
    <s v="labo charges"/>
    <s v="Travel expenses"/>
    <x v="2"/>
    <n v="5000"/>
    <n v="8.8326207763732345"/>
    <s v="ann-13"/>
    <m/>
    <s v="Anna"/>
    <s v="LAGA Cameroon"/>
    <x v="1"/>
    <n v="566.08339999999998"/>
  </r>
  <r>
    <d v="2022-09-24T00:00:00"/>
    <s v="charges for money transfer on minsantee platform"/>
    <s v="Travel expenses"/>
    <x v="2"/>
    <n v="1200"/>
    <n v="2.1198289863295763"/>
    <s v="ann-r"/>
    <m/>
    <s v="Anna"/>
    <s v="LAGA Cameroon"/>
    <x v="1"/>
    <n v="566.08339999999998"/>
  </r>
  <r>
    <d v="2022-09-25T00:00:00"/>
    <s v="Local transport"/>
    <s v="Transport"/>
    <x v="2"/>
    <n v="1500"/>
    <n v="2.6497862329119704"/>
    <s v="ann-r"/>
    <m/>
    <s v="Anna"/>
    <s v="LAGA Cameroon"/>
    <x v="1"/>
    <n v="566.08339999999998"/>
  </r>
  <r>
    <d v="2022-09-25T00:00:00"/>
    <s v="airport taxi "/>
    <s v="Transport"/>
    <x v="2"/>
    <n v="14000"/>
    <n v="24.731338173845057"/>
    <s v="ann-14"/>
    <m/>
    <s v="Anna"/>
    <s v="LAGA Cameroon"/>
    <x v="1"/>
    <n v="566.08339999999998"/>
  </r>
  <r>
    <d v="2022-09-26T00:00:00"/>
    <s v="Feeding"/>
    <s v="Travel Subsistences"/>
    <x v="2"/>
    <n v="9000"/>
    <n v="15.898717397471822"/>
    <s v="ann-r"/>
    <m/>
    <s v="Anna"/>
    <s v="LAGA Cameroon"/>
    <x v="1"/>
    <n v="566.08339999999998"/>
  </r>
  <r>
    <d v="2022-09-26T00:00:00"/>
    <s v="airport taxi "/>
    <s v="Transport"/>
    <x v="2"/>
    <n v="77550"/>
    <n v="136.99394824154888"/>
    <s v="ann-15"/>
    <m/>
    <s v="Anna"/>
    <s v="LAGA Cameroon"/>
    <x v="1"/>
    <n v="566.08339999999998"/>
  </r>
  <r>
    <d v="2022-09-26T00:00:00"/>
    <s v="Lodging"/>
    <s v="Travel Subsistences"/>
    <x v="2"/>
    <n v="50408"/>
    <n v="77.671458728177626"/>
    <s v="ann-17"/>
    <m/>
    <s v="Anna"/>
    <s v="LAGA Cameroon"/>
    <x v="3"/>
    <n v="648.99"/>
  </r>
  <r>
    <d v="2022-09-27T00:00:00"/>
    <s v="Feeding"/>
    <s v="Travel Subsistences"/>
    <x v="2"/>
    <n v="9000"/>
    <n v="15.898717397471822"/>
    <s v="ann-r"/>
    <m/>
    <s v="Anna"/>
    <s v="LAGA Cameroon"/>
    <x v="1"/>
    <n v="566.08339999999998"/>
  </r>
  <r>
    <d v="2022-09-27T00:00:00"/>
    <s v="Lodging"/>
    <s v="Travel Subsistences"/>
    <x v="2"/>
    <n v="50408"/>
    <n v="89.046949619084401"/>
    <s v="ann-17"/>
    <m/>
    <s v="Anna"/>
    <s v="LAGA Cameroon"/>
    <x v="1"/>
    <n v="566.08339999999998"/>
  </r>
  <r>
    <d v="2022-09-27T00:00:00"/>
    <s v="Local transport"/>
    <s v="Transport"/>
    <x v="2"/>
    <n v="12690"/>
    <n v="22.417191530435268"/>
    <s v="ann-15"/>
    <m/>
    <s v="Anna"/>
    <s v="LAGA Cameroon"/>
    <x v="1"/>
    <n v="566.08339999999998"/>
  </r>
  <r>
    <d v="2022-09-28T00:00:00"/>
    <s v="Feeding"/>
    <s v="Travel Subsistences"/>
    <x v="2"/>
    <n v="9000"/>
    <n v="15.898717397471822"/>
    <s v="ann-r"/>
    <m/>
    <s v="Anna"/>
    <s v="LAGA Cameroon"/>
    <x v="1"/>
    <n v="566.08339999999998"/>
  </r>
  <r>
    <d v="2022-09-28T00:00:00"/>
    <s v="Lodging"/>
    <s v="Travel Subsistences"/>
    <x v="2"/>
    <n v="50408"/>
    <n v="89.046949619084401"/>
    <s v="ann-17"/>
    <m/>
    <s v="Anna"/>
    <s v="LAGA Cameroon"/>
    <x v="1"/>
    <n v="566.08339999999998"/>
  </r>
  <r>
    <d v="2022-09-29T00:00:00"/>
    <s v="Feeding"/>
    <s v="Travel Subsistences"/>
    <x v="2"/>
    <n v="9000"/>
    <n v="16.524373450839988"/>
    <s v="ann-r"/>
    <m/>
    <s v="Anna"/>
    <s v="LAGA Cameroon"/>
    <x v="1"/>
    <n v="544.65"/>
  </r>
  <r>
    <d v="2022-09-29T00:00:00"/>
    <s v="Lodging"/>
    <s v="Travel Subsistences"/>
    <x v="2"/>
    <n v="50408"/>
    <n v="89.046949619084401"/>
    <s v="ann-17"/>
    <m/>
    <s v="Anna"/>
    <s v="LAGA Cameroon"/>
    <x v="1"/>
    <n v="566.08339999999998"/>
  </r>
  <r>
    <d v="2022-09-30T00:00:00"/>
    <s v="Feeding"/>
    <s v="Travel Subsistences"/>
    <x v="2"/>
    <n v="9000"/>
    <n v="15.898717397471822"/>
    <s v="ann-r"/>
    <m/>
    <s v="Anna"/>
    <s v="LAGA Cameroon"/>
    <x v="1"/>
    <n v="566.08339999999998"/>
  </r>
  <r>
    <d v="2022-09-30T00:00:00"/>
    <s v="Local transport"/>
    <s v="Transport"/>
    <x v="2"/>
    <n v="24000"/>
    <n v="42.396579726591526"/>
    <s v="ann-16"/>
    <m/>
    <s v="Anna"/>
    <s v="LAGA Cameroon"/>
    <x v="1"/>
    <n v="566.08339999999998"/>
  </r>
  <r>
    <d v="2022-09-30T00:00:00"/>
    <s v="Lodging"/>
    <s v="Travel Subsistences"/>
    <x v="2"/>
    <n v="50408"/>
    <n v="89.046949619084401"/>
    <s v="ann-17"/>
    <m/>
    <s v="Anna"/>
    <s v="LAGA Cameroon"/>
    <x v="1"/>
    <n v="566.08339999999998"/>
  </r>
  <r>
    <d v="2022-09-01T00:00:00"/>
    <s v="Local Transport"/>
    <s v="Transport"/>
    <x v="4"/>
    <n v="2500"/>
    <n v="4.4163103881866173"/>
    <s v="Arrey-r"/>
    <m/>
    <s v="Arrey"/>
    <s v="LAGA Cameroon"/>
    <x v="1"/>
    <n v="566.08339999999998"/>
  </r>
  <r>
    <d v="2022-09-02T00:00:00"/>
    <s v="Local Transport"/>
    <s v="Transport"/>
    <x v="4"/>
    <n v="2500"/>
    <n v="4.4163103881866173"/>
    <s v="Arrey-r"/>
    <m/>
    <s v="Arrey"/>
    <s v="LAGA Cameroon"/>
    <x v="1"/>
    <n v="566.08339999999998"/>
  </r>
  <r>
    <d v="2022-09-03T00:00:00"/>
    <s v="Local Transport"/>
    <s v="Transport"/>
    <x v="4"/>
    <n v="2500"/>
    <n v="4.4163103881866173"/>
    <s v="Arrey-r"/>
    <m/>
    <s v="Arrey"/>
    <s v="LAGA Cameroon"/>
    <x v="1"/>
    <n v="566.08339999999998"/>
  </r>
  <r>
    <d v="2022-09-05T00:00:00"/>
    <s v="Local Transport"/>
    <s v="Transport"/>
    <x v="4"/>
    <n v="2500"/>
    <n v="4.4163103881866173"/>
    <s v="Arrey-r"/>
    <m/>
    <s v="Arrey"/>
    <s v="LAGA Cameroon"/>
    <x v="1"/>
    <n v="566.08339999999998"/>
  </r>
  <r>
    <d v="2022-09-06T00:00:00"/>
    <s v="Local Transport"/>
    <s v="Transport"/>
    <x v="4"/>
    <n v="3000"/>
    <n v="5.2995724658239407"/>
    <s v="Arrey-r"/>
    <m/>
    <s v="Arrey"/>
    <s v="LAGA Cameroon"/>
    <x v="1"/>
    <n v="566.08339999999998"/>
  </r>
  <r>
    <d v="2022-09-07T00:00:00"/>
    <s v="Local Transport"/>
    <s v="Transport"/>
    <x v="4"/>
    <n v="2500"/>
    <n v="4.4163103881866173"/>
    <s v="Arrey-r"/>
    <m/>
    <s v="Arrey"/>
    <s v="LAGA Cameroon"/>
    <x v="1"/>
    <n v="566.08339999999998"/>
  </r>
  <r>
    <d v="2022-09-07T00:00:00"/>
    <s v="Hired Taxi"/>
    <s v="Transport"/>
    <x v="4"/>
    <n v="2500"/>
    <n v="4.4163103881866173"/>
    <s v="Arrey-r"/>
    <m/>
    <s v="Arrey"/>
    <s v="LAGA Cameroon"/>
    <x v="1"/>
    <n v="566.08339999999998"/>
  </r>
  <r>
    <d v="2022-09-08T00:00:00"/>
    <s v="Local Transport"/>
    <s v="Transport"/>
    <x v="4"/>
    <n v="2500"/>
    <n v="4.4163103881866173"/>
    <s v="Arrey-r"/>
    <m/>
    <s v="Arrey"/>
    <s v="LAGA Cameroon"/>
    <x v="1"/>
    <n v="566.08339999999998"/>
  </r>
  <r>
    <d v="2022-09-09T00:00:00"/>
    <s v="Local Transport"/>
    <s v="Transport"/>
    <x v="4"/>
    <n v="2500"/>
    <n v="4.4163103881866173"/>
    <s v="Arrey-r"/>
    <m/>
    <s v="Arrey"/>
    <s v="LAGA Cameroon"/>
    <x v="1"/>
    <n v="566.08339999999998"/>
  </r>
  <r>
    <d v="2022-09-09T00:00:00"/>
    <s v="Local Transport"/>
    <s v="Transport"/>
    <x v="4"/>
    <n v="2500"/>
    <n v="4.4163103881866173"/>
    <s v="Arrey-r"/>
    <m/>
    <s v="Arrey"/>
    <s v="LAGA Cameroon"/>
    <x v="1"/>
    <n v="566.08339999999998"/>
  </r>
  <r>
    <d v="2022-09-10T00:00:00"/>
    <s v="Local Transport"/>
    <s v="Transport"/>
    <x v="4"/>
    <n v="2500"/>
    <n v="4.4163103881866173"/>
    <s v="Arrey-r"/>
    <m/>
    <s v="Arrey"/>
    <s v="LAGA Cameroon"/>
    <x v="1"/>
    <n v="566.08339999999998"/>
  </r>
  <r>
    <d v="2022-09-12T00:00:00"/>
    <s v="Local Transport"/>
    <s v="Transport"/>
    <x v="4"/>
    <n v="2500"/>
    <n v="4.4163103881866173"/>
    <s v="Arrey-r"/>
    <m/>
    <s v="Arrey"/>
    <s v="LAGA Cameroon"/>
    <x v="1"/>
    <n v="566.08339999999998"/>
  </r>
  <r>
    <d v="2022-09-13T00:00:00"/>
    <s v="Local Transport"/>
    <s v="Transport"/>
    <x v="4"/>
    <n v="2500"/>
    <n v="4.4163103881866173"/>
    <s v="Arrey-r"/>
    <m/>
    <s v="Arrey"/>
    <s v="LAGA Cameroon"/>
    <x v="1"/>
    <n v="566.08339999999998"/>
  </r>
  <r>
    <d v="2022-09-14T00:00:00"/>
    <s v="Local Transport"/>
    <s v="Transport"/>
    <x v="4"/>
    <n v="2500"/>
    <n v="4.4163103881866173"/>
    <s v="Arrey-r"/>
    <m/>
    <s v="Arrey"/>
    <s v="LAGA Cameroon"/>
    <x v="1"/>
    <n v="566.08339999999998"/>
  </r>
  <r>
    <d v="2022-09-15T00:00:00"/>
    <s v="Local Transport"/>
    <s v="Transport"/>
    <x v="4"/>
    <n v="2500"/>
    <n v="3.9076508317661438"/>
    <s v="Arrey-r"/>
    <m/>
    <s v="Arrey"/>
    <s v="LAGA Cameroon"/>
    <x v="0"/>
    <n v="639.77057000000002"/>
  </r>
  <r>
    <d v="2022-09-16T00:00:00"/>
    <s v="Local Transport"/>
    <s v="Transport"/>
    <x v="4"/>
    <n v="3000"/>
    <n v="5.2995724658239407"/>
    <s v="Arrey-r"/>
    <m/>
    <s v="Arrey"/>
    <s v="LAGA Cameroon"/>
    <x v="1"/>
    <n v="566.08339999999998"/>
  </r>
  <r>
    <d v="2022-09-17T00:00:00"/>
    <s v="Local Transport"/>
    <s v="Transport"/>
    <x v="4"/>
    <n v="2000"/>
    <n v="3.5330483105492938"/>
    <s v="Arrey-r"/>
    <m/>
    <s v="Arrey"/>
    <s v="LAGA Cameroon"/>
    <x v="1"/>
    <n v="566.08339999999998"/>
  </r>
  <r>
    <d v="2022-09-19T00:00:00"/>
    <s v="Local Transport"/>
    <s v="Transport"/>
    <x v="4"/>
    <n v="2500"/>
    <n v="4.2593065848879803"/>
    <s v="Arrey-r"/>
    <m/>
    <s v="Arrey"/>
    <s v="LAGA Cameroon"/>
    <x v="2"/>
    <n v="586.95000000000005"/>
  </r>
  <r>
    <d v="2022-09-20T00:00:00"/>
    <s v="Local Transport"/>
    <s v="Transport"/>
    <x v="4"/>
    <n v="3000"/>
    <n v="4.6891809981193724"/>
    <s v="Arrey-r"/>
    <m/>
    <s v="Arrey"/>
    <s v="LAGA Cameroon"/>
    <x v="4"/>
    <n v="639.77057000000002"/>
  </r>
  <r>
    <d v="2022-09-21T00:00:00"/>
    <s v="Local Transport"/>
    <s v="Transport"/>
    <x v="4"/>
    <n v="2500"/>
    <n v="3.9076508317661438"/>
    <s v="Arrey-r"/>
    <m/>
    <s v="Arrey"/>
    <s v="LAGA Cameroon"/>
    <x v="0"/>
    <n v="639.77057000000002"/>
  </r>
  <r>
    <d v="2022-09-22T00:00:00"/>
    <s v="Local Transport"/>
    <s v="Transport"/>
    <x v="4"/>
    <n v="3000"/>
    <n v="4.622567373919475"/>
    <s v="Arrey-r"/>
    <m/>
    <s v="Arrey"/>
    <s v="LAGA Cameroon"/>
    <x v="3"/>
    <n v="648.99"/>
  </r>
  <r>
    <d v="2022-09-22T00:00:00"/>
    <s v="Hired Taxi"/>
    <s v="Transport"/>
    <x v="4"/>
    <n v="5000"/>
    <n v="8.8326207763732345"/>
    <s v="Arrey-r"/>
    <m/>
    <s v="Arrey"/>
    <s v="LAGA Cameroon"/>
    <x v="1"/>
    <n v="566.08339999999998"/>
  </r>
  <r>
    <d v="2022-09-23T00:00:00"/>
    <s v="Local Transport"/>
    <s v="Transport"/>
    <x v="4"/>
    <n v="2500"/>
    <n v="4.4163103881866173"/>
    <s v="Arrey-r"/>
    <m/>
    <s v="Arrey"/>
    <s v="LAGA Cameroon"/>
    <x v="1"/>
    <n v="566.08339999999998"/>
  </r>
  <r>
    <d v="2022-09-24T00:00:00"/>
    <s v="Local Transport"/>
    <s v="Transport"/>
    <x v="4"/>
    <n v="2500"/>
    <n v="4.4163103881866173"/>
    <s v="Arrey-r"/>
    <m/>
    <s v="Arrey"/>
    <s v="LAGA Cameroon"/>
    <x v="1"/>
    <n v="566.08339999999998"/>
  </r>
  <r>
    <d v="2022-09-26T00:00:00"/>
    <s v="Local Transport"/>
    <s v="Transport"/>
    <x v="4"/>
    <n v="2500"/>
    <n v="4.2593065848879803"/>
    <s v="Arrey-r"/>
    <m/>
    <s v="Arrey"/>
    <s v="LAGA Cameroon"/>
    <x v="2"/>
    <n v="586.95000000000005"/>
  </r>
  <r>
    <d v="2022-09-27T00:00:00"/>
    <s v="Local Transport"/>
    <s v="Transport"/>
    <x v="4"/>
    <n v="2500"/>
    <n v="4.4163103881866173"/>
    <s v="Arrey-r"/>
    <m/>
    <s v="Arrey"/>
    <s v="LAGA Cameroon"/>
    <x v="1"/>
    <n v="566.08339999999998"/>
  </r>
  <r>
    <d v="2022-09-27T00:00:00"/>
    <s v="Hired Taxi"/>
    <s v="Transport"/>
    <x v="4"/>
    <n v="3000"/>
    <n v="5.2995724658239407"/>
    <s v="Arrey-r"/>
    <m/>
    <s v="Arrey"/>
    <s v="LAGA Cameroon"/>
    <x v="1"/>
    <n v="566.08339999999998"/>
  </r>
  <r>
    <d v="2022-09-28T00:00:00"/>
    <s v="Local Transport"/>
    <s v="Transport"/>
    <x v="4"/>
    <n v="3100"/>
    <n v="4.7766529530501236"/>
    <s v="Arrey-r"/>
    <m/>
    <s v="Arrey"/>
    <s v="LAGA Cameroon"/>
    <x v="3"/>
    <n v="648.99"/>
  </r>
  <r>
    <d v="2022-09-29T00:00:00"/>
    <s v="Local Transport"/>
    <s v="Transport"/>
    <x v="4"/>
    <n v="2600"/>
    <n v="4.5929628037140819"/>
    <s v="Arrey-r"/>
    <m/>
    <s v="Arrey"/>
    <s v="LAGA Cameroon"/>
    <x v="1"/>
    <n v="566.08339999999998"/>
  </r>
  <r>
    <d v="2022-09-30T00:00:00"/>
    <s v="Local Transport"/>
    <s v="Transport"/>
    <x v="4"/>
    <n v="2600"/>
    <n v="4.5929628037140819"/>
    <s v="Arrey-r"/>
    <m/>
    <s v="Arrey"/>
    <s v="LAGA Cameroon"/>
    <x v="1"/>
    <n v="566.08339999999998"/>
  </r>
  <r>
    <d v="2022-09-01T00:00:00"/>
    <s v="Local Transport"/>
    <s v="Transport"/>
    <x v="4"/>
    <n v="1800"/>
    <n v="3.1797434794943644"/>
    <s v="eri-r"/>
    <m/>
    <s v="Eric"/>
    <s v="LAGA Cameroon"/>
    <x v="1"/>
    <n v="566.08339999999998"/>
  </r>
  <r>
    <d v="2022-09-02T00:00:00"/>
    <s v="Local Transport"/>
    <s v="Transport"/>
    <x v="4"/>
    <n v="1700"/>
    <n v="3.0030910639668997"/>
    <s v="eri-r"/>
    <m/>
    <s v="Eric"/>
    <s v="LAGA Cameroon"/>
    <x v="1"/>
    <n v="566.08339999999998"/>
  </r>
  <r>
    <d v="2022-09-03T00:00:00"/>
    <s v="Local Transport"/>
    <s v="Transport"/>
    <x v="4"/>
    <n v="1600"/>
    <n v="2.826438648439435"/>
    <s v="eri-r"/>
    <m/>
    <s v="Eric"/>
    <s v="LAGA Cameroon"/>
    <x v="1"/>
    <n v="566.08339999999998"/>
  </r>
  <r>
    <d v="2022-09-04T00:00:00"/>
    <s v="Local Transport"/>
    <s v="Transport"/>
    <x v="4"/>
    <n v="1700"/>
    <n v="3.0030910639668997"/>
    <s v="eri-r"/>
    <m/>
    <s v="Eric"/>
    <s v="LAGA Cameroon"/>
    <x v="1"/>
    <n v="566.08339999999998"/>
  </r>
  <r>
    <d v="2022-09-05T00:00:00"/>
    <s v="Local Transport"/>
    <s v="Transport"/>
    <x v="4"/>
    <n v="1600"/>
    <n v="2.826438648439435"/>
    <s v="eri-r"/>
    <m/>
    <s v="Eric"/>
    <s v="LAGA Cameroon"/>
    <x v="1"/>
    <n v="566.08339999999998"/>
  </r>
  <r>
    <d v="2022-09-06T00:00:00"/>
    <s v="Local Transport"/>
    <s v="Transport"/>
    <x v="4"/>
    <n v="1700"/>
    <n v="3.0030910639668997"/>
    <s v="eri-r"/>
    <m/>
    <s v="Eric"/>
    <s v="LAGA Cameroon"/>
    <x v="1"/>
    <n v="566.08339999999998"/>
  </r>
  <r>
    <d v="2022-09-07T00:00:00"/>
    <s v="Local Transport"/>
    <s v="Transport"/>
    <x v="4"/>
    <n v="1700"/>
    <n v="3.0030910639668997"/>
    <s v="eri-1"/>
    <m/>
    <s v="Eric"/>
    <s v="LAGA Cameroon"/>
    <x v="1"/>
    <n v="566.08339999999998"/>
  </r>
  <r>
    <d v="2022-09-08T00:00:00"/>
    <s v="Local Transport"/>
    <s v="Transport"/>
    <x v="4"/>
    <n v="1900"/>
    <n v="3.2370730045148646"/>
    <s v="eri-r"/>
    <m/>
    <s v="Eric"/>
    <s v="LAGA Cameroon"/>
    <x v="2"/>
    <n v="586.95000000000005"/>
  </r>
  <r>
    <d v="2022-09-09T00:00:00"/>
    <s v="Local Transport"/>
    <s v="Transport"/>
    <x v="4"/>
    <n v="1800"/>
    <n v="3.1797434794943644"/>
    <s v="eri-r"/>
    <m/>
    <s v="Eric"/>
    <s v="LAGA Cameroon"/>
    <x v="1"/>
    <n v="566.08339999999998"/>
  </r>
  <r>
    <d v="2022-09-10T00:00:00"/>
    <s v="Local Transport"/>
    <s v="Transport"/>
    <x v="4"/>
    <n v="1600"/>
    <n v="2.826438648439435"/>
    <s v="eri-r"/>
    <m/>
    <s v="Eric"/>
    <s v="LAGA Cameroon"/>
    <x v="1"/>
    <n v="566.08339999999998"/>
  </r>
  <r>
    <d v="2022-09-12T00:00:00"/>
    <s v="Local Transport"/>
    <s v="Transport"/>
    <x v="4"/>
    <n v="1700"/>
    <n v="2.6572025656009779"/>
    <s v="eri-r"/>
    <m/>
    <s v="Eric"/>
    <s v="LAGA Cameroon"/>
    <x v="0"/>
    <n v="639.77057000000002"/>
  </r>
  <r>
    <d v="2022-09-13T00:00:00"/>
    <s v="Local Transport"/>
    <s v="Transport"/>
    <x v="4"/>
    <n v="1600"/>
    <n v="2.826438648439435"/>
    <s v="eri-r"/>
    <m/>
    <s v="Eric"/>
    <s v="LAGA Cameroon"/>
    <x v="1"/>
    <n v="566.08339999999998"/>
  </r>
  <r>
    <d v="2022-09-14T00:00:00"/>
    <s v="Local Transport"/>
    <s v="Transport"/>
    <x v="4"/>
    <n v="1800"/>
    <n v="3.1797434794943644"/>
    <s v="eri-r"/>
    <m/>
    <s v="Eric"/>
    <s v="LAGA Cameroon"/>
    <x v="1"/>
    <n v="566.08339999999998"/>
  </r>
  <r>
    <d v="2022-09-15T00:00:00"/>
    <s v="Local Transport"/>
    <s v="Transport"/>
    <x v="4"/>
    <n v="1900"/>
    <n v="3.3563958950218291"/>
    <s v="eri-r"/>
    <m/>
    <s v="Eric"/>
    <s v="LAGA Cameroon"/>
    <x v="1"/>
    <n v="566.08339999999998"/>
  </r>
  <r>
    <d v="2022-09-16T00:00:00"/>
    <s v="Local Transport"/>
    <s v="Transport"/>
    <x v="4"/>
    <n v="1500"/>
    <n v="2.3112836869597375"/>
    <s v="eri-r"/>
    <m/>
    <s v="Eric"/>
    <s v="LAGA Cameroon"/>
    <x v="3"/>
    <n v="648.99"/>
  </r>
  <r>
    <d v="2022-09-17T00:00:00"/>
    <s v="Local Transport"/>
    <s v="Transport"/>
    <x v="4"/>
    <n v="1600"/>
    <n v="2.826438648439435"/>
    <s v="eri-r"/>
    <m/>
    <s v="Eric"/>
    <s v="LAGA Cameroon"/>
    <x v="1"/>
    <n v="566.08339999999998"/>
  </r>
  <r>
    <d v="2022-09-19T00:00:00"/>
    <s v="Local Transport"/>
    <s v="Transport"/>
    <x v="4"/>
    <n v="1700"/>
    <n v="3.0030910639668997"/>
    <s v="eri-r"/>
    <m/>
    <s v="Eric"/>
    <s v="LAGA Cameroon"/>
    <x v="1"/>
    <n v="566.08339999999998"/>
  </r>
  <r>
    <d v="2022-09-20T00:00:00"/>
    <s v="Local Transport"/>
    <s v="Transport"/>
    <x v="4"/>
    <n v="1600"/>
    <n v="2.826438648439435"/>
    <s v="eri-r"/>
    <m/>
    <s v="Eric"/>
    <s v="LAGA Cameroon"/>
    <x v="1"/>
    <n v="566.08339999999998"/>
  </r>
  <r>
    <d v="2022-09-21T00:00:00"/>
    <s v="Local Transport"/>
    <s v="Transport"/>
    <x v="4"/>
    <n v="1600"/>
    <n v="2.826438648439435"/>
    <s v="eri-r"/>
    <m/>
    <s v="Eric"/>
    <s v="LAGA Cameroon"/>
    <x v="1"/>
    <n v="566.08339999999998"/>
  </r>
  <r>
    <d v="2022-09-22T00:00:00"/>
    <s v="Local Transport"/>
    <s v="Transport"/>
    <x v="4"/>
    <n v="1500"/>
    <n v="2.6497862329119704"/>
    <s v="eri-r"/>
    <m/>
    <s v="Eric"/>
    <s v="LAGA Cameroon"/>
    <x v="1"/>
    <n v="566.08339999999998"/>
  </r>
  <r>
    <d v="2022-09-23T00:00:00"/>
    <s v="Local Transport"/>
    <s v="Transport"/>
    <x v="4"/>
    <n v="1700"/>
    <n v="3.0030910639668997"/>
    <s v="eri-r"/>
    <m/>
    <s v="Eric"/>
    <s v="LAGA Cameroon"/>
    <x v="1"/>
    <n v="566.08339999999998"/>
  </r>
  <r>
    <d v="2022-09-26T00:00:00"/>
    <s v="Local Transport"/>
    <s v="Transport"/>
    <x v="4"/>
    <n v="1400"/>
    <n v="2.4731338173845057"/>
    <s v="eri-r"/>
    <m/>
    <s v="Eric"/>
    <s v="LAGA Cameroon"/>
    <x v="1"/>
    <n v="566.08339999999998"/>
  </r>
  <r>
    <d v="2022-09-27T00:00:00"/>
    <s v="Local Transport"/>
    <s v="Transport"/>
    <x v="4"/>
    <n v="1700"/>
    <n v="3.0030910639668997"/>
    <s v="eri-r"/>
    <m/>
    <s v="Eric"/>
    <s v="LAGA Cameroon"/>
    <x v="1"/>
    <n v="566.08339999999998"/>
  </r>
  <r>
    <d v="2022-09-28T00:00:00"/>
    <s v="Local Transport"/>
    <s v="Transport"/>
    <x v="4"/>
    <n v="1600"/>
    <n v="2.826438648439435"/>
    <s v="eri-r"/>
    <m/>
    <s v="Eric"/>
    <s v="LAGA Cameroon"/>
    <x v="1"/>
    <n v="566.08339999999998"/>
  </r>
  <r>
    <d v="2022-09-29T00:00:00"/>
    <s v="Local Transport"/>
    <s v="Transport"/>
    <x v="4"/>
    <n v="1800"/>
    <n v="2.8135085988716235"/>
    <s v="eri-r"/>
    <m/>
    <s v="Eric"/>
    <s v="LAGA Cameroon"/>
    <x v="0"/>
    <n v="639.77057000000002"/>
  </r>
  <r>
    <d v="2022-09-30T00:00:00"/>
    <s v="Local Transport"/>
    <s v="Transport"/>
    <x v="4"/>
    <n v="1900"/>
    <n v="3.3563958950218291"/>
    <s v="eri-r"/>
    <m/>
    <s v="Eric"/>
    <s v="LAGA Cameroon"/>
    <x v="1"/>
    <n v="566.08339999999998"/>
  </r>
  <r>
    <d v="2022-09-01T00:00:00"/>
    <s v="Local transport"/>
    <s v="Transport"/>
    <x v="5"/>
    <n v="1000"/>
    <n v="1.7665241552746469"/>
    <s v="i19-r"/>
    <m/>
    <s v="i19"/>
    <s v="LAGA Cameroon"/>
    <x v="1"/>
    <n v="566.08339999999998"/>
  </r>
  <r>
    <d v="2022-09-02T00:00:00"/>
    <s v="Local transport"/>
    <s v="Transport"/>
    <x v="5"/>
    <n v="500"/>
    <n v="0.88326207763732345"/>
    <s v="i19-r"/>
    <m/>
    <s v="i19"/>
    <s v="LAGA Cameroon"/>
    <x v="4"/>
    <n v="566.08339999999998"/>
  </r>
  <r>
    <d v="2022-09-02T00:00:00"/>
    <s v="Local transport"/>
    <s v="Transport"/>
    <x v="5"/>
    <n v="500"/>
    <n v="0.85186131697759593"/>
    <s v="i19-r"/>
    <m/>
    <s v="i19"/>
    <s v="LAGA Cameroon"/>
    <x v="2"/>
    <n v="586.95000000000005"/>
  </r>
  <r>
    <d v="2022-09-05T00:00:00"/>
    <s v="Local transport"/>
    <s v="Transport"/>
    <x v="5"/>
    <n v="1000"/>
    <n v="1.7665241552746469"/>
    <s v="i19-r"/>
    <m/>
    <s v="i19"/>
    <s v="LAGA Cameroon"/>
    <x v="1"/>
    <n v="566.08339999999998"/>
  </r>
  <r>
    <d v="2022-09-06T00:00:00"/>
    <s v="Local transport"/>
    <s v="Transport"/>
    <x v="5"/>
    <n v="1000"/>
    <n v="1.7665241552746469"/>
    <s v="i19-r"/>
    <m/>
    <s v="i19"/>
    <s v="LAGA Cameroon"/>
    <x v="1"/>
    <n v="566.08339999999998"/>
  </r>
  <r>
    <d v="2022-09-07T00:00:00"/>
    <s v="Yaounde-Sangmelima"/>
    <s v="Transport"/>
    <x v="5"/>
    <n v="2000"/>
    <n v="3.4074452679103837"/>
    <s v="i19-1"/>
    <n v="6"/>
    <s v="i19"/>
    <s v="LAGA Cameroon"/>
    <x v="2"/>
    <n v="586.95000000000005"/>
  </r>
  <r>
    <d v="2022-09-07T00:00:00"/>
    <s v="Local transport"/>
    <s v="Transport"/>
    <x v="5"/>
    <n v="500"/>
    <n v="0.85186131697759593"/>
    <s v="i19-r"/>
    <n v="6"/>
    <s v="i19"/>
    <s v="LAGA Cameroon"/>
    <x v="2"/>
    <n v="586.95000000000005"/>
  </r>
  <r>
    <d v="2022-09-07T00:00:00"/>
    <s v="Lodging"/>
    <s v="Travel Subsistences"/>
    <x v="5"/>
    <n v="7500"/>
    <n v="11.722952495298431"/>
    <s v="i19-2"/>
    <n v="6"/>
    <s v="i19"/>
    <s v="LAGA Cameroon"/>
    <x v="0"/>
    <n v="639.77057000000002"/>
  </r>
  <r>
    <d v="2022-09-07T00:00:00"/>
    <s v="Dring With Informant"/>
    <s v="Trust Building"/>
    <x v="5"/>
    <n v="1500"/>
    <n v="2.555583950932788"/>
    <s v="i19-r"/>
    <n v="6"/>
    <s v="i19"/>
    <s v="LAGA Cameroon"/>
    <x v="2"/>
    <n v="586.95000000000005"/>
  </r>
  <r>
    <d v="2022-09-07T00:00:00"/>
    <s v="Feeding"/>
    <s v="Travel Subsistences"/>
    <x v="5"/>
    <n v="3000"/>
    <n v="4.6891809981193724"/>
    <s v="i19-r"/>
    <n v="6"/>
    <s v="i19"/>
    <s v="LAGA Cameroon"/>
    <x v="0"/>
    <n v="639.77057000000002"/>
  </r>
  <r>
    <d v="2022-09-08T00:00:00"/>
    <s v="Sangmelima-Mvangan"/>
    <s v="Transport"/>
    <x v="5"/>
    <n v="5000"/>
    <n v="7.8153016635322876"/>
    <s v="i19-r"/>
    <n v="6"/>
    <s v="i19"/>
    <s v="LAGA Cameroon"/>
    <x v="0"/>
    <n v="639.77057000000002"/>
  </r>
  <r>
    <d v="2022-09-08T00:00:00"/>
    <s v="Local transport"/>
    <s v="Transport"/>
    <x v="5"/>
    <n v="1000"/>
    <n v="1.5630603327064576"/>
    <s v="i19-r"/>
    <n v="6"/>
    <s v="i19"/>
    <s v="LAGA Cameroon"/>
    <x v="0"/>
    <n v="639.77057000000002"/>
  </r>
  <r>
    <d v="2022-09-08T00:00:00"/>
    <s v="Lodging"/>
    <s v="Travel Subsistences"/>
    <x v="5"/>
    <n v="8000"/>
    <n v="12.504482661651661"/>
    <s v="i19-3"/>
    <n v="6"/>
    <s v="i19"/>
    <s v="LAGA Cameroon"/>
    <x v="0"/>
    <n v="639.77057000000002"/>
  </r>
  <r>
    <d v="2022-09-08T00:00:00"/>
    <s v="Feeding"/>
    <s v="Travel Subsistences"/>
    <x v="5"/>
    <n v="3000"/>
    <n v="5.2995724658239407"/>
    <s v="i19-r"/>
    <n v="6"/>
    <s v="i19"/>
    <s v="LAGA Cameroon"/>
    <x v="1"/>
    <n v="566.08339999999998"/>
  </r>
  <r>
    <d v="2022-09-09T00:00:00"/>
    <s v="Mvangan-Sangmelima"/>
    <s v="Transport"/>
    <x v="5"/>
    <n v="5000"/>
    <n v="8.8326207763732345"/>
    <s v="i19-r"/>
    <n v="6"/>
    <s v="i19"/>
    <s v="LAGA Cameroon"/>
    <x v="1"/>
    <n v="566.08339999999998"/>
  </r>
  <r>
    <d v="2022-09-09T00:00:00"/>
    <s v="Sangmelima-Yaounde"/>
    <s v="Transport"/>
    <x v="5"/>
    <n v="2000"/>
    <n v="3.5330483105492938"/>
    <s v="i19-4"/>
    <n v="6"/>
    <s v="i19"/>
    <s v="LAGA Cameroon"/>
    <x v="1"/>
    <n v="566.08339999999998"/>
  </r>
  <r>
    <d v="2022-09-09T00:00:00"/>
    <s v="Local transport"/>
    <s v="Transport"/>
    <x v="5"/>
    <n v="800"/>
    <n v="1.3629781071641536"/>
    <s v="i19-r"/>
    <n v="6"/>
    <s v="i19"/>
    <s v="LAGA Cameroon"/>
    <x v="2"/>
    <n v="586.95000000000005"/>
  </r>
  <r>
    <d v="2022-09-09T00:00:00"/>
    <s v="Feeding"/>
    <s v="Travel Subsistences"/>
    <x v="5"/>
    <n v="3000"/>
    <n v="5.111167901865576"/>
    <s v="i19-r"/>
    <n v="6"/>
    <s v="i19"/>
    <s v="LAGA Cameroon"/>
    <x v="2"/>
    <n v="586.95000000000005"/>
  </r>
  <r>
    <d v="2022-09-10T00:00:00"/>
    <s v="Local transport"/>
    <s v="Transport"/>
    <x v="5"/>
    <n v="500"/>
    <n v="0.88326207763732345"/>
    <s v="i19-r"/>
    <n v="6"/>
    <s v="i19"/>
    <s v="LAGA Cameroon"/>
    <x v="1"/>
    <n v="566.08339999999998"/>
  </r>
  <r>
    <d v="2022-09-12T00:00:00"/>
    <s v="Local transport"/>
    <s v="Transport"/>
    <x v="5"/>
    <n v="500"/>
    <n v="0.88326207763732345"/>
    <s v="i19-r"/>
    <m/>
    <s v="i19"/>
    <s v="LAGA Cameroon"/>
    <x v="1"/>
    <n v="566.08339999999998"/>
  </r>
  <r>
    <d v="2022-09-13T00:00:00"/>
    <s v="Yaounde-Mfou"/>
    <s v="Transport"/>
    <x v="5"/>
    <n v="1000"/>
    <n v="1.7665241552746469"/>
    <s v="i19-r"/>
    <m/>
    <s v="i19"/>
    <s v="LAGA Cameroon"/>
    <x v="1"/>
    <n v="566.08339999999998"/>
  </r>
  <r>
    <d v="2022-09-13T00:00:00"/>
    <s v="Local transport"/>
    <s v="Transport"/>
    <x v="5"/>
    <n v="600"/>
    <n v="1.0599144931647881"/>
    <s v="i19-r"/>
    <m/>
    <s v="i19"/>
    <s v="LAGA Cameroon"/>
    <x v="1"/>
    <n v="566.08339999999998"/>
  </r>
  <r>
    <d v="2022-09-13T00:00:00"/>
    <s v="Feeding"/>
    <s v="Travel Subsistences"/>
    <x v="5"/>
    <n v="3000"/>
    <n v="5.2995724658239407"/>
    <s v="i19-r"/>
    <m/>
    <s v="i19"/>
    <s v="LAGA Cameroon"/>
    <x v="1"/>
    <n v="566.08339999999998"/>
  </r>
  <r>
    <d v="2022-09-13T00:00:00"/>
    <s v="Drink With Informant"/>
    <s v="Trust Building"/>
    <x v="5"/>
    <n v="2000"/>
    <n v="3.5330483105492938"/>
    <s v="i19-r"/>
    <m/>
    <s v="i19"/>
    <s v="LAGA Cameroon"/>
    <x v="1"/>
    <n v="566.08339999999998"/>
  </r>
  <r>
    <d v="2022-09-13T00:00:00"/>
    <s v="Mfou-Yaounde"/>
    <s v="Transport"/>
    <x v="5"/>
    <n v="500"/>
    <n v="0.88326207763732345"/>
    <s v="i19-r"/>
    <m/>
    <s v="i19"/>
    <s v="LAGA Cameroon"/>
    <x v="1"/>
    <n v="566.08339999999998"/>
  </r>
  <r>
    <d v="2022-09-14T00:00:00"/>
    <s v="Local transport"/>
    <s v="Transport"/>
    <x v="5"/>
    <n v="500"/>
    <n v="0.78153016635322881"/>
    <s v="i19-r"/>
    <m/>
    <s v="i19"/>
    <s v="LAGA Cameroon"/>
    <x v="0"/>
    <n v="639.77057000000002"/>
  </r>
  <r>
    <d v="2022-09-15T00:00:00"/>
    <s v="Local transport"/>
    <s v="Transport"/>
    <x v="5"/>
    <n v="500"/>
    <n v="0.88326207763732345"/>
    <s v="i19-r"/>
    <m/>
    <s v="i19"/>
    <s v="LAGA Cameroon"/>
    <x v="1"/>
    <n v="566.08339999999998"/>
  </r>
  <r>
    <d v="2022-09-16T00:00:00"/>
    <s v="Local transport"/>
    <s v="Transport"/>
    <x v="5"/>
    <n v="500"/>
    <n v="0.88326207763732345"/>
    <s v="i19-r"/>
    <m/>
    <s v="i19"/>
    <s v="LAGA Cameroon"/>
    <x v="1"/>
    <n v="566.08339999999998"/>
  </r>
  <r>
    <d v="2022-09-17T00:00:00"/>
    <s v="Local transport"/>
    <s v="Transport"/>
    <x v="5"/>
    <n v="500"/>
    <n v="0.88326207763732345"/>
    <s v="i19-r"/>
    <m/>
    <s v="i19"/>
    <s v="LAGA Cameroon"/>
    <x v="1"/>
    <n v="566.08339999999998"/>
  </r>
  <r>
    <d v="2022-09-19T00:00:00"/>
    <s v="Local transport"/>
    <s v="Transport"/>
    <x v="5"/>
    <n v="500"/>
    <n v="0.88326207763732345"/>
    <s v="i19-r"/>
    <m/>
    <s v="i19"/>
    <s v="LAGA Cameroon"/>
    <x v="1"/>
    <n v="566.08339999999998"/>
  </r>
  <r>
    <d v="2022-09-20T00:00:00"/>
    <s v="Local transport"/>
    <s v="Transport"/>
    <x v="5"/>
    <n v="500"/>
    <n v="0.88326207763732345"/>
    <s v="i19-r"/>
    <m/>
    <s v="i19"/>
    <s v="LAGA Cameroon"/>
    <x v="1"/>
    <n v="566.08339999999998"/>
  </r>
  <r>
    <d v="2022-09-21T00:00:00"/>
    <s v="Yaounde-Akono"/>
    <s v="Transport"/>
    <x v="5"/>
    <n v="2000"/>
    <n v="3.5330483105492938"/>
    <s v="16-i19-r"/>
    <n v="16"/>
    <s v="i19"/>
    <s v="LAGA Cameroon"/>
    <x v="1"/>
    <n v="566.08339999999998"/>
  </r>
  <r>
    <d v="2022-09-21T00:00:00"/>
    <s v="Local transport"/>
    <s v="Transport"/>
    <x v="5"/>
    <n v="500"/>
    <n v="0.77042789565324576"/>
    <s v="16-i19-r"/>
    <n v="16"/>
    <s v="i19"/>
    <s v="LAGA Cameroon"/>
    <x v="3"/>
    <n v="648.99"/>
  </r>
  <r>
    <d v="2022-09-21T00:00:00"/>
    <s v="Loging"/>
    <s v="Travel Subsistences"/>
    <x v="5"/>
    <n v="10000"/>
    <n v="17.665241552746469"/>
    <s v="16-i19-5"/>
    <n v="16"/>
    <s v="i19"/>
    <s v="LAGA Cameroon"/>
    <x v="1"/>
    <n v="566.08339999999998"/>
  </r>
  <r>
    <d v="2022-09-21T00:00:00"/>
    <s v="Feeding"/>
    <s v="Travel Subsistences"/>
    <x v="5"/>
    <n v="3000"/>
    <n v="5.2995724658239407"/>
    <s v="16-i19-r"/>
    <n v="16"/>
    <s v="i19"/>
    <s v="LAGA Cameroon"/>
    <x v="1"/>
    <n v="566.08339999999998"/>
  </r>
  <r>
    <d v="2022-09-22T00:00:00"/>
    <s v="Akono-Mfida"/>
    <s v="Transport"/>
    <x v="5"/>
    <n v="1500"/>
    <n v="2.6497862329119704"/>
    <s v="16-i19-r"/>
    <n v="16"/>
    <s v="i19"/>
    <s v="LAGA Cameroon"/>
    <x v="1"/>
    <n v="566.08339999999998"/>
  </r>
  <r>
    <d v="2022-09-22T00:00:00"/>
    <s v="Local transport"/>
    <s v="Transport"/>
    <x v="5"/>
    <n v="500"/>
    <n v="0.88326207763732345"/>
    <s v="16-i19-r"/>
    <n v="16"/>
    <s v="i19"/>
    <s v="LAGA Cameroon"/>
    <x v="1"/>
    <n v="566.08339999999998"/>
  </r>
  <r>
    <d v="2022-09-22T00:00:00"/>
    <s v="Loging"/>
    <s v="Travel Subsistences"/>
    <x v="5"/>
    <n v="10000"/>
    <n v="17.665241552746469"/>
    <s v="16-i19-5"/>
    <n v="16"/>
    <s v="i19"/>
    <s v="LAGA Cameroon"/>
    <x v="1"/>
    <n v="566.08339999999998"/>
  </r>
  <r>
    <d v="2022-09-22T00:00:00"/>
    <s v="Mfida-Akono"/>
    <s v="Transport"/>
    <x v="5"/>
    <n v="1500"/>
    <n v="2.6497862329119704"/>
    <s v="16-i19-r"/>
    <n v="16"/>
    <s v="i19"/>
    <s v="LAGA Cameroon"/>
    <x v="1"/>
    <n v="566.08339999999998"/>
  </r>
  <r>
    <d v="2022-09-22T00:00:00"/>
    <s v="Feeding"/>
    <s v="Travel Subsistences"/>
    <x v="5"/>
    <n v="3000"/>
    <n v="5.2995724658239407"/>
    <s v="16-i19-r"/>
    <n v="16"/>
    <s v="i19"/>
    <s v="LAGA Cameroon"/>
    <x v="1"/>
    <n v="566.08339999999998"/>
  </r>
  <r>
    <d v="2022-09-22T00:00:00"/>
    <s v="Drink-With-Informant"/>
    <s v="Trust Building"/>
    <x v="5"/>
    <n v="1500"/>
    <n v="2.6497862329119704"/>
    <s v="16-i19-r"/>
    <n v="16"/>
    <s v="i19"/>
    <s v="LAGA Cameroon"/>
    <x v="1"/>
    <n v="566.08339999999998"/>
  </r>
  <r>
    <d v="2022-09-23T00:00:00"/>
    <s v="Akono-Yaounde"/>
    <s v="Transport"/>
    <x v="5"/>
    <n v="2000"/>
    <n v="3.1261206654129152"/>
    <s v="16-i19-r"/>
    <n v="16"/>
    <s v="i19"/>
    <s v="LAGA Cameroon"/>
    <x v="4"/>
    <n v="639.77057000000002"/>
  </r>
  <r>
    <d v="2022-09-23T00:00:00"/>
    <s v="Local transport"/>
    <s v="Transport"/>
    <x v="5"/>
    <n v="800"/>
    <n v="1.2504482661651659"/>
    <s v="16-i19-r"/>
    <n v="16"/>
    <s v="i19"/>
    <s v="LAGA Cameroon"/>
    <x v="4"/>
    <n v="639.77057000000002"/>
  </r>
  <r>
    <d v="2022-09-23T00:00:00"/>
    <s v="Feeding"/>
    <s v="Transport"/>
    <x v="5"/>
    <n v="3000"/>
    <n v="4.6891809981193724"/>
    <s v="16-i19-r"/>
    <n v="16"/>
    <s v="i19"/>
    <s v="LAGA Cameroon"/>
    <x v="0"/>
    <n v="639.77057000000002"/>
  </r>
  <r>
    <d v="2022-09-26T00:00:00"/>
    <s v="Local transport"/>
    <s v="Transport"/>
    <x v="5"/>
    <n v="500"/>
    <n v="0.85186131697759593"/>
    <s v="i19-r"/>
    <m/>
    <s v="i19"/>
    <s v="LAGA Cameroon"/>
    <x v="2"/>
    <n v="586.95000000000005"/>
  </r>
  <r>
    <d v="2022-09-27T00:00:00"/>
    <s v="Local transport"/>
    <s v="Transport"/>
    <x v="5"/>
    <n v="500"/>
    <n v="0.85186131697759593"/>
    <s v="i19-r"/>
    <m/>
    <s v="i19"/>
    <s v="LAGA Cameroon"/>
    <x v="2"/>
    <n v="586.95000000000005"/>
  </r>
  <r>
    <d v="2022-09-28T00:00:00"/>
    <s v="Local transport"/>
    <s v="Transport"/>
    <x v="5"/>
    <n v="500"/>
    <n v="0.85186131697759593"/>
    <s v="i19-r"/>
    <m/>
    <s v="i19"/>
    <s v="LAGA Cameroon"/>
    <x v="2"/>
    <n v="586.95000000000005"/>
  </r>
  <r>
    <d v="2022-09-29T00:00:00"/>
    <s v="Local transport"/>
    <s v="Transport"/>
    <x v="5"/>
    <n v="500"/>
    <n v="0.77042789565324576"/>
    <s v="i19-r"/>
    <m/>
    <s v="i19"/>
    <s v="LAGA Cameroon"/>
    <x v="3"/>
    <n v="648.99"/>
  </r>
  <r>
    <d v="2022-09-30T00:00:00"/>
    <s v="Local transport"/>
    <s v="Transport"/>
    <x v="5"/>
    <n v="500"/>
    <n v="0.77042789565324576"/>
    <s v="i19-r"/>
    <m/>
    <s v="i19"/>
    <s v="LAGA Cameroon"/>
    <x v="3"/>
    <n v="648.99"/>
  </r>
  <r>
    <d v="2022-09-01T00:00:00"/>
    <s v="Local Transport"/>
    <s v="Transport"/>
    <x v="5"/>
    <n v="1800"/>
    <n v="3.1797434794943644"/>
    <s v="i27-r"/>
    <m/>
    <s v="i27"/>
    <s v="LAGA Cameroon"/>
    <x v="1"/>
    <n v="566.08339999999998"/>
  </r>
  <r>
    <d v="2022-09-02T00:00:00"/>
    <s v="Local Transport"/>
    <s v="Transport"/>
    <x v="5"/>
    <n v="1900"/>
    <n v="3.3563958950218291"/>
    <s v="i27-r"/>
    <m/>
    <s v="i27"/>
    <s v="LAGA Cameroon"/>
    <x v="1"/>
    <n v="566.08339999999998"/>
  </r>
  <r>
    <d v="2022-09-03T00:00:00"/>
    <s v="Fuell"/>
    <s v="Transport"/>
    <x v="1"/>
    <n v="7500"/>
    <n v="13.248931164559851"/>
    <s v="1-i27-1"/>
    <m/>
    <s v="i27"/>
    <s v="LAGA Cameroon"/>
    <x v="1"/>
    <n v="566.08339999999998"/>
  </r>
  <r>
    <d v="2022-09-03T00:00:00"/>
    <s v="Fuell"/>
    <s v="Transport"/>
    <x v="1"/>
    <n v="7500"/>
    <n v="13.248931164559851"/>
    <s v="1-i27-2"/>
    <n v="1"/>
    <s v="i27"/>
    <s v="LAGA Cameroon"/>
    <x v="1"/>
    <n v="566.08339999999998"/>
  </r>
  <r>
    <d v="2022-09-03T00:00:00"/>
    <s v="Fuell"/>
    <s v="Transport"/>
    <x v="1"/>
    <n v="7500"/>
    <n v="13.248931164559851"/>
    <s v="1-i27-3"/>
    <n v="1"/>
    <s v="i27"/>
    <s v="LAGA Cameroon"/>
    <x v="1"/>
    <n v="566.08339999999998"/>
  </r>
  <r>
    <d v="2022-09-03T00:00:00"/>
    <s v="Fuell"/>
    <s v="Transport"/>
    <x v="1"/>
    <n v="7500"/>
    <n v="13.248931164559851"/>
    <s v="1-i27-4"/>
    <n v="1"/>
    <s v="i27"/>
    <s v="LAGA Cameroon"/>
    <x v="1"/>
    <n v="566.08339999999998"/>
  </r>
  <r>
    <d v="2022-09-03T00:00:00"/>
    <s v="Fuell"/>
    <s v="Transport"/>
    <x v="1"/>
    <n v="7500"/>
    <n v="13.248931164559851"/>
    <s v="1-i27-5"/>
    <n v="1"/>
    <s v="i27"/>
    <s v="LAGA Cameroon"/>
    <x v="1"/>
    <n v="566.08339999999998"/>
  </r>
  <r>
    <d v="2022-09-03T00:00:00"/>
    <s v="Drink With elements"/>
    <s v="Trust Building"/>
    <x v="5"/>
    <n v="2800"/>
    <n v="4.9462676347690113"/>
    <s v="1-i27-r"/>
    <n v="1"/>
    <s v="i27"/>
    <s v="LAGA Cameroon"/>
    <x v="1"/>
    <n v="566.08339999999998"/>
  </r>
  <r>
    <d v="2022-09-03T00:00:00"/>
    <s v="PJ-Orange House"/>
    <s v="Transport"/>
    <x v="5"/>
    <n v="1500"/>
    <n v="2.6497862329119704"/>
    <s v="1-i27-r"/>
    <n v="1"/>
    <s v="i27"/>
    <s v="LAGA Cameroon"/>
    <x v="1"/>
    <n v="566.08339999999998"/>
  </r>
  <r>
    <d v="2022-09-03T00:00:00"/>
    <s v="Orange-Texaco omnisport"/>
    <s v="Transport"/>
    <x v="5"/>
    <n v="1500"/>
    <n v="2.6497862329119704"/>
    <s v="1-i27-r"/>
    <n v="1"/>
    <s v="i27"/>
    <s v="LAGA Cameroon"/>
    <x v="1"/>
    <n v="566.08339999999998"/>
  </r>
  <r>
    <d v="2022-09-03T00:00:00"/>
    <s v="Local Transport"/>
    <s v="Transport"/>
    <x v="5"/>
    <n v="3250"/>
    <n v="5.741203504642602"/>
    <s v="1-i27-r"/>
    <n v="1"/>
    <s v="i27"/>
    <s v="LAGA Cameroon"/>
    <x v="1"/>
    <n v="566.08339999999998"/>
  </r>
  <r>
    <d v="2022-09-05T00:00:00"/>
    <s v="Local Transport"/>
    <s v="Transport"/>
    <x v="5"/>
    <n v="1900"/>
    <n v="3.3563958950218291"/>
    <s v="1-i27-r"/>
    <n v="1"/>
    <s v="i27"/>
    <s v="LAGA Cameroon"/>
    <x v="1"/>
    <n v="566.08339999999998"/>
  </r>
  <r>
    <d v="2022-09-05T00:00:00"/>
    <s v="X1 Police"/>
    <s v="Bonus"/>
    <x v="5"/>
    <n v="20000"/>
    <n v="35.330483105492938"/>
    <s v="1-i27-6"/>
    <n v="1"/>
    <s v="i27"/>
    <s v="LAGA Cameroon"/>
    <x v="1"/>
    <n v="566.08339999999998"/>
  </r>
  <r>
    <d v="2022-09-05T00:00:00"/>
    <s v="X1 Police"/>
    <s v="Bonus"/>
    <x v="5"/>
    <n v="20000"/>
    <n v="35.330483105492938"/>
    <s v="1-i27-7"/>
    <n v="1"/>
    <s v="i27"/>
    <s v="LAGA Cameroon"/>
    <x v="1"/>
    <n v="566.08339999999998"/>
  </r>
  <r>
    <d v="2022-09-05T00:00:00"/>
    <s v="X1 Police"/>
    <s v="Bonus"/>
    <x v="5"/>
    <n v="20000"/>
    <n v="35.330483105492938"/>
    <s v="1-i27-8"/>
    <n v="1"/>
    <s v="i27"/>
    <s v="LAGA Cameroon"/>
    <x v="1"/>
    <n v="566.08339999999998"/>
  </r>
  <r>
    <d v="2022-09-05T00:00:00"/>
    <s v="X1 Police"/>
    <s v="Bonus"/>
    <x v="5"/>
    <n v="20000"/>
    <n v="35.330483105492938"/>
    <s v="1-i27-9"/>
    <n v="1"/>
    <s v="i27"/>
    <s v="LAGA Cameroon"/>
    <x v="1"/>
    <n v="566.08339999999998"/>
  </r>
  <r>
    <d v="2022-09-05T00:00:00"/>
    <s v="X1 Police"/>
    <s v="Bonus"/>
    <x v="5"/>
    <n v="20000"/>
    <n v="35.330483105492938"/>
    <s v="1-i27-10"/>
    <n v="1"/>
    <s v="i27"/>
    <s v="LAGA Cameroon"/>
    <x v="1"/>
    <n v="566.08339999999998"/>
  </r>
  <r>
    <d v="2022-09-05T00:00:00"/>
    <s v="X1 Police"/>
    <s v="Bonus"/>
    <x v="5"/>
    <n v="20000"/>
    <n v="34.074452679103842"/>
    <s v="1-i27-11"/>
    <n v="1"/>
    <s v="i27"/>
    <s v="LAGA Cameroon"/>
    <x v="2"/>
    <n v="586.95000000000005"/>
  </r>
  <r>
    <d v="2022-09-05T00:00:00"/>
    <s v="X1 Police"/>
    <s v="Bonus"/>
    <x v="5"/>
    <n v="20000"/>
    <n v="31.26120665412915"/>
    <s v="1-i27-12"/>
    <n v="1"/>
    <s v="i27"/>
    <s v="LAGA Cameroon"/>
    <x v="0"/>
    <n v="639.77057000000002"/>
  </r>
  <r>
    <d v="2022-09-05T00:00:00"/>
    <s v="X1 Police"/>
    <s v="Bonus"/>
    <x v="5"/>
    <n v="20000"/>
    <n v="34.074452679103842"/>
    <s v="1-i27-13"/>
    <n v="1"/>
    <s v="i27"/>
    <s v="LAGA Cameroon"/>
    <x v="2"/>
    <n v="586.95000000000005"/>
  </r>
  <r>
    <d v="2022-09-05T00:00:00"/>
    <s v="X1 Police"/>
    <s v="Bonus"/>
    <x v="5"/>
    <n v="20000"/>
    <n v="35.330483105492938"/>
    <s v="1-i27-14"/>
    <n v="1"/>
    <s v="i27"/>
    <s v="LAGA Cameroon"/>
    <x v="1"/>
    <n v="566.08339999999998"/>
  </r>
  <r>
    <d v="2022-09-05T00:00:00"/>
    <s v="X1 Police"/>
    <s v="Bonus"/>
    <x v="5"/>
    <n v="20000"/>
    <n v="35.330483105492938"/>
    <s v="1-i27-15"/>
    <n v="1"/>
    <s v="i27"/>
    <s v="LAGA Cameroon"/>
    <x v="1"/>
    <n v="566.08339999999998"/>
  </r>
  <r>
    <d v="2022-09-05T00:00:00"/>
    <s v="Yaounde Operation Bonus"/>
    <s v="Bonus"/>
    <x v="5"/>
    <n v="50000"/>
    <n v="88.326207763732342"/>
    <s v="i27-r"/>
    <n v="1"/>
    <s v="i27"/>
    <s v="LAGA Cameroon"/>
    <x v="1"/>
    <n v="566.08339999999998"/>
  </r>
  <r>
    <d v="2022-09-06T00:00:00"/>
    <s v="Local Transport"/>
    <s v="Transport"/>
    <x v="5"/>
    <n v="1700"/>
    <n v="2.6572025656009779"/>
    <s v="i27-r"/>
    <m/>
    <s v="i27"/>
    <s v="LAGA Cameroon"/>
    <x v="0"/>
    <n v="639.77057000000002"/>
  </r>
  <r>
    <d v="2022-09-07T00:00:00"/>
    <s v="Local Transport"/>
    <s v="Transport"/>
    <x v="5"/>
    <n v="1850"/>
    <n v="3.2680696872580968"/>
    <s v="i27-r"/>
    <m/>
    <s v="i27"/>
    <s v="LAGA Cameroon"/>
    <x v="1"/>
    <n v="566.08339999999998"/>
  </r>
  <r>
    <d v="2022-09-08T00:00:00"/>
    <s v="Local Transport"/>
    <s v="Transport"/>
    <x v="5"/>
    <n v="1900"/>
    <n v="3.3563958950218291"/>
    <s v="i27-r"/>
    <m/>
    <s v="i27"/>
    <s v="LAGA Cameroon"/>
    <x v="1"/>
    <n v="566.08339999999998"/>
  </r>
  <r>
    <d v="2022-09-09T00:00:00"/>
    <s v="Local Transport"/>
    <s v="Transport"/>
    <x v="5"/>
    <n v="1800"/>
    <n v="3.1797434794943644"/>
    <s v="i27-r"/>
    <m/>
    <s v="i27"/>
    <s v="LAGA Cameroon"/>
    <x v="1"/>
    <n v="566.08339999999998"/>
  </r>
  <r>
    <d v="2022-09-10T00:00:00"/>
    <s v="Local Transport"/>
    <s v="Transport"/>
    <x v="5"/>
    <n v="1500"/>
    <n v="2.6497862329119704"/>
    <s v="i27-r"/>
    <m/>
    <s v="i27"/>
    <s v="LAGA Cameroon"/>
    <x v="1"/>
    <n v="566.08339999999998"/>
  </r>
  <r>
    <d v="2022-09-12T00:00:00"/>
    <s v="Yaounde-Ayos"/>
    <s v="Transport"/>
    <x v="5"/>
    <n v="1500"/>
    <n v="2.6497862329119704"/>
    <s v="9-i27-16"/>
    <m/>
    <s v="i27"/>
    <s v="LAGA Cameroon"/>
    <x v="1"/>
    <n v="566.08339999999998"/>
  </r>
  <r>
    <d v="2022-09-12T00:00:00"/>
    <s v="Local Transport"/>
    <s v="Transport"/>
    <x v="5"/>
    <n v="1900"/>
    <n v="2.927626003482334"/>
    <s v="9-i27-r"/>
    <n v="9"/>
    <s v="i27"/>
    <s v="LAGA Cameroon"/>
    <x v="3"/>
    <n v="648.99"/>
  </r>
  <r>
    <d v="2022-09-12T00:00:00"/>
    <s v="Feeding"/>
    <s v="Travel Subsistences"/>
    <x v="5"/>
    <n v="5000"/>
    <n v="8.8326207763732345"/>
    <s v="9-i27-r"/>
    <n v="9"/>
    <s v="i27"/>
    <s v="LAGA Cameroon"/>
    <x v="1"/>
    <n v="566.08339999999998"/>
  </r>
  <r>
    <d v="2022-09-12T00:00:00"/>
    <s v="Lodging"/>
    <s v="Travel Subsistences"/>
    <x v="5"/>
    <n v="10000"/>
    <n v="17.665241552746469"/>
    <s v="9-i27-17"/>
    <n v="9"/>
    <s v="i27"/>
    <s v="LAGA Cameroon"/>
    <x v="1"/>
    <n v="566.08339999999998"/>
  </r>
  <r>
    <d v="2022-09-13T00:00:00"/>
    <s v="Fuel"/>
    <s v="Transport"/>
    <x v="1"/>
    <n v="7500"/>
    <n v="12.777919754663939"/>
    <s v="9-i27-18"/>
    <n v="9"/>
    <s v="i27"/>
    <s v="LAGA Cameroon"/>
    <x v="2"/>
    <n v="586.95000000000005"/>
  </r>
  <r>
    <d v="2022-09-13T00:00:00"/>
    <s v="Fuel"/>
    <s v="Transport"/>
    <x v="1"/>
    <n v="7500"/>
    <n v="13.248931164559851"/>
    <s v="9-i27-19"/>
    <n v="9"/>
    <s v="i27"/>
    <s v="LAGA Cameroon"/>
    <x v="1"/>
    <n v="566.08339999999998"/>
  </r>
  <r>
    <d v="2022-09-13T00:00:00"/>
    <s v="Fuel"/>
    <s v="Transport"/>
    <x v="1"/>
    <n v="7500"/>
    <n v="11.556418434798687"/>
    <s v="9-i27-20"/>
    <n v="9"/>
    <s v="i27"/>
    <s v="LAGA Cameroon"/>
    <x v="3"/>
    <n v="648.99"/>
  </r>
  <r>
    <d v="2022-09-13T00:00:00"/>
    <s v="Local Transport"/>
    <s v="Transport"/>
    <x v="5"/>
    <n v="1500"/>
    <n v="2.3112836869597375"/>
    <s v="9-i27-r"/>
    <n v="9"/>
    <s v="i27"/>
    <s v="LAGA Cameroon"/>
    <x v="3"/>
    <n v="648.99"/>
  </r>
  <r>
    <d v="2022-09-13T00:00:00"/>
    <s v="Feeding"/>
    <s v="Travel Subsistences"/>
    <x v="5"/>
    <n v="5000"/>
    <n v="7.7042789565324581"/>
    <s v="9-i27-r"/>
    <n v="9"/>
    <s v="i27"/>
    <s v="LAGA Cameroon"/>
    <x v="3"/>
    <n v="648.99"/>
  </r>
  <r>
    <d v="2022-09-13T00:00:00"/>
    <s v="Lodging"/>
    <s v="Travel Subsistences"/>
    <x v="5"/>
    <n v="10000"/>
    <n v="15.630603327064575"/>
    <s v="9-i27-17"/>
    <n v="9"/>
    <s v="i27"/>
    <s v="LAGA Cameroon"/>
    <x v="0"/>
    <n v="639.77057000000002"/>
  </r>
  <r>
    <d v="2022-09-14T00:00:00"/>
    <s v="Ayos-Yaounde"/>
    <s v="Transport"/>
    <x v="5"/>
    <n v="1500"/>
    <n v="2.6497862329119704"/>
    <s v="9-i27-21"/>
    <n v="9"/>
    <s v="i27"/>
    <s v="LAGA Cameroon"/>
    <x v="1"/>
    <n v="566.08339999999998"/>
  </r>
  <r>
    <d v="2022-09-14T00:00:00"/>
    <s v="Feeding"/>
    <s v="Travel Subsistences"/>
    <x v="5"/>
    <n v="5000"/>
    <n v="8.8326207763732345"/>
    <s v="9-i27-r"/>
    <n v="9"/>
    <s v="i27"/>
    <s v="LAGA Cameroon"/>
    <x v="1"/>
    <n v="566.08339999999998"/>
  </r>
  <r>
    <d v="2022-09-14T00:00:00"/>
    <s v="Local Transport"/>
    <s v="Transport"/>
    <x v="5"/>
    <n v="2000"/>
    <n v="3.5330483105492938"/>
    <s v="9-i27-r"/>
    <n v="9"/>
    <s v="i27"/>
    <s v="LAGA Cameroon"/>
    <x v="1"/>
    <n v="566.08339999999998"/>
  </r>
  <r>
    <d v="2022-09-15T00:00:00"/>
    <s v="Local Transport"/>
    <s v="Transport"/>
    <x v="5"/>
    <n v="1850"/>
    <n v="3.2680696872580968"/>
    <s v="i27-r"/>
    <n v="9"/>
    <s v="i27"/>
    <s v="LAGA Cameroon"/>
    <x v="1"/>
    <n v="566.08339999999998"/>
  </r>
  <r>
    <d v="2022-09-16T00:00:00"/>
    <s v="Local Transport"/>
    <s v="Transport"/>
    <x v="5"/>
    <n v="1900"/>
    <n v="3.3563958950218291"/>
    <s v="i27-r"/>
    <m/>
    <s v="i27"/>
    <s v="LAGA Cameroon"/>
    <x v="1"/>
    <n v="566.08339999999998"/>
  </r>
  <r>
    <d v="2022-09-17T00:00:00"/>
    <s v="Local Transport"/>
    <s v="Transport"/>
    <x v="5"/>
    <n v="1700"/>
    <n v="3.0030910639668997"/>
    <s v="i27-r"/>
    <m/>
    <s v="i27"/>
    <s v="LAGA Cameroon"/>
    <x v="1"/>
    <n v="566.08339999999998"/>
  </r>
  <r>
    <d v="2022-09-18T00:00:00"/>
    <s v="Yaounde-Douala"/>
    <s v="Transport"/>
    <x v="5"/>
    <n v="5000"/>
    <n v="8.8326207763732345"/>
    <s v="12-i27-22"/>
    <m/>
    <s v="i27"/>
    <s v="LAGA Cameroon"/>
    <x v="1"/>
    <n v="566.08339999999998"/>
  </r>
  <r>
    <d v="2022-09-18T00:00:00"/>
    <s v="Local Transport"/>
    <s v="Transport"/>
    <x v="5"/>
    <n v="1900"/>
    <n v="3.3563958950218291"/>
    <s v="12-i27-r"/>
    <n v="12"/>
    <s v="i27"/>
    <s v="LAGA Cameroon"/>
    <x v="1"/>
    <n v="566.08339999999998"/>
  </r>
  <r>
    <d v="2022-09-18T00:00:00"/>
    <s v="Feeding"/>
    <s v="Travel Subsistences"/>
    <x v="5"/>
    <n v="5000"/>
    <n v="8.8326207763732345"/>
    <s v="12-i27-r"/>
    <n v="12"/>
    <s v="i27"/>
    <s v="LAGA Cameroon"/>
    <x v="1"/>
    <n v="566.08339999999998"/>
  </r>
  <r>
    <d v="2022-09-18T00:00:00"/>
    <s v="Lodging"/>
    <s v="Travel Subsistences"/>
    <x v="5"/>
    <n v="15000"/>
    <n v="26.497862329119702"/>
    <s v="12-i27-23"/>
    <n v="12"/>
    <s v="i27"/>
    <s v="LAGA Cameroon"/>
    <x v="1"/>
    <n v="566.08339999999998"/>
  </r>
  <r>
    <d v="2022-09-19T00:00:00"/>
    <s v="Local Transport"/>
    <s v="Transport"/>
    <x v="5"/>
    <n v="1800"/>
    <n v="3.1797434794943644"/>
    <s v="12-i27-r"/>
    <n v="12"/>
    <s v="i27"/>
    <s v="LAGA Cameroon"/>
    <x v="1"/>
    <n v="566.08339999999998"/>
  </r>
  <r>
    <d v="2022-09-19T00:00:00"/>
    <s v="Feeding"/>
    <s v="Travel Subsistences"/>
    <x v="5"/>
    <n v="5000"/>
    <n v="8.8326207763732345"/>
    <s v="12-i27-r"/>
    <n v="12"/>
    <s v="i27"/>
    <s v="LAGA Cameroon"/>
    <x v="1"/>
    <n v="566.08339999999998"/>
  </r>
  <r>
    <d v="2022-09-19T00:00:00"/>
    <s v="Lodging"/>
    <s v="Travel Subsistences"/>
    <x v="5"/>
    <n v="15000"/>
    <n v="26.497862329119702"/>
    <s v="12-i27-23"/>
    <n v="12"/>
    <s v="i27"/>
    <s v="LAGA Cameroon"/>
    <x v="1"/>
    <n v="566.08339999999998"/>
  </r>
  <r>
    <d v="2022-09-20T00:00:00"/>
    <s v="Local Transport"/>
    <s v="Transport"/>
    <x v="5"/>
    <n v="2000"/>
    <n v="3.1261206654129152"/>
    <s v="12-i27-r"/>
    <n v="12"/>
    <s v="i27"/>
    <s v="LAGA Cameroon"/>
    <x v="0"/>
    <n v="639.77057000000002"/>
  </r>
  <r>
    <d v="2022-09-20T00:00:00"/>
    <s v="Local Transport"/>
    <s v="Transport"/>
    <x v="5"/>
    <n v="2000"/>
    <n v="3.5330483105492938"/>
    <s v="12-i27-r"/>
    <n v="12"/>
    <s v="i27"/>
    <s v="LAGA Cameroon"/>
    <x v="1"/>
    <n v="566.08339999999998"/>
  </r>
  <r>
    <d v="2022-09-20T00:00:00"/>
    <s v="Local Transport"/>
    <s v="Transport"/>
    <x v="5"/>
    <n v="2000"/>
    <n v="3.5330483105492938"/>
    <s v="12-i27-r"/>
    <n v="12"/>
    <s v="i27"/>
    <s v="LAGA Cameroon"/>
    <x v="1"/>
    <n v="566.08339999999998"/>
  </r>
  <r>
    <d v="2022-09-20T00:00:00"/>
    <s v="Local Transport"/>
    <s v="Transport"/>
    <x v="5"/>
    <n v="2000"/>
    <n v="3.4074452679103837"/>
    <s v="12-i27-r"/>
    <n v="12"/>
    <s v="i27"/>
    <s v="LAGA Cameroon"/>
    <x v="2"/>
    <n v="586.95000000000005"/>
  </r>
  <r>
    <d v="2022-09-20T00:00:00"/>
    <s v="Local Transport"/>
    <s v="Transport"/>
    <x v="5"/>
    <n v="1400"/>
    <n v="2.4731338173845057"/>
    <s v="12-i27-r"/>
    <n v="12"/>
    <s v="i27"/>
    <s v="LAGA Cameroon"/>
    <x v="1"/>
    <n v="566.08339999999998"/>
  </r>
  <r>
    <d v="2022-09-20T00:00:00"/>
    <s v="Feeding"/>
    <s v="Travel Subsistences"/>
    <x v="5"/>
    <n v="5000"/>
    <n v="8.8326207763732345"/>
    <s v="12-i27-r"/>
    <n v="12"/>
    <s v="i27"/>
    <s v="LAGA Cameroon"/>
    <x v="1"/>
    <n v="566.08339999999998"/>
  </r>
  <r>
    <d v="2022-09-20T00:00:00"/>
    <s v="Lodging"/>
    <s v="Travel Subsistences"/>
    <x v="5"/>
    <n v="15000"/>
    <n v="23.445904990596862"/>
    <s v="12-i27-23"/>
    <n v="12"/>
    <s v="i27"/>
    <s v="LAGA Cameroon"/>
    <x v="0"/>
    <n v="639.77057000000002"/>
  </r>
  <r>
    <d v="2022-09-21T00:00:00"/>
    <s v="Douala-Yaounde"/>
    <s v="Transport"/>
    <x v="5"/>
    <n v="5000"/>
    <n v="7.7042789565324581"/>
    <s v="12-i27-24"/>
    <n v="12"/>
    <s v="i27"/>
    <s v="LAGA Cameroon"/>
    <x v="3"/>
    <n v="648.99"/>
  </r>
  <r>
    <d v="2022-09-21T00:00:00"/>
    <s v="Feeding"/>
    <s v="Travel Subsistences"/>
    <x v="5"/>
    <n v="5000"/>
    <n v="8.5186131697759606"/>
    <s v="12-i27-r"/>
    <n v="12"/>
    <s v="i27"/>
    <s v="LAGA Cameroon"/>
    <x v="2"/>
    <n v="586.95000000000005"/>
  </r>
  <r>
    <d v="2022-09-21T00:00:00"/>
    <s v="Local Transport"/>
    <s v="Transport"/>
    <x v="5"/>
    <n v="2000"/>
    <n v="3.5330483105492938"/>
    <s v="12-i27-r"/>
    <n v="12"/>
    <s v="i27"/>
    <s v="LAGA Cameroon"/>
    <x v="1"/>
    <n v="566.08339999999998"/>
  </r>
  <r>
    <d v="2022-09-22T00:00:00"/>
    <s v="Local Transport"/>
    <s v="Transport"/>
    <x v="5"/>
    <n v="1850"/>
    <n v="2.8916616155069463"/>
    <s v="i27-r"/>
    <n v="12"/>
    <s v="i27"/>
    <s v="LAGA Cameroon"/>
    <x v="0"/>
    <n v="639.77057000000002"/>
  </r>
  <r>
    <d v="2022-09-23T00:00:00"/>
    <s v="Local Transport"/>
    <s v="Transport"/>
    <x v="5"/>
    <n v="1900"/>
    <n v="3.2370730045148646"/>
    <s v="i27-r"/>
    <m/>
    <s v="i27"/>
    <s v="LAGA Cameroon"/>
    <x v="2"/>
    <n v="586.95000000000005"/>
  </r>
  <r>
    <d v="2022-09-23T00:00:00"/>
    <s v="Douala Operations Bonus"/>
    <s v="Bonus"/>
    <x v="5"/>
    <n v="50000"/>
    <n v="85.186131697759592"/>
    <s v="i27-r"/>
    <m/>
    <s v="i27"/>
    <s v="LAGA Cameroon"/>
    <x v="2"/>
    <n v="586.95000000000005"/>
  </r>
  <r>
    <d v="2022-09-23T00:00:00"/>
    <s v="Douala Operation Bonus"/>
    <s v="Bonus"/>
    <x v="5"/>
    <n v="50000"/>
    <n v="85.186131697759592"/>
    <s v="i27-r"/>
    <m/>
    <s v="i27"/>
    <s v="LAGA Cameroon"/>
    <x v="2"/>
    <n v="586.95000000000005"/>
  </r>
  <r>
    <d v="2022-09-24T00:00:00"/>
    <s v="Local Transport"/>
    <s v="Transport"/>
    <x v="5"/>
    <n v="1800"/>
    <n v="3.1797434794943644"/>
    <s v="i27-r"/>
    <m/>
    <s v="i27"/>
    <s v="LAGA Cameroon"/>
    <x v="1"/>
    <n v="566.08339999999998"/>
  </r>
  <r>
    <d v="2022-09-26T00:00:00"/>
    <s v="Local Transport"/>
    <s v="Transport"/>
    <x v="5"/>
    <n v="7000"/>
    <n v="12.365669086922528"/>
    <s v="19-i27-r"/>
    <m/>
    <s v="i27"/>
    <s v="LAGA Cameroon"/>
    <x v="1"/>
    <n v="566.08339999999998"/>
  </r>
  <r>
    <d v="2022-09-27T00:00:00"/>
    <s v="Fuell"/>
    <s v="Transport"/>
    <x v="5"/>
    <n v="15000"/>
    <n v="23.445904990596862"/>
    <s v="19-i27-25"/>
    <n v="19"/>
    <s v="i27"/>
    <s v="LAGA Cameroon"/>
    <x v="0"/>
    <n v="639.77057000000002"/>
  </r>
  <r>
    <d v="2022-09-27T00:00:00"/>
    <s v="Fuell"/>
    <s v="Transport"/>
    <x v="5"/>
    <n v="15000"/>
    <n v="25.555839509327878"/>
    <s v="19-i27-26"/>
    <n v="19"/>
    <s v="i27"/>
    <s v="LAGA Cameroon"/>
    <x v="2"/>
    <n v="586.95000000000005"/>
  </r>
  <r>
    <d v="2022-09-27T00:00:00"/>
    <s v="Fuell"/>
    <s v="Transport"/>
    <x v="5"/>
    <n v="15000"/>
    <n v="23.445904990596862"/>
    <s v="19-i27-27"/>
    <n v="19"/>
    <s v="i27"/>
    <s v="LAGA Cameroon"/>
    <x v="0"/>
    <n v="639.77057000000002"/>
  </r>
  <r>
    <d v="2022-09-27T00:00:00"/>
    <s v="Fuell"/>
    <s v="Transport"/>
    <x v="5"/>
    <n v="15000"/>
    <n v="26.497862329119702"/>
    <s v="19-i27-28"/>
    <n v="19"/>
    <s v="i27"/>
    <s v="LAGA Cameroon"/>
    <x v="1"/>
    <n v="566.08339999999998"/>
  </r>
  <r>
    <d v="2022-09-27T00:00:00"/>
    <s v="Lodging"/>
    <s v="Travel Subsistences"/>
    <x v="5"/>
    <n v="15000"/>
    <n v="26.497862329119702"/>
    <s v="19-i27-29"/>
    <n v="19"/>
    <s v="i27"/>
    <s v="LAGA Cameroon"/>
    <x v="1"/>
    <n v="566.08339999999998"/>
  </r>
  <r>
    <d v="2022-09-27T00:00:00"/>
    <s v="Lodging"/>
    <s v="Travel Subsistences"/>
    <x v="5"/>
    <n v="15000"/>
    <n v="26.497862329119702"/>
    <s v="19-i27-30"/>
    <n v="19"/>
    <s v="i27"/>
    <s v="LAGA Cameroon"/>
    <x v="1"/>
    <n v="566.08339999999998"/>
  </r>
  <r>
    <d v="2022-09-27T00:00:00"/>
    <s v="PJ-Interpole Bcn"/>
    <s v="Transport"/>
    <x v="5"/>
    <n v="2000"/>
    <n v="3.4074452679103837"/>
    <s v="19-i27-r"/>
    <n v="19"/>
    <s v="i27"/>
    <s v="LAGA Cameroon"/>
    <x v="2"/>
    <n v="586.95000000000005"/>
  </r>
  <r>
    <d v="2022-09-27T00:00:00"/>
    <s v="Interpole Bcn- Hotel ville"/>
    <s v="Transport"/>
    <x v="5"/>
    <n v="2000"/>
    <n v="3.4074452679103837"/>
    <s v="19-i27-r"/>
    <n v="19"/>
    <s v="i27"/>
    <s v="LAGA Cameroon"/>
    <x v="2"/>
    <n v="586.95000000000005"/>
  </r>
  <r>
    <d v="2022-09-27T00:00:00"/>
    <s v="Hotel ville- Omnisport"/>
    <s v="Transport"/>
    <x v="5"/>
    <n v="2000"/>
    <n v="3.1261206654129152"/>
    <s v="19-i27-r"/>
    <n v="19"/>
    <s v="i27"/>
    <s v="LAGA Cameroon"/>
    <x v="0"/>
    <n v="639.77057000000002"/>
  </r>
  <r>
    <d v="2022-09-27T00:00:00"/>
    <s v=" omnisport- Office"/>
    <s v="Transport"/>
    <x v="5"/>
    <n v="2000"/>
    <n v="3.1261206654129152"/>
    <s v="19-i27-r"/>
    <n v="19"/>
    <s v="i27"/>
    <s v="LAGA Cameroon"/>
    <x v="0"/>
    <n v="639.77057000000002"/>
  </r>
  <r>
    <d v="2022-09-27T00:00:00"/>
    <s v="Home-Office- Home"/>
    <s v="Transport"/>
    <x v="5"/>
    <n v="1800"/>
    <n v="2.773540424351685"/>
    <s v="19-i27-r"/>
    <n v="19"/>
    <s v="i27"/>
    <s v="LAGA Cameroon"/>
    <x v="3"/>
    <n v="648.99"/>
  </r>
  <r>
    <d v="2022-09-27T00:00:00"/>
    <s v="X1 Police"/>
    <s v="Bonus"/>
    <x v="5"/>
    <n v="20000"/>
    <n v="30.817115826129832"/>
    <s v="19-i27-31"/>
    <n v="19"/>
    <s v="i27"/>
    <s v="LAGA Cameroon"/>
    <x v="3"/>
    <n v="648.99"/>
  </r>
  <r>
    <d v="2022-09-27T00:00:00"/>
    <s v="X1 Police"/>
    <s v="Bonus"/>
    <x v="5"/>
    <n v="20000"/>
    <n v="30.817115826129832"/>
    <s v="19-i27-32"/>
    <n v="19"/>
    <s v="i27"/>
    <s v="LAGA Cameroon"/>
    <x v="3"/>
    <n v="648.99"/>
  </r>
  <r>
    <d v="2022-09-27T00:00:00"/>
    <s v="X1 Police"/>
    <s v="Bonus"/>
    <x v="5"/>
    <n v="20000"/>
    <n v="35.330483105492938"/>
    <s v="19-i27-33"/>
    <n v="19"/>
    <s v="i27"/>
    <s v="LAGA Cameroon"/>
    <x v="1"/>
    <n v="566.08339999999998"/>
  </r>
  <r>
    <d v="2022-09-27T00:00:00"/>
    <s v="X1 Police"/>
    <s v="Bonus"/>
    <x v="5"/>
    <n v="20000"/>
    <n v="35.330483105492938"/>
    <s v="19-i27-34"/>
    <n v="19"/>
    <s v="i27"/>
    <s v="LAGA Cameroon"/>
    <x v="1"/>
    <n v="566.08339999999998"/>
  </r>
  <r>
    <d v="2022-09-27T00:00:00"/>
    <s v="X1 Police"/>
    <s v="Bonus"/>
    <x v="5"/>
    <n v="20000"/>
    <n v="35.330483105492938"/>
    <s v="19-i27-35"/>
    <n v="19"/>
    <s v="i27"/>
    <s v="LAGA Cameroon"/>
    <x v="1"/>
    <n v="566.08339999999998"/>
  </r>
  <r>
    <d v="2022-09-28T00:00:00"/>
    <s v="Yaounde Operation Bonus"/>
    <s v="Bonus"/>
    <x v="5"/>
    <n v="50000"/>
    <n v="88.326207763732342"/>
    <s v="i27-r"/>
    <n v="19"/>
    <s v="i27"/>
    <s v="LAGA Cameroon"/>
    <x v="1"/>
    <n v="566.08339999999998"/>
  </r>
  <r>
    <d v="2022-09-28T00:00:00"/>
    <s v="Local Transport"/>
    <s v="Transport"/>
    <x v="5"/>
    <n v="1850"/>
    <n v="3.2680696872580968"/>
    <s v="i27-r"/>
    <m/>
    <s v="i27"/>
    <s v="LAGA Cameroon"/>
    <x v="1"/>
    <n v="566.08339999999998"/>
  </r>
  <r>
    <d v="2022-09-29T00:00:00"/>
    <s v="Local Transport"/>
    <s v="Transport"/>
    <x v="5"/>
    <n v="1900"/>
    <n v="3.3563958950218291"/>
    <s v="i27-r"/>
    <m/>
    <s v="i27"/>
    <s v="LAGA Cameroon"/>
    <x v="1"/>
    <n v="566.08339999999998"/>
  </r>
  <r>
    <d v="2022-09-30T00:00:00"/>
    <s v="Local Transport"/>
    <s v="Transport"/>
    <x v="5"/>
    <n v="1700"/>
    <n v="3.0030910639668997"/>
    <s v="i27-r"/>
    <m/>
    <s v="i27"/>
    <s v="LAGA Cameroon"/>
    <x v="1"/>
    <n v="566.08339999999998"/>
  </r>
  <r>
    <d v="2022-09-01T00:00:00"/>
    <s v="Local transport"/>
    <s v="Transport"/>
    <x v="5"/>
    <n v="1975"/>
    <n v="3.4888852066674274"/>
    <s v="i37-r"/>
    <m/>
    <s v="i37"/>
    <s v="LAGA Cameroon"/>
    <x v="1"/>
    <n v="566.08339999999998"/>
  </r>
  <r>
    <d v="2022-09-02T00:00:00"/>
    <s v="Local transport"/>
    <s v="Transport"/>
    <x v="5"/>
    <n v="1975"/>
    <n v="3.4888852066674274"/>
    <s v="i37-r"/>
    <m/>
    <s v="i37"/>
    <s v="LAGA Cameroon"/>
    <x v="1"/>
    <n v="566.08339999999998"/>
  </r>
  <r>
    <d v="2022-09-03T00:00:00"/>
    <s v="Yaounde-Bafoussam"/>
    <s v="Transport"/>
    <x v="5"/>
    <n v="4500"/>
    <n v="7.666751852798364"/>
    <s v="3-i37-1"/>
    <m/>
    <s v="i37"/>
    <s v="LAGA Cameroon"/>
    <x v="2"/>
    <n v="586.95000000000005"/>
  </r>
  <r>
    <d v="2022-09-03T00:00:00"/>
    <s v="Bafoussam-Foumban"/>
    <s v="Transport"/>
    <x v="5"/>
    <n v="2000"/>
    <n v="3.5330483105492938"/>
    <s v="3-i37-r"/>
    <n v="3"/>
    <s v="i37"/>
    <s v="LAGA Cameroon"/>
    <x v="1"/>
    <n v="566.08339999999998"/>
  </r>
  <r>
    <d v="2022-09-03T00:00:00"/>
    <s v="Foumban-Magba"/>
    <s v="Transport"/>
    <x v="5"/>
    <n v="2500"/>
    <n v="4.4163103881866173"/>
    <s v="3-i37-r"/>
    <n v="3"/>
    <s v="i37"/>
    <s v="LAGA Cameroon"/>
    <x v="1"/>
    <n v="566.08339999999998"/>
  </r>
  <r>
    <d v="2022-09-03T00:00:00"/>
    <s v="Local transport"/>
    <s v="Transport"/>
    <x v="5"/>
    <n v="2400"/>
    <n v="3.7513447984954982"/>
    <s v="3-i37-r"/>
    <n v="3"/>
    <s v="i37"/>
    <s v="LAGA Cameroon"/>
    <x v="0"/>
    <n v="639.77057000000002"/>
  </r>
  <r>
    <d v="2022-09-03T00:00:00"/>
    <s v="Lodging"/>
    <s v="Travel Subsistences"/>
    <x v="5"/>
    <n v="8000"/>
    <n v="12.504482661651661"/>
    <s v="3-i37-2"/>
    <n v="3"/>
    <s v="i37"/>
    <s v="LAGA Cameroon"/>
    <x v="0"/>
    <n v="639.77057000000002"/>
  </r>
  <r>
    <d v="2022-09-03T00:00:00"/>
    <s v="Feeding"/>
    <s v="Travel Subsistences"/>
    <x v="5"/>
    <n v="5000"/>
    <n v="7.8153016635322876"/>
    <s v="3-i37-r"/>
    <n v="3"/>
    <s v="i37"/>
    <s v="LAGA Cameroon"/>
    <x v="0"/>
    <n v="639.77057000000002"/>
  </r>
  <r>
    <d v="2022-09-04T00:00:00"/>
    <s v="Magba-Nyamboya"/>
    <s v="Transport"/>
    <x v="5"/>
    <n v="4000"/>
    <n v="6.2522413308258304"/>
    <s v="3-i37-r"/>
    <n v="3"/>
    <s v="i37"/>
    <s v="LAGA Cameroon"/>
    <x v="0"/>
    <n v="639.77057000000002"/>
  </r>
  <r>
    <d v="2022-09-04T00:00:00"/>
    <s v="Nyamboya-Magba"/>
    <s v="Transport"/>
    <x v="5"/>
    <n v="4000"/>
    <n v="6.2522413308258304"/>
    <s v="3-i37-r"/>
    <n v="3"/>
    <s v="i37"/>
    <s v="LAGA Cameroon"/>
    <x v="4"/>
    <n v="639.77057000000002"/>
  </r>
  <r>
    <d v="2022-09-04T00:00:00"/>
    <s v="Local transport"/>
    <s v="Transport"/>
    <x v="5"/>
    <n v="2300"/>
    <n v="3.5950387652248521"/>
    <s v="3-i37-r"/>
    <n v="3"/>
    <s v="i37"/>
    <s v="LAGA Cameroon"/>
    <x v="4"/>
    <n v="639.77057000000002"/>
  </r>
  <r>
    <d v="2022-09-04T00:00:00"/>
    <s v="Lodging"/>
    <s v="Travel Subsistences"/>
    <x v="5"/>
    <n v="8000"/>
    <n v="14.132193242197175"/>
    <s v="3-i37-2"/>
    <n v="3"/>
    <s v="i37"/>
    <s v="LAGA Cameroon"/>
    <x v="1"/>
    <n v="566.08339999999998"/>
  </r>
  <r>
    <d v="2022-09-04T00:00:00"/>
    <s v="Feeding"/>
    <s v="Travel Subsistences"/>
    <x v="5"/>
    <n v="5000"/>
    <n v="8.8326207763732345"/>
    <s v="3-i37-r"/>
    <n v="3"/>
    <s v="i37"/>
    <s v="LAGA Cameroon"/>
    <x v="1"/>
    <n v="566.08339999999998"/>
  </r>
  <r>
    <d v="2022-09-04T00:00:00"/>
    <s v="Drink With Informant"/>
    <s v="Trust Building"/>
    <x v="5"/>
    <n v="2000"/>
    <n v="3.5330483105492938"/>
    <s v="3-i37-r"/>
    <n v="3"/>
    <s v="i37"/>
    <s v="LAGA Cameroon"/>
    <x v="1"/>
    <n v="566.08339999999998"/>
  </r>
  <r>
    <d v="2022-09-05T00:00:00"/>
    <s v="Magba-Foumban"/>
    <s v="Transport"/>
    <x v="5"/>
    <n v="2500"/>
    <n v="4.4163103881866173"/>
    <s v="3-i37-r"/>
    <n v="3"/>
    <s v="i37"/>
    <s v="LAGA Cameroon"/>
    <x v="1"/>
    <n v="566.08339999999998"/>
  </r>
  <r>
    <d v="2022-09-05T00:00:00"/>
    <s v="Foumban-Bafoussam"/>
    <s v="Transport"/>
    <x v="5"/>
    <n v="2000"/>
    <n v="3.5330483105492938"/>
    <s v="3-i37-r"/>
    <n v="3"/>
    <s v="i37"/>
    <s v="LAGA Cameroon"/>
    <x v="1"/>
    <n v="566.08339999999998"/>
  </r>
  <r>
    <d v="2022-09-05T00:00:00"/>
    <s v="Bafoussam-Yaounde"/>
    <s v="Transport"/>
    <x v="5"/>
    <n v="4500"/>
    <n v="7.9493586987359111"/>
    <s v="3-i37-3"/>
    <n v="3"/>
    <s v="i37"/>
    <s v="LAGA Cameroon"/>
    <x v="1"/>
    <n v="566.08339999999998"/>
  </r>
  <r>
    <d v="2022-09-05T00:00:00"/>
    <s v="Local transport"/>
    <s v="Transport"/>
    <x v="5"/>
    <n v="2500"/>
    <n v="4.2593065848879803"/>
    <s v="3-i37-r"/>
    <n v="3"/>
    <s v="i37"/>
    <s v="LAGA Cameroon"/>
    <x v="2"/>
    <n v="586.95000000000005"/>
  </r>
  <r>
    <d v="2022-09-05T00:00:00"/>
    <s v="Feeding"/>
    <s v="Travel Subsistences"/>
    <x v="5"/>
    <n v="5000"/>
    <n v="7.7042789565324581"/>
    <s v="3-i37-r"/>
    <n v="3"/>
    <s v="i37"/>
    <s v="LAGA Cameroon"/>
    <x v="3"/>
    <n v="648.99"/>
  </r>
  <r>
    <d v="2022-09-05T00:00:00"/>
    <s v="Drink With Informant"/>
    <s v="Trust Building"/>
    <x v="5"/>
    <n v="1000"/>
    <n v="1.5408557913064915"/>
    <s v="3-i37-r"/>
    <n v="3"/>
    <s v="i37"/>
    <s v="LAGA Cameroon"/>
    <x v="3"/>
    <n v="648.99"/>
  </r>
  <r>
    <d v="2022-09-06T00:00:00"/>
    <s v="Local transport"/>
    <s v="Transport"/>
    <x v="5"/>
    <n v="1975"/>
    <n v="3.3648522020615039"/>
    <s v="i37-r"/>
    <m/>
    <s v="i37"/>
    <s v="LAGA Cameroon"/>
    <x v="2"/>
    <n v="586.95000000000005"/>
  </r>
  <r>
    <d v="2022-09-07T00:00:00"/>
    <s v="Local transport"/>
    <s v="Transport"/>
    <x v="5"/>
    <n v="1975"/>
    <n v="3.0870441570952538"/>
    <s v="i37-r"/>
    <m/>
    <s v="i37"/>
    <s v="LAGA Cameroon"/>
    <x v="0"/>
    <n v="639.77057000000002"/>
  </r>
  <r>
    <d v="2022-09-08T00:00:00"/>
    <s v="Yaounde-Bertoua"/>
    <s v="Transport"/>
    <x v="5"/>
    <n v="4000"/>
    <n v="7.0660966210985876"/>
    <s v="7-i37-4"/>
    <n v="7"/>
    <s v="i37"/>
    <s v="LAGA Cameroon"/>
    <x v="1"/>
    <n v="566.08339999999998"/>
  </r>
  <r>
    <d v="2022-09-08T00:00:00"/>
    <s v="Local transport"/>
    <s v="Transport"/>
    <x v="5"/>
    <n v="2200"/>
    <n v="3.8863531416042232"/>
    <s v="7-i37-r"/>
    <n v="7"/>
    <s v="i37"/>
    <s v="LAGA Cameroon"/>
    <x v="1"/>
    <n v="566.08339999999998"/>
  </r>
  <r>
    <d v="2022-09-08T00:00:00"/>
    <s v="Lodging"/>
    <s v="Travel Subsistences"/>
    <x v="5"/>
    <n v="10000"/>
    <n v="17.037226339551921"/>
    <s v="7-i37-5"/>
    <n v="7"/>
    <s v="i37"/>
    <s v="LAGA Cameroon"/>
    <x v="2"/>
    <n v="586.95000000000005"/>
  </r>
  <r>
    <d v="2022-09-08T00:00:00"/>
    <s v="Feeding"/>
    <s v="Travel Subsistences"/>
    <x v="5"/>
    <n v="5000"/>
    <n v="8.5186131697759606"/>
    <s v="7-i37-r"/>
    <n v="7"/>
    <s v="i37"/>
    <s v="LAGA Cameroon"/>
    <x v="2"/>
    <n v="586.95000000000005"/>
  </r>
  <r>
    <d v="2022-09-09T00:00:00"/>
    <s v="Bertoua-Belabo"/>
    <s v="Transport"/>
    <x v="5"/>
    <n v="2000"/>
    <n v="3.0817115826129831"/>
    <s v="7-i37-r"/>
    <n v="7"/>
    <s v="i37"/>
    <s v="LAGA Cameroon"/>
    <x v="3"/>
    <n v="648.99"/>
  </r>
  <r>
    <d v="2022-09-09T00:00:00"/>
    <s v="Belabo-Bertoua"/>
    <s v="Transport"/>
    <x v="5"/>
    <n v="2000"/>
    <n v="3.4074452679103837"/>
    <s v="7-i37-r"/>
    <n v="7"/>
    <s v="i37"/>
    <s v="LAGA Cameroon"/>
    <x v="2"/>
    <n v="586.95000000000005"/>
  </r>
  <r>
    <d v="2022-09-09T00:00:00"/>
    <s v="Bertoua-Dimako"/>
    <s v="Transport"/>
    <x v="5"/>
    <n v="1000"/>
    <n v="1.7665241552746469"/>
    <s v="7-i37-r"/>
    <n v="7"/>
    <s v="i37"/>
    <s v="LAGA Cameroon"/>
    <x v="1"/>
    <n v="566.08339999999998"/>
  </r>
  <r>
    <d v="2022-09-09T00:00:00"/>
    <s v="Dimako-Bertoua"/>
    <s v="Transport"/>
    <x v="5"/>
    <n v="1000"/>
    <n v="1.7665241552746469"/>
    <s v="7-i37-r"/>
    <n v="7"/>
    <s v="i37"/>
    <s v="LAGA Cameroon"/>
    <x v="1"/>
    <n v="566.08339999999998"/>
  </r>
  <r>
    <d v="2022-09-09T00:00:00"/>
    <s v="Local transport"/>
    <s v="Transport"/>
    <x v="5"/>
    <n v="2500"/>
    <n v="3.9076508317661438"/>
    <s v="7-i37-r"/>
    <n v="7"/>
    <s v="i37"/>
    <s v="LAGA Cameroon"/>
    <x v="0"/>
    <n v="639.77057000000002"/>
  </r>
  <r>
    <d v="2022-09-09T00:00:00"/>
    <s v="Lodging"/>
    <s v="Travel Subsistences"/>
    <x v="5"/>
    <n v="10000"/>
    <n v="15.630603327064575"/>
    <s v="7-i37-5"/>
    <n v="7"/>
    <s v="i37"/>
    <s v="LAGA Cameroon"/>
    <x v="4"/>
    <n v="639.77057000000002"/>
  </r>
  <r>
    <d v="2022-09-09T00:00:00"/>
    <s v="Feeding"/>
    <s v="Travel Subsistences"/>
    <x v="5"/>
    <n v="5000"/>
    <n v="7.8153016635322876"/>
    <s v="7-i37-r"/>
    <n v="7"/>
    <s v="i37"/>
    <s v="LAGA Cameroon"/>
    <x v="4"/>
    <n v="639.77057000000002"/>
  </r>
  <r>
    <d v="2022-09-09T00:00:00"/>
    <s v="Drink With Informant"/>
    <s v="Trust Building"/>
    <x v="5"/>
    <n v="2500"/>
    <n v="4.4163103881866173"/>
    <s v="7-i37-r"/>
    <n v="7"/>
    <s v="i37"/>
    <s v="LAGA Cameroon"/>
    <x v="1"/>
    <n v="566.08339999999998"/>
  </r>
  <r>
    <d v="2022-09-10T00:00:00"/>
    <s v="Bertoua-Dimako"/>
    <s v="Transport"/>
    <x v="5"/>
    <n v="1000"/>
    <n v="1.7665241552746469"/>
    <s v="7-i37-r"/>
    <n v="7"/>
    <s v="i37"/>
    <s v="LAGA Cameroon"/>
    <x v="1"/>
    <n v="566.08339999999998"/>
  </r>
  <r>
    <d v="2022-09-10T00:00:00"/>
    <s v="Dimako-Bertoua"/>
    <s v="Transport"/>
    <x v="5"/>
    <n v="1000"/>
    <n v="1.7665241552746469"/>
    <s v="7-i37-r"/>
    <n v="7"/>
    <s v="i37"/>
    <s v="LAGA Cameroon"/>
    <x v="1"/>
    <n v="566.08339999999998"/>
  </r>
  <r>
    <d v="2022-09-10T00:00:00"/>
    <s v="Bertoua-Yaounde"/>
    <s v="Transport"/>
    <x v="5"/>
    <n v="4000"/>
    <n v="6.1634231652259661"/>
    <s v="7-i37-6"/>
    <n v="7"/>
    <s v="i37"/>
    <s v="LAGA Cameroon"/>
    <x v="3"/>
    <n v="648.99"/>
  </r>
  <r>
    <d v="2022-09-10T00:00:00"/>
    <s v="Local transport"/>
    <s v="Transport"/>
    <x v="5"/>
    <n v="2300"/>
    <n v="3.5950387652248521"/>
    <s v="7-i37-r"/>
    <n v="7"/>
    <s v="i37"/>
    <s v="LAGA Cameroon"/>
    <x v="0"/>
    <n v="639.77057000000002"/>
  </r>
  <r>
    <d v="2022-09-10T00:00:00"/>
    <s v="Feeding"/>
    <s v="Travel Subsistences"/>
    <x v="5"/>
    <n v="5000"/>
    <n v="7.7042789565324581"/>
    <s v="7-i37-r"/>
    <n v="7"/>
    <s v="i37"/>
    <s v="LAGA Cameroon"/>
    <x v="3"/>
    <n v="648.99"/>
  </r>
  <r>
    <d v="2022-09-12T00:00:00"/>
    <s v="Yaounde-Ayos"/>
    <s v="Transport"/>
    <x v="5"/>
    <n v="1500"/>
    <n v="2.3112836869597375"/>
    <s v="9-i37-7"/>
    <n v="9"/>
    <s v="i37"/>
    <s v="LAGA Cameroon"/>
    <x v="3"/>
    <n v="648.99"/>
  </r>
  <r>
    <d v="2022-09-12T00:00:00"/>
    <s v="Local transport"/>
    <s v="Transport"/>
    <x v="5"/>
    <n v="2400"/>
    <n v="3.7513447984954982"/>
    <s v="9-i37-r"/>
    <n v="9"/>
    <s v="i37"/>
    <s v="LAGA Cameroon"/>
    <x v="0"/>
    <n v="639.77057000000002"/>
  </r>
  <r>
    <d v="2022-09-12T00:00:00"/>
    <s v="Lodging"/>
    <s v="Travel Subsistences"/>
    <x v="5"/>
    <n v="10000"/>
    <n v="15.630603327064575"/>
    <s v="9-i37-8"/>
    <n v="9"/>
    <s v="i37"/>
    <s v="LAGA Cameroon"/>
    <x v="0"/>
    <n v="639.77057000000002"/>
  </r>
  <r>
    <d v="2022-09-12T00:00:00"/>
    <s v="Feeding"/>
    <s v="Travel Subsistences"/>
    <x v="5"/>
    <n v="5000"/>
    <n v="8.8326207763732345"/>
    <s v="9-i37-r"/>
    <n v="9"/>
    <s v="i37"/>
    <s v="LAGA Cameroon"/>
    <x v="1"/>
    <n v="566.08339999999998"/>
  </r>
  <r>
    <d v="2022-09-12T00:00:00"/>
    <s v="Drink With Informant"/>
    <s v="Trust Building"/>
    <x v="5"/>
    <n v="10000"/>
    <n v="17.665241552746469"/>
    <s v="9-i37-r"/>
    <n v="9"/>
    <s v="i37"/>
    <s v="LAGA Cameroon"/>
    <x v="1"/>
    <n v="566.08339999999998"/>
  </r>
  <r>
    <d v="2022-09-13T00:00:00"/>
    <s v="Ayos-Yaounde"/>
    <s v="Transport"/>
    <x v="5"/>
    <n v="2000"/>
    <n v="3.4074452679103837"/>
    <s v="9-i37-r"/>
    <n v="9"/>
    <s v="i37"/>
    <s v="LAGA Cameroon"/>
    <x v="2"/>
    <n v="586.95000000000005"/>
  </r>
  <r>
    <d v="2022-09-13T00:00:00"/>
    <s v="Local transport"/>
    <s v="Transport"/>
    <x v="5"/>
    <n v="2500"/>
    <n v="4.4163103881866173"/>
    <s v="9-i37-r"/>
    <n v="9"/>
    <s v="i37"/>
    <s v="LAGA Cameroon"/>
    <x v="1"/>
    <n v="566.08339999999998"/>
  </r>
  <r>
    <d v="2022-09-13T00:00:00"/>
    <s v="Feeding"/>
    <s v="Travel Subsistences"/>
    <x v="5"/>
    <n v="5000"/>
    <n v="8.8326207763732345"/>
    <s v="9-i37-r"/>
    <n v="9"/>
    <s v="i37"/>
    <s v="LAGA Cameroon"/>
    <x v="1"/>
    <n v="566.08339999999998"/>
  </r>
  <r>
    <d v="2022-09-14T00:00:00"/>
    <s v="Local transport"/>
    <s v="Transport"/>
    <x v="5"/>
    <n v="1975"/>
    <n v="3.4888852066674274"/>
    <s v="i37-r"/>
    <m/>
    <s v="i37"/>
    <s v="LAGA Cameroon"/>
    <x v="1"/>
    <n v="566.08339999999998"/>
  </r>
  <r>
    <d v="2022-09-15T00:00:00"/>
    <s v="Yaounde-Douala"/>
    <s v="Transport"/>
    <x v="5"/>
    <n v="3500"/>
    <n v="5.3929952695727206"/>
    <s v="12-i37-9"/>
    <n v="12"/>
    <s v="i37"/>
    <s v="LAGA Cameroon"/>
    <x v="3"/>
    <n v="648.99"/>
  </r>
  <r>
    <d v="2022-09-15T00:00:00"/>
    <s v="Local transport"/>
    <s v="Transport"/>
    <x v="5"/>
    <n v="2500"/>
    <n v="3.852139478266229"/>
    <s v="12-i37-r"/>
    <n v="12"/>
    <s v="i37"/>
    <s v="LAGA Cameroon"/>
    <x v="3"/>
    <n v="648.99"/>
  </r>
  <r>
    <d v="2022-09-15T00:00:00"/>
    <s v="Lodging"/>
    <s v="Travel Subsistences"/>
    <x v="5"/>
    <n v="10000"/>
    <n v="15.408557913064916"/>
    <s v="12-i37-10"/>
    <n v="12"/>
    <s v="i37"/>
    <s v="LAGA Cameroon"/>
    <x v="3"/>
    <n v="648.99"/>
  </r>
  <r>
    <d v="2022-09-15T00:00:00"/>
    <s v="Feeding"/>
    <s v="Travel Subsistences"/>
    <x v="5"/>
    <n v="5000"/>
    <n v="7.7042789565324581"/>
    <s v="12-i37-r"/>
    <n v="12"/>
    <s v="i37"/>
    <s v="LAGA Cameroon"/>
    <x v="3"/>
    <n v="648.99"/>
  </r>
  <r>
    <d v="2022-09-15T00:00:00"/>
    <s v="Drink With Informant"/>
    <s v="Trust Building"/>
    <x v="5"/>
    <n v="2500"/>
    <n v="4.4163103881866173"/>
    <s v="12-i37-r"/>
    <n v="12"/>
    <s v="i37"/>
    <s v="LAGA Cameroon"/>
    <x v="1"/>
    <n v="566.08339999999998"/>
  </r>
  <r>
    <d v="2022-09-16T00:00:00"/>
    <s v="Douala-Manjo"/>
    <s v="Transport"/>
    <x v="5"/>
    <n v="4000"/>
    <n v="7.0660966210985876"/>
    <s v="12-i37-r"/>
    <n v="12"/>
    <s v="i37"/>
    <s v="LAGA Cameroon"/>
    <x v="1"/>
    <n v="566.08339999999998"/>
  </r>
  <r>
    <d v="2022-09-16T00:00:00"/>
    <s v="Manjo-Douala"/>
    <s v="Transport"/>
    <x v="5"/>
    <n v="4000"/>
    <n v="6.8148905358207674"/>
    <s v="12-i37-r"/>
    <n v="12"/>
    <s v="i37"/>
    <s v="LAGA Cameroon"/>
    <x v="2"/>
    <n v="586.95000000000005"/>
  </r>
  <r>
    <d v="2022-09-16T00:00:00"/>
    <s v="Local transport"/>
    <s v="Transport"/>
    <x v="5"/>
    <n v="3000"/>
    <n v="5.2995724658239407"/>
    <s v="12-i37-r"/>
    <n v="12"/>
    <s v="i37"/>
    <s v="LAGA Cameroon"/>
    <x v="1"/>
    <n v="566.08339999999998"/>
  </r>
  <r>
    <d v="2022-09-16T00:00:00"/>
    <s v="Lodging"/>
    <s v="Travel Subsistences"/>
    <x v="5"/>
    <n v="10000"/>
    <n v="17.665241552746469"/>
    <s v="12-i37-10"/>
    <n v="12"/>
    <s v="i37"/>
    <s v="LAGA Cameroon"/>
    <x v="1"/>
    <n v="566.08339999999998"/>
  </r>
  <r>
    <d v="2022-09-16T00:00:00"/>
    <s v="Feeding"/>
    <s v="Travel Subsistences"/>
    <x v="5"/>
    <n v="5000"/>
    <n v="7.8153016635322876"/>
    <s v="12-i37-r"/>
    <n v="12"/>
    <s v="i37"/>
    <s v="LAGA Cameroon"/>
    <x v="0"/>
    <n v="639.77057000000002"/>
  </r>
  <r>
    <d v="2022-09-16T00:00:00"/>
    <s v="Drink With Informant"/>
    <s v="Trust Building"/>
    <x v="5"/>
    <n v="2500"/>
    <n v="4.4163103881866173"/>
    <s v="12-i37-r"/>
    <n v="12"/>
    <s v="i37"/>
    <s v="LAGA Cameroon"/>
    <x v="1"/>
    <n v="566.08339999999998"/>
  </r>
  <r>
    <d v="2022-09-17T00:00:00"/>
    <s v="Local transport"/>
    <s v="Transport"/>
    <x v="5"/>
    <n v="2300"/>
    <n v="3.5950387652248521"/>
    <s v="12-i37-r"/>
    <n v="12"/>
    <s v="i37"/>
    <s v="LAGA Cameroon"/>
    <x v="4"/>
    <n v="639.77057000000002"/>
  </r>
  <r>
    <d v="2022-09-17T00:00:00"/>
    <s v="Lodging"/>
    <s v="Travel Subsistences"/>
    <x v="5"/>
    <n v="10000"/>
    <n v="15.630603327064575"/>
    <s v="12-i37-10"/>
    <n v="12"/>
    <s v="i37"/>
    <s v="LAGA Cameroon"/>
    <x v="0"/>
    <n v="639.77057000000002"/>
  </r>
  <r>
    <d v="2022-09-17T00:00:00"/>
    <s v="Feeding"/>
    <s v="Travel Subsistences"/>
    <x v="5"/>
    <n v="5000"/>
    <n v="7.7042789565324581"/>
    <s v="12-i37-r"/>
    <n v="12"/>
    <s v="i37"/>
    <s v="LAGA Cameroon"/>
    <x v="3"/>
    <n v="648.99"/>
  </r>
  <r>
    <d v="2022-09-18T00:00:00"/>
    <s v="Local transport"/>
    <s v="Transport"/>
    <x v="5"/>
    <n v="2300"/>
    <n v="3.5439683200049306"/>
    <s v="12-i37-r"/>
    <n v="12"/>
    <s v="i37"/>
    <s v="LAGA Cameroon"/>
    <x v="3"/>
    <n v="648.99"/>
  </r>
  <r>
    <d v="2022-09-18T00:00:00"/>
    <s v="Lodging"/>
    <s v="Travel Subsistences"/>
    <x v="5"/>
    <n v="10000"/>
    <n v="15.408557913064916"/>
    <s v="12-i37-10"/>
    <n v="12"/>
    <s v="i37"/>
    <s v="LAGA Cameroon"/>
    <x v="3"/>
    <n v="648.99"/>
  </r>
  <r>
    <d v="2022-09-18T00:00:00"/>
    <s v="Feeding"/>
    <s v="Travel Subsistences"/>
    <x v="5"/>
    <n v="5000"/>
    <n v="8.5186131697759606"/>
    <s v="12-i37-r"/>
    <n v="12"/>
    <s v="i37"/>
    <s v="LAGA Cameroon"/>
    <x v="2"/>
    <n v="586.95000000000005"/>
  </r>
  <r>
    <d v="2022-09-18T00:00:00"/>
    <s v="Drink With Informant"/>
    <s v="Trust Building"/>
    <x v="5"/>
    <n v="3000"/>
    <n v="5.111167901865576"/>
    <s v="12-i37-r"/>
    <n v="12"/>
    <s v="i37"/>
    <s v="LAGA Cameroon"/>
    <x v="2"/>
    <n v="586.95000000000005"/>
  </r>
  <r>
    <d v="2022-09-19T00:00:00"/>
    <s v="Local transport"/>
    <s v="Transport"/>
    <x v="5"/>
    <n v="2200"/>
    <n v="3.7481897947014224"/>
    <s v="12-i37-r"/>
    <n v="12"/>
    <s v="i37"/>
    <s v="LAGA Cameroon"/>
    <x v="2"/>
    <n v="586.95000000000005"/>
  </r>
  <r>
    <d v="2022-09-19T00:00:00"/>
    <s v="Lodging"/>
    <s v="Travel Subsistences"/>
    <x v="5"/>
    <n v="10000"/>
    <n v="17.037226339551921"/>
    <s v="12-i37-10"/>
    <n v="12"/>
    <s v="i37"/>
    <s v="LAGA Cameroon"/>
    <x v="2"/>
    <n v="586.95000000000005"/>
  </r>
  <r>
    <d v="2022-09-19T00:00:00"/>
    <s v="Feeding"/>
    <s v="Travel Subsistences"/>
    <x v="5"/>
    <n v="5000"/>
    <n v="7.8153016635322876"/>
    <s v="12-i37-r"/>
    <n v="12"/>
    <s v="i37"/>
    <s v="LAGA Cameroon"/>
    <x v="0"/>
    <n v="639.77057000000002"/>
  </r>
  <r>
    <d v="2022-09-19T00:00:00"/>
    <s v="Drink With Informant"/>
    <s v="Trust Building"/>
    <x v="5"/>
    <n v="5000"/>
    <n v="7.7042789565324581"/>
    <s v="12-i37-r"/>
    <n v="12"/>
    <s v="i37"/>
    <s v="LAGA Cameroon"/>
    <x v="3"/>
    <n v="648.99"/>
  </r>
  <r>
    <d v="2022-09-19T00:00:00"/>
    <s v="X2 bags"/>
    <s v="Trust Building"/>
    <x v="1"/>
    <n v="70000"/>
    <n v="123.65669086922529"/>
    <s v="12-i37-11"/>
    <n v="12"/>
    <s v="i37"/>
    <s v="LAGA Cameroon"/>
    <x v="1"/>
    <n v="566.08339999999998"/>
  </r>
  <r>
    <d v="2022-09-20T00:00:00"/>
    <s v="Douala-Yaounde"/>
    <s v="Transport"/>
    <x v="5"/>
    <n v="3500"/>
    <n v="6.1828345434612642"/>
    <s v="12-i37-12"/>
    <n v="12"/>
    <s v="i37"/>
    <s v="LAGA Cameroon"/>
    <x v="1"/>
    <n v="566.08339999999998"/>
  </r>
  <r>
    <d v="2022-09-20T00:00:00"/>
    <s v="Local transport"/>
    <s v="Transport"/>
    <x v="5"/>
    <n v="3000"/>
    <n v="5.2995724658239407"/>
    <s v="12-i37-r"/>
    <n v="12"/>
    <s v="i37"/>
    <s v="LAGA Cameroon"/>
    <x v="1"/>
    <n v="566.08339999999998"/>
  </r>
  <r>
    <d v="2022-09-20T00:00:00"/>
    <s v="Feeding"/>
    <s v="Travel Subsistences"/>
    <x v="5"/>
    <n v="5000"/>
    <n v="8.8326207763732345"/>
    <s v="12-i37-r"/>
    <n v="12"/>
    <s v="i37"/>
    <s v="LAGA Cameroon"/>
    <x v="1"/>
    <n v="566.08339999999998"/>
  </r>
  <r>
    <d v="2022-09-20T00:00:00"/>
    <s v="Hire car"/>
    <s v="Travel Subsistences"/>
    <x v="1"/>
    <n v="25000"/>
    <n v="44.163103881866171"/>
    <s v="12-i37-r"/>
    <n v="12"/>
    <s v="i37"/>
    <s v="LAGA Cameroon"/>
    <x v="1"/>
    <n v="566.08339999999998"/>
  </r>
  <r>
    <d v="2022-09-21T00:00:00"/>
    <s v="Local transport"/>
    <s v="Transport"/>
    <x v="5"/>
    <n v="1975"/>
    <n v="3.4888852066674274"/>
    <s v="i37-r"/>
    <m/>
    <s v="i37"/>
    <s v="LAGA Cameroon"/>
    <x v="1"/>
    <n v="566.08339999999998"/>
  </r>
  <r>
    <d v="2022-09-22T00:00:00"/>
    <s v="Douala operation bonus"/>
    <s v="Bonus"/>
    <x v="1"/>
    <n v="120000"/>
    <n v="211.98289863295761"/>
    <s v="i37-r"/>
    <m/>
    <s v="i37"/>
    <s v="LAGA Cameroon"/>
    <x v="1"/>
    <n v="566.08339999999998"/>
  </r>
  <r>
    <d v="2022-09-22T00:00:00"/>
    <s v="Local transport"/>
    <s v="Transport"/>
    <x v="5"/>
    <n v="1975"/>
    <n v="3.4888852066674274"/>
    <s v="i37-r"/>
    <m/>
    <s v="i37"/>
    <s v="LAGA Cameroon"/>
    <x v="1"/>
    <n v="566.08339999999998"/>
  </r>
  <r>
    <d v="2022-09-23T00:00:00"/>
    <s v="Yaounde-Bangangte"/>
    <s v="Transport"/>
    <x v="5"/>
    <n v="4000"/>
    <n v="6.2522413308258304"/>
    <s v="18-i37-14"/>
    <n v="18"/>
    <s v="i37"/>
    <s v="LAGA Cameroon"/>
    <x v="0"/>
    <n v="639.77057000000002"/>
  </r>
  <r>
    <d v="2022-09-23T00:00:00"/>
    <s v="Bangangte-Bana"/>
    <s v="Transport"/>
    <x v="5"/>
    <n v="2000"/>
    <n v="3.1261206654129152"/>
    <s v="18-i37-r"/>
    <n v="18"/>
    <s v="i37"/>
    <s v="LAGA Cameroon"/>
    <x v="0"/>
    <n v="639.77057000000002"/>
  </r>
  <r>
    <d v="2022-09-23T00:00:00"/>
    <s v="Bana-Bangante"/>
    <s v="Transport"/>
    <x v="5"/>
    <n v="2000"/>
    <n v="3.5330483105492938"/>
    <s v="18-i37-r"/>
    <n v="18"/>
    <s v="i37"/>
    <s v="LAGA Cameroon"/>
    <x v="1"/>
    <n v="566.08339999999998"/>
  </r>
  <r>
    <d v="2022-09-23T00:00:00"/>
    <s v="Local transport"/>
    <s v="Transport"/>
    <x v="5"/>
    <n v="2300"/>
    <n v="4.0630055571316879"/>
    <s v="18-i37-r"/>
    <n v="18"/>
    <s v="i37"/>
    <s v="LAGA Cameroon"/>
    <x v="1"/>
    <n v="566.08339999999998"/>
  </r>
  <r>
    <d v="2022-09-23T00:00:00"/>
    <s v="Lodging"/>
    <s v="Travel Subsistences"/>
    <x v="5"/>
    <n v="8000"/>
    <n v="14.132193242197175"/>
    <s v="18-i37-15"/>
    <n v="18"/>
    <s v="i37"/>
    <s v="LAGA Cameroon"/>
    <x v="1"/>
    <n v="566.08339999999998"/>
  </r>
  <r>
    <d v="2022-09-23T00:00:00"/>
    <s v="Feeding"/>
    <s v="Travel Subsistences"/>
    <x v="5"/>
    <n v="5000"/>
    <n v="8.5186131697759606"/>
    <s v="18-i37-r"/>
    <n v="18"/>
    <s v="i37"/>
    <s v="LAGA Cameroon"/>
    <x v="2"/>
    <n v="586.95000000000005"/>
  </r>
  <r>
    <d v="2022-09-23T00:00:00"/>
    <s v="Drink With Informant"/>
    <s v="Trust Building"/>
    <x v="5"/>
    <n v="1500"/>
    <n v="2.555583950932788"/>
    <s v="18-i37-r"/>
    <n v="18"/>
    <s v="i37"/>
    <s v="LAGA Cameroon"/>
    <x v="2"/>
    <n v="586.95000000000005"/>
  </r>
  <r>
    <d v="2022-09-24T00:00:00"/>
    <s v="Bangangte-Bamena"/>
    <s v="Transport"/>
    <x v="5"/>
    <n v="1500"/>
    <n v="2.3112836869597375"/>
    <s v="18-i37-r"/>
    <n v="18"/>
    <s v="i37"/>
    <s v="LAGA Cameroon"/>
    <x v="3"/>
    <n v="648.99"/>
  </r>
  <r>
    <d v="2022-09-24T00:00:00"/>
    <s v="Bamena-Bangangte"/>
    <s v="Transport"/>
    <x v="5"/>
    <n v="1500"/>
    <n v="2.3112836869597375"/>
    <s v="18-i37-r"/>
    <n v="18"/>
    <s v="i37"/>
    <s v="LAGA Cameroon"/>
    <x v="3"/>
    <n v="648.99"/>
  </r>
  <r>
    <d v="2022-09-24T00:00:00"/>
    <s v="Local transport"/>
    <s v="Transport"/>
    <x v="5"/>
    <n v="1950"/>
    <n v="3.0046687930476588"/>
    <s v="18-i37-r"/>
    <n v="18"/>
    <s v="i37"/>
    <s v="LAGA Cameroon"/>
    <x v="3"/>
    <n v="648.99"/>
  </r>
  <r>
    <d v="2022-09-24T00:00:00"/>
    <s v="Lodging"/>
    <s v="Travel Subsistences"/>
    <x v="5"/>
    <n v="8000"/>
    <n v="12.326846330451932"/>
    <s v="18-i37-15"/>
    <n v="18"/>
    <s v="i37"/>
    <s v="LAGA Cameroon"/>
    <x v="3"/>
    <n v="648.99"/>
  </r>
  <r>
    <d v="2022-09-24T00:00:00"/>
    <s v="Feeding"/>
    <s v="Travel Subsistences"/>
    <x v="5"/>
    <n v="5000"/>
    <n v="8.8326207763732345"/>
    <s v="18-i37-r"/>
    <n v="18"/>
    <s v="i37"/>
    <s v="LAGA Cameroon"/>
    <x v="1"/>
    <n v="566.08339999999998"/>
  </r>
  <r>
    <d v="2022-09-24T00:00:00"/>
    <s v="Drink With Informant"/>
    <s v="Trust Building"/>
    <x v="5"/>
    <n v="1500"/>
    <n v="2.6497862329119704"/>
    <s v="18-i37-r"/>
    <n v="18"/>
    <s v="i37"/>
    <s v="LAGA Cameroon"/>
    <x v="1"/>
    <n v="566.08339999999998"/>
  </r>
  <r>
    <d v="2022-09-25T00:00:00"/>
    <s v="Bangangte-Bassamba"/>
    <s v="Transport"/>
    <x v="5"/>
    <n v="3500"/>
    <n v="6.1828345434612642"/>
    <s v="18-i37-r"/>
    <n v="18"/>
    <s v="i37"/>
    <s v="LAGA Cameroon"/>
    <x v="1"/>
    <n v="566.08339999999998"/>
  </r>
  <r>
    <d v="2022-09-25T00:00:00"/>
    <s v="Bassamba-Bangangte"/>
    <s v="Transport"/>
    <x v="5"/>
    <n v="3500"/>
    <n v="6.1828345434612642"/>
    <s v="18-i37-r"/>
    <n v="18"/>
    <s v="i37"/>
    <s v="LAGA Cameroon"/>
    <x v="1"/>
    <n v="566.08339999999998"/>
  </r>
  <r>
    <d v="2022-09-25T00:00:00"/>
    <s v="Bangangte-Yaounde"/>
    <s v="Transport"/>
    <x v="5"/>
    <n v="4000"/>
    <n v="7.0660966210985876"/>
    <s v="18-i37-16"/>
    <n v="18"/>
    <s v="i37"/>
    <s v="LAGA Cameroon"/>
    <x v="1"/>
    <n v="566.08339999999998"/>
  </r>
  <r>
    <d v="2022-09-25T00:00:00"/>
    <s v="Local transport"/>
    <s v="Transport"/>
    <x v="5"/>
    <n v="2300"/>
    <n v="4.0630055571316879"/>
    <s v="18-i37-r"/>
    <n v="18"/>
    <s v="i37"/>
    <s v="LAGA Cameroon"/>
    <x v="1"/>
    <n v="566.08339999999998"/>
  </r>
  <r>
    <d v="2022-09-25T00:00:00"/>
    <s v="Feeding"/>
    <s v="Travel Subsistences"/>
    <x v="5"/>
    <n v="5000"/>
    <n v="8.8326207763732345"/>
    <s v="18-i37-r"/>
    <n v="18"/>
    <s v="i37"/>
    <s v="LAGA Cameroon"/>
    <x v="1"/>
    <n v="566.08339999999998"/>
  </r>
  <r>
    <d v="2022-09-27T00:00:00"/>
    <s v="Local transport"/>
    <s v="Transport"/>
    <x v="5"/>
    <n v="6475"/>
    <n v="11.438243905403338"/>
    <s v="i37-r"/>
    <s v=" "/>
    <s v="i37"/>
    <s v="LAGA Cameroon"/>
    <x v="1"/>
    <n v="566.08339999999998"/>
  </r>
  <r>
    <d v="2022-09-27T00:00:00"/>
    <s v="Drink With Informant"/>
    <s v="Trust Building"/>
    <x v="5"/>
    <n v="5000"/>
    <n v="8.8326207763732345"/>
    <s v="i37-r"/>
    <m/>
    <s v="i37"/>
    <s v="LAGA Cameroon"/>
    <x v="1"/>
    <n v="566.08339999999998"/>
  </r>
  <r>
    <d v="2022-09-28T00:00:00"/>
    <s v="Yaounde-Bafang"/>
    <s v="Transport"/>
    <x v="5"/>
    <n v="4500"/>
    <n v="7.9493586987359111"/>
    <s v="22-i37-17"/>
    <n v="22"/>
    <s v="i37"/>
    <s v="LAGA Cameroon"/>
    <x v="1"/>
    <n v="566.08339999999998"/>
  </r>
  <r>
    <d v="2022-09-28T00:00:00"/>
    <s v="Local transport"/>
    <s v="Transport"/>
    <x v="5"/>
    <n v="2100"/>
    <n v="3.7097007260767585"/>
    <s v="22-i37-r"/>
    <n v="22"/>
    <s v="i37"/>
    <s v="LAGA Cameroon"/>
    <x v="1"/>
    <n v="566.08339999999998"/>
  </r>
  <r>
    <d v="2022-09-28T00:00:00"/>
    <s v="Lodging"/>
    <s v="Travel Subsistences"/>
    <x v="5"/>
    <n v="8000"/>
    <n v="14.132193242197175"/>
    <s v="22-i37-18"/>
    <n v="22"/>
    <s v="i37"/>
    <s v="LAGA Cameroon"/>
    <x v="1"/>
    <n v="566.08339999999998"/>
  </r>
  <r>
    <d v="2022-09-28T00:00:00"/>
    <s v="Feeding"/>
    <s v="Travel Subsistences"/>
    <x v="5"/>
    <n v="5000"/>
    <n v="8.8326207763732345"/>
    <s v="22-i37-r"/>
    <n v="22"/>
    <s v="i37"/>
    <s v="LAGA Cameroon"/>
    <x v="1"/>
    <n v="566.08339999999998"/>
  </r>
  <r>
    <d v="2022-09-28T00:00:00"/>
    <s v="Drink With Informant"/>
    <s v="Trust Building"/>
    <x v="5"/>
    <n v="1500"/>
    <n v="2.6497862329119704"/>
    <s v="22-i37-r"/>
    <n v="22"/>
    <s v="i37"/>
    <s v="LAGA Cameroon"/>
    <x v="1"/>
    <n v="566.08339999999998"/>
  </r>
  <r>
    <d v="2022-09-28T00:00:00"/>
    <s v="Yaoune op bonus"/>
    <s v="Bonus"/>
    <x v="1"/>
    <n v="65000"/>
    <n v="114.82407009285204"/>
    <s v="22-i37-r"/>
    <m/>
    <s v="i37"/>
    <s v="LAGA Cameroon"/>
    <x v="1"/>
    <n v="566.08339999999998"/>
  </r>
  <r>
    <d v="2022-09-29T00:00:00"/>
    <s v="Bafang -Nkondjock"/>
    <s v="Transport"/>
    <x v="5"/>
    <n v="5000"/>
    <n v="8.8326207763732345"/>
    <s v="22-i37-r"/>
    <n v="22"/>
    <s v="i37"/>
    <s v="LAGA Cameroon"/>
    <x v="1"/>
    <n v="566.08339999999998"/>
  </r>
  <r>
    <d v="2022-09-29T00:00:00"/>
    <s v="Nkondjock-Bafang"/>
    <s v="Transport"/>
    <x v="5"/>
    <n v="5000"/>
    <n v="7.8153016635322876"/>
    <s v="22-i37-r"/>
    <n v="22"/>
    <s v="i37"/>
    <s v="LAGA Cameroon"/>
    <x v="4"/>
    <n v="639.77057000000002"/>
  </r>
  <r>
    <d v="2022-09-29T00:00:00"/>
    <s v="Local transport"/>
    <s v="Transport"/>
    <x v="5"/>
    <n v="2200"/>
    <n v="3.8863531416042232"/>
    <s v="22-i37-r"/>
    <n v="22"/>
    <s v="i37"/>
    <s v="LAGA Cameroon"/>
    <x v="1"/>
    <n v="566.08339999999998"/>
  </r>
  <r>
    <d v="2022-09-29T00:00:00"/>
    <s v="Lodging"/>
    <s v="Travel Subsistences"/>
    <x v="5"/>
    <n v="8000"/>
    <n v="12.504482661651661"/>
    <s v="22-i37-18"/>
    <n v="22"/>
    <s v="i37"/>
    <s v="LAGA Cameroon"/>
    <x v="4"/>
    <n v="639.77057000000002"/>
  </r>
  <r>
    <d v="2022-09-29T00:00:00"/>
    <s v="Drink With Informant"/>
    <s v="Trust Building"/>
    <x v="5"/>
    <n v="1500"/>
    <n v="2.6497862329119704"/>
    <s v="22-i37-r"/>
    <n v="22"/>
    <s v="i37"/>
    <s v="LAGA Cameroon"/>
    <x v="1"/>
    <n v="566.08339999999998"/>
  </r>
  <r>
    <d v="2022-09-30T00:00:00"/>
    <s v="Bafang-Yaounde"/>
    <s v="Transport"/>
    <x v="5"/>
    <n v="4500"/>
    <n v="7.666751852798364"/>
    <s v="22-i37-19"/>
    <n v="22"/>
    <s v="i37"/>
    <s v="LAGA Cameroon"/>
    <x v="2"/>
    <n v="586.95000000000005"/>
  </r>
  <r>
    <d v="2022-09-30T00:00:00"/>
    <s v="Local transport"/>
    <s v="Transport"/>
    <x v="5"/>
    <n v="2300"/>
    <n v="3.9185620580969416"/>
    <s v="22-i37-r"/>
    <n v="22"/>
    <s v="i37"/>
    <s v="LAGA Cameroon"/>
    <x v="2"/>
    <n v="586.95000000000005"/>
  </r>
  <r>
    <d v="2022-09-30T00:00:00"/>
    <s v="Feeding"/>
    <s v="Travel Subsistences"/>
    <x v="5"/>
    <n v="5000"/>
    <n v="8.5186131697759606"/>
    <s v="22-i37-r"/>
    <n v="22"/>
    <s v="i37"/>
    <s v="LAGA Cameroon"/>
    <x v="2"/>
    <n v="586.95000000000005"/>
  </r>
  <r>
    <d v="2022-09-01T00:00:00"/>
    <s v="Local transport"/>
    <s v="Transport"/>
    <x v="5"/>
    <n v="3500"/>
    <n v="5.4707111644726014"/>
    <s v="i49-r"/>
    <m/>
    <s v="i49"/>
    <s v="LAGA Cameroon"/>
    <x v="4"/>
    <n v="639.77057000000002"/>
  </r>
  <r>
    <d v="2022-09-02T00:00:00"/>
    <s v="Local transport"/>
    <s v="Transport"/>
    <x v="5"/>
    <n v="1950"/>
    <n v="3.4447221027855615"/>
    <s v="i49-r"/>
    <m/>
    <s v="i49"/>
    <s v="LAGA Cameroon"/>
    <x v="1"/>
    <n v="566.08339999999998"/>
  </r>
  <r>
    <d v="2022-09-03T00:00:00"/>
    <s v="Yaounde-foumban"/>
    <s v="Transport"/>
    <x v="5"/>
    <n v="5000"/>
    <n v="8.8326207763732345"/>
    <s v="2-i49-1"/>
    <n v="2"/>
    <s v="i49"/>
    <s v="LAGA Cameroon"/>
    <x v="1"/>
    <n v="566.08339999999998"/>
  </r>
  <r>
    <d v="2022-09-03T00:00:00"/>
    <s v="Foumban-bankim"/>
    <s v="Transport"/>
    <x v="5"/>
    <n v="3500"/>
    <n v="5.9630292188431717"/>
    <s v="2-i49-r"/>
    <n v="2"/>
    <s v="i49"/>
    <s v="LAGA Cameroon"/>
    <x v="2"/>
    <n v="586.95000000000005"/>
  </r>
  <r>
    <d v="2022-09-03T00:00:00"/>
    <s v="Local transport"/>
    <s v="Transport"/>
    <x v="5"/>
    <n v="1800"/>
    <n v="2.8135085988716235"/>
    <s v="2-i49-r"/>
    <n v="2"/>
    <s v="i49"/>
    <s v="LAGA Cameroon"/>
    <x v="0"/>
    <n v="639.77057000000002"/>
  </r>
  <r>
    <d v="2022-09-03T00:00:00"/>
    <s v="Feeding"/>
    <s v="Travel Subsistences"/>
    <x v="5"/>
    <n v="5000"/>
    <n v="7.8153016635322876"/>
    <s v="2-i49-r"/>
    <n v="2"/>
    <s v="i49"/>
    <s v="LAGA Cameroon"/>
    <x v="0"/>
    <n v="639.77057000000002"/>
  </r>
  <r>
    <d v="2022-09-03T00:00:00"/>
    <s v="Lodging"/>
    <s v="Travel Subsistences"/>
    <x v="5"/>
    <n v="8000"/>
    <n v="12.504482661651661"/>
    <s v="2-i49-2"/>
    <n v="2"/>
    <s v="i49"/>
    <s v="LAGA Cameroon"/>
    <x v="0"/>
    <n v="639.77057000000002"/>
  </r>
  <r>
    <d v="2022-09-03T00:00:00"/>
    <s v="Drink with informant"/>
    <s v="Trust Building"/>
    <x v="5"/>
    <n v="1600"/>
    <n v="2.7259562143283071"/>
    <s v="2-i49-r"/>
    <n v="2"/>
    <s v="i49"/>
    <s v="LAGA Cameroon"/>
    <x v="2"/>
    <n v="586.95000000000005"/>
  </r>
  <r>
    <d v="2022-09-04T00:00:00"/>
    <s v="Bankim-ngambe tikar"/>
    <s v="Transport"/>
    <x v="5"/>
    <n v="7000"/>
    <n v="11.926058437686343"/>
    <s v="2-i49-r"/>
    <n v="2"/>
    <s v="i49"/>
    <s v="LAGA Cameroon"/>
    <x v="2"/>
    <n v="586.95000000000005"/>
  </r>
  <r>
    <d v="2022-09-04T00:00:00"/>
    <s v="Ngambe tikar-bankim"/>
    <s v="Transport"/>
    <x v="5"/>
    <n v="7000"/>
    <n v="12.365669086922528"/>
    <s v="2-i49-r"/>
    <n v="2"/>
    <s v="i49"/>
    <s v="LAGA Cameroon"/>
    <x v="1"/>
    <n v="566.08339999999998"/>
  </r>
  <r>
    <d v="2022-09-04T00:00:00"/>
    <s v="Local transport"/>
    <s v="Transport"/>
    <x v="5"/>
    <n v="1500"/>
    <n v="2.6497862329119704"/>
    <s v="2-i49-r"/>
    <n v="2"/>
    <s v="i49"/>
    <s v="LAGA Cameroon"/>
    <x v="1"/>
    <n v="566.08339999999998"/>
  </r>
  <r>
    <d v="2022-09-04T00:00:00"/>
    <s v="Feeding"/>
    <s v="Travel Subsistences"/>
    <x v="5"/>
    <n v="5000"/>
    <n v="8.8326207763732345"/>
    <s v="2-i49-r"/>
    <n v="2"/>
    <s v="i49"/>
    <s v="LAGA Cameroon"/>
    <x v="1"/>
    <n v="566.08339999999998"/>
  </r>
  <r>
    <d v="2022-09-04T00:00:00"/>
    <s v="Lodging"/>
    <s v="Travel Subsistences"/>
    <x v="5"/>
    <n v="8000"/>
    <n v="12.504482661651661"/>
    <s v="2-i49-2"/>
    <n v="2"/>
    <s v="i49"/>
    <s v="LAGA Cameroon"/>
    <x v="4"/>
    <n v="639.77057000000002"/>
  </r>
  <r>
    <d v="2022-09-04T00:00:00"/>
    <s v="Drink with informant"/>
    <s v="Trust Building"/>
    <x v="5"/>
    <n v="2400"/>
    <n v="3.7513447984954982"/>
    <s v="2-i49-r"/>
    <n v="2"/>
    <s v="i49"/>
    <s v="LAGA Cameroon"/>
    <x v="4"/>
    <n v="639.77057000000002"/>
  </r>
  <r>
    <d v="2022-09-05T00:00:00"/>
    <s v="Bankim-foumban"/>
    <s v="Transport"/>
    <x v="5"/>
    <n v="3500"/>
    <n v="5.9630292188431717"/>
    <s v="2-i49-r"/>
    <n v="2"/>
    <s v="i49"/>
    <s v="LAGA Cameroon"/>
    <x v="2"/>
    <n v="586.95000000000005"/>
  </r>
  <r>
    <d v="2022-09-05T00:00:00"/>
    <s v="Foumban-yaounde"/>
    <s v="Transport"/>
    <x v="5"/>
    <n v="5000"/>
    <n v="8.5186131697759606"/>
    <s v="2-i49-3"/>
    <n v="2"/>
    <s v="i49"/>
    <s v="LAGA Cameroon"/>
    <x v="2"/>
    <n v="586.95000000000005"/>
  </r>
  <r>
    <d v="2022-09-05T00:00:00"/>
    <s v="Local transport"/>
    <s v="Transport"/>
    <x v="5"/>
    <n v="1800"/>
    <n v="3.1797434794943644"/>
    <s v="2-i49-r"/>
    <n v="2"/>
    <s v="i49"/>
    <s v="LAGA Cameroon"/>
    <x v="1"/>
    <n v="566.08339999999998"/>
  </r>
  <r>
    <d v="2022-09-05T00:00:00"/>
    <s v="Feeding"/>
    <s v="Travel Subsistences"/>
    <x v="5"/>
    <n v="5000"/>
    <n v="8.8326207763732345"/>
    <s v="2-i49-r"/>
    <n v="2"/>
    <s v="i49"/>
    <s v="LAGA Cameroon"/>
    <x v="1"/>
    <n v="566.08339999999998"/>
  </r>
  <r>
    <d v="2022-09-06T00:00:00"/>
    <s v="Local transport"/>
    <s v="Transport"/>
    <x v="5"/>
    <n v="2700"/>
    <n v="4.7696152192415466"/>
    <s v="i49-r"/>
    <m/>
    <s v="i49"/>
    <s v="LAGA Cameroon"/>
    <x v="1"/>
    <n v="566.08339999999998"/>
  </r>
  <r>
    <d v="2022-09-07T00:00:00"/>
    <s v="Yaounde-abongbang"/>
    <s v="Transport"/>
    <x v="5"/>
    <n v="4000"/>
    <n v="7.0660966210985876"/>
    <s v="4-i49-4"/>
    <n v="4"/>
    <s v="i49"/>
    <s v="LAGA Cameroon"/>
    <x v="1"/>
    <n v="566.08339999999998"/>
  </r>
  <r>
    <d v="2022-09-07T00:00:00"/>
    <s v="Abongbang-bidonou"/>
    <s v="Transport"/>
    <x v="5"/>
    <n v="2500"/>
    <n v="4.2593065848879803"/>
    <s v="4-i49-r"/>
    <n v="4"/>
    <s v="i49"/>
    <s v="LAGA Cameroon"/>
    <x v="2"/>
    <n v="586.95000000000005"/>
  </r>
  <r>
    <d v="2022-09-07T00:00:00"/>
    <s v="Bidonou-abongbang"/>
    <s v="Transport"/>
    <x v="5"/>
    <n v="2500"/>
    <n v="4.2593065848879803"/>
    <s v="4-i49-r"/>
    <n v="4"/>
    <s v="i49"/>
    <s v="LAGA Cameroon"/>
    <x v="2"/>
    <n v="586.95000000000005"/>
  </r>
  <r>
    <d v="2022-09-07T00:00:00"/>
    <s v="Local transport"/>
    <s v="Transport"/>
    <x v="5"/>
    <n v="1900"/>
    <n v="2.9698146321422692"/>
    <s v="4-i49-r"/>
    <n v="4"/>
    <s v="i49"/>
    <s v="LAGA Cameroon"/>
    <x v="0"/>
    <n v="639.77057000000002"/>
  </r>
  <r>
    <d v="2022-09-07T00:00:00"/>
    <s v="Feeding"/>
    <s v="Travel Subsistences"/>
    <x v="5"/>
    <n v="5000"/>
    <n v="7.8153016635322876"/>
    <s v="4-i49-r"/>
    <n v="4"/>
    <s v="i49"/>
    <s v="LAGA Cameroon"/>
    <x v="0"/>
    <n v="639.77057000000002"/>
  </r>
  <r>
    <d v="2022-09-07T00:00:00"/>
    <s v="Lodging"/>
    <s v="Travel Subsistences"/>
    <x v="5"/>
    <n v="7000"/>
    <n v="10.941422328945203"/>
    <s v="4-i49-5"/>
    <n v="4"/>
    <s v="i49"/>
    <s v="LAGA Cameroon"/>
    <x v="0"/>
    <n v="639.77057000000002"/>
  </r>
  <r>
    <d v="2022-09-07T00:00:00"/>
    <s v="Drink with informant"/>
    <s v="Trust Building"/>
    <x v="5"/>
    <n v="1700"/>
    <n v="2.8963284777238263"/>
    <s v="4-i49-r"/>
    <n v="4"/>
    <s v="i49"/>
    <s v="LAGA Cameroon"/>
    <x v="2"/>
    <n v="586.95000000000005"/>
  </r>
  <r>
    <d v="2022-09-08T00:00:00"/>
    <s v="Abongbang-bigouens"/>
    <s v="Transport"/>
    <x v="5"/>
    <n v="2000"/>
    <n v="3.4074452679103837"/>
    <s v="4-i49-r"/>
    <n v="4"/>
    <s v="i49"/>
    <s v="LAGA Cameroon"/>
    <x v="2"/>
    <n v="586.95000000000005"/>
  </r>
  <r>
    <d v="2022-09-08T00:00:00"/>
    <s v="Bigouens-abongbang"/>
    <s v="Transport"/>
    <x v="5"/>
    <n v="2000"/>
    <n v="3.5330483105492938"/>
    <s v="4-i49-r"/>
    <n v="4"/>
    <s v="i49"/>
    <s v="LAGA Cameroon"/>
    <x v="1"/>
    <n v="566.08339999999998"/>
  </r>
  <r>
    <d v="2022-09-08T00:00:00"/>
    <s v="Local transport"/>
    <s v="Transport"/>
    <x v="5"/>
    <n v="1850"/>
    <n v="3.151886872817105"/>
    <s v="4-i49-r"/>
    <n v="4"/>
    <s v="i49"/>
    <s v="LAGA Cameroon"/>
    <x v="2"/>
    <n v="586.95000000000005"/>
  </r>
  <r>
    <d v="2022-09-08T00:00:00"/>
    <s v="Feeding"/>
    <s v="Travel Subsistences"/>
    <x v="5"/>
    <n v="5000"/>
    <n v="7.7042789565324581"/>
    <s v="4-i49-r"/>
    <n v="4"/>
    <s v="i49"/>
    <s v="LAGA Cameroon"/>
    <x v="3"/>
    <n v="648.99"/>
  </r>
  <r>
    <d v="2022-09-08T00:00:00"/>
    <s v="Lodging"/>
    <s v="Travel Subsistences"/>
    <x v="5"/>
    <n v="7000"/>
    <n v="11.926058437686343"/>
    <s v="4-i49-5"/>
    <n v="4"/>
    <s v="i49"/>
    <s v="LAGA Cameroon"/>
    <x v="2"/>
    <n v="586.95000000000005"/>
  </r>
  <r>
    <d v="2022-09-08T00:00:00"/>
    <s v="Drink with informant"/>
    <s v="Trust Building"/>
    <x v="5"/>
    <n v="1500"/>
    <n v="2.555583950932788"/>
    <s v="4-i49-r"/>
    <n v="4"/>
    <s v="i49"/>
    <s v="LAGA Cameroon"/>
    <x v="2"/>
    <n v="586.95000000000005"/>
  </r>
  <r>
    <d v="2022-09-09T00:00:00"/>
    <s v="Abongbang-yaounde"/>
    <s v="Transport"/>
    <x v="5"/>
    <n v="4000"/>
    <n v="6.8148905358207674"/>
    <s v="4-i49-6"/>
    <n v="4"/>
    <s v="i49"/>
    <s v="LAGA Cameroon"/>
    <x v="2"/>
    <n v="586.95000000000005"/>
  </r>
  <r>
    <d v="2022-09-09T00:00:00"/>
    <s v="Local transport"/>
    <s v="Transport"/>
    <x v="5"/>
    <n v="1900"/>
    <n v="3.3563958950218291"/>
    <s v="4-i49-r"/>
    <n v="4"/>
    <s v="i49"/>
    <s v="LAGA Cameroon"/>
    <x v="1"/>
    <n v="566.08339999999998"/>
  </r>
  <r>
    <d v="2022-09-09T00:00:00"/>
    <s v="Feeding"/>
    <s v="Travel Subsistences"/>
    <x v="5"/>
    <n v="5000"/>
    <n v="8.8326207763732345"/>
    <s v="i49-r"/>
    <m/>
    <s v="i49"/>
    <s v="LAGA Cameroon"/>
    <x v="1"/>
    <n v="566.08339999999998"/>
  </r>
  <r>
    <d v="2022-09-10T00:00:00"/>
    <s v="Local transport"/>
    <s v="Transport"/>
    <x v="5"/>
    <n v="3700"/>
    <n v="6.5361393745161935"/>
    <s v="i49-r"/>
    <m/>
    <s v="i49"/>
    <s v="LAGA Cameroon"/>
    <x v="1"/>
    <n v="566.08339999999998"/>
  </r>
  <r>
    <d v="2022-09-12T00:00:00"/>
    <s v="Local transport"/>
    <s v="Transport"/>
    <x v="5"/>
    <n v="1950"/>
    <n v="3.3222591362126241"/>
    <s v="i49-r"/>
    <m/>
    <s v="i49"/>
    <s v="LAGA Cameroon"/>
    <x v="2"/>
    <n v="586.95000000000005"/>
  </r>
  <r>
    <d v="2022-09-13T00:00:00"/>
    <s v="Yaounde-eseka"/>
    <s v="Transport"/>
    <x v="5"/>
    <n v="2000"/>
    <n v="3.5330483105492938"/>
    <s v="11-i49-7"/>
    <n v="11"/>
    <s v="i49"/>
    <s v="LAGA Cameroon"/>
    <x v="4"/>
    <n v="566.08339999999998"/>
  </r>
  <r>
    <d v="2022-09-13T00:00:00"/>
    <s v="Eseka-lolodorf"/>
    <s v="Transport"/>
    <x v="5"/>
    <n v="2500"/>
    <n v="4.4163103881866173"/>
    <s v="11-i49-r"/>
    <n v="11"/>
    <s v="i49"/>
    <s v="LAGA Cameroon"/>
    <x v="1"/>
    <n v="566.08339999999998"/>
  </r>
  <r>
    <d v="2022-09-13T00:00:00"/>
    <s v="Local transport"/>
    <s v="Transport"/>
    <x v="5"/>
    <n v="1900"/>
    <n v="3.2370730045148646"/>
    <s v="11-i49-r"/>
    <n v="11"/>
    <s v="i49"/>
    <s v="LAGA Cameroon"/>
    <x v="2"/>
    <n v="586.95000000000005"/>
  </r>
  <r>
    <d v="2022-09-13T00:00:00"/>
    <s v="Feeding"/>
    <s v="Travel Subsistences"/>
    <x v="5"/>
    <n v="5000"/>
    <n v="7.8153016635322876"/>
    <s v="11-i49-r"/>
    <n v="11"/>
    <s v="i49"/>
    <s v="LAGA Cameroon"/>
    <x v="4"/>
    <n v="639.77057000000002"/>
  </r>
  <r>
    <d v="2022-09-13T00:00:00"/>
    <s v="Lodging"/>
    <s v="Travel Subsistences"/>
    <x v="5"/>
    <n v="10000"/>
    <n v="15.630603327064575"/>
    <s v="11-i49-8"/>
    <n v="11"/>
    <s v="i49"/>
    <s v="LAGA Cameroon"/>
    <x v="4"/>
    <n v="639.77057000000002"/>
  </r>
  <r>
    <d v="2022-09-13T00:00:00"/>
    <s v="Drink with informant"/>
    <s v="Trust Building"/>
    <x v="5"/>
    <n v="1600"/>
    <n v="2.826438648439435"/>
    <s v="11-i49-r"/>
    <n v="11"/>
    <s v="i49"/>
    <s v="LAGA Cameroon"/>
    <x v="1"/>
    <n v="566.08339999999998"/>
  </r>
  <r>
    <d v="2022-09-14T00:00:00"/>
    <s v="Lolodorf-bipindi"/>
    <s v="Transport"/>
    <x v="5"/>
    <n v="3500"/>
    <n v="6.1828345434612642"/>
    <s v="11-i49-r"/>
    <n v="11"/>
    <s v="i49"/>
    <s v="LAGA Cameroon"/>
    <x v="1"/>
    <n v="566.08339999999998"/>
  </r>
  <r>
    <d v="2022-09-14T00:00:00"/>
    <s v="Bipindi-lolodorf"/>
    <s v="Transport"/>
    <x v="5"/>
    <n v="3500"/>
    <n v="6.1828345434612642"/>
    <s v="11-i49-r"/>
    <n v="11"/>
    <s v="i49"/>
    <s v="LAGA Cameroon"/>
    <x v="1"/>
    <n v="566.08339999999998"/>
  </r>
  <r>
    <d v="2022-09-14T00:00:00"/>
    <s v="Local transport"/>
    <s v="Transport"/>
    <x v="5"/>
    <n v="1900"/>
    <n v="3.3563958950218291"/>
    <s v="11-i49-r"/>
    <n v="11"/>
    <s v="i49"/>
    <s v="LAGA Cameroon"/>
    <x v="1"/>
    <n v="566.08339999999998"/>
  </r>
  <r>
    <d v="2022-09-14T00:00:00"/>
    <s v="Feeding"/>
    <s v="Travel Subsistences"/>
    <x v="5"/>
    <n v="5000"/>
    <n v="8.8326207763732345"/>
    <s v="11-i49-r"/>
    <n v="11"/>
    <s v="i49"/>
    <s v="LAGA Cameroon"/>
    <x v="1"/>
    <n v="566.08339999999998"/>
  </r>
  <r>
    <d v="2022-09-14T00:00:00"/>
    <s v="Lodging"/>
    <s v="Travel Subsistences"/>
    <x v="5"/>
    <n v="10000"/>
    <n v="17.037226339551921"/>
    <s v="11-i49-8"/>
    <n v="11"/>
    <s v="i49"/>
    <s v="LAGA Cameroon"/>
    <x v="2"/>
    <n v="586.95000000000005"/>
  </r>
  <r>
    <d v="2022-09-14T00:00:00"/>
    <s v="Drink with informant"/>
    <s v="Trust Building"/>
    <x v="5"/>
    <n v="1500"/>
    <n v="2.555583950932788"/>
    <s v="11-i49-r"/>
    <n v="11"/>
    <s v="i49"/>
    <s v="LAGA Cameroon"/>
    <x v="2"/>
    <n v="586.95000000000005"/>
  </r>
  <r>
    <d v="2022-09-15T00:00:00"/>
    <s v="Lolodorf-mbango"/>
    <s v="Transport"/>
    <x v="5"/>
    <n v="2000"/>
    <n v="3.5330483105492938"/>
    <s v="11-i49-r"/>
    <n v="11"/>
    <s v="i49"/>
    <s v="LAGA Cameroon"/>
    <x v="1"/>
    <n v="566.08339999999998"/>
  </r>
  <r>
    <d v="2022-09-15T00:00:00"/>
    <s v="Mbango-lolodorf"/>
    <s v="Transport"/>
    <x v="5"/>
    <n v="2000"/>
    <n v="3.5330483105492938"/>
    <s v="11-i49-r"/>
    <n v="11"/>
    <s v="i49"/>
    <s v="LAGA Cameroon"/>
    <x v="1"/>
    <n v="566.08339999999998"/>
  </r>
  <r>
    <d v="2022-09-15T00:00:00"/>
    <s v="Lolodorf-eseka"/>
    <s v="Transport"/>
    <x v="5"/>
    <n v="2500"/>
    <n v="4.4163103881866173"/>
    <s v="11-i49-r"/>
    <n v="11"/>
    <s v="i49"/>
    <s v="LAGA Cameroon"/>
    <x v="1"/>
    <n v="566.08339999999998"/>
  </r>
  <r>
    <d v="2022-09-15T00:00:00"/>
    <s v="Eseka-yaounde"/>
    <s v="Transport"/>
    <x v="5"/>
    <n v="2000"/>
    <n v="3.5330483105492938"/>
    <s v="11-i49-9"/>
    <n v="11"/>
    <s v="i49"/>
    <s v="LAGA Cameroon"/>
    <x v="1"/>
    <n v="566.08339999999998"/>
  </r>
  <r>
    <d v="2022-09-15T00:00:00"/>
    <s v="Local transport"/>
    <s v="Transport"/>
    <x v="5"/>
    <n v="1900"/>
    <n v="3.3563958950218291"/>
    <s v="11-i49-r"/>
    <n v="11"/>
    <s v="i49"/>
    <s v="LAGA Cameroon"/>
    <x v="1"/>
    <n v="566.08339999999998"/>
  </r>
  <r>
    <d v="2022-09-15T00:00:00"/>
    <s v="Feeding"/>
    <s v="Travel Subsistences"/>
    <x v="5"/>
    <n v="5000"/>
    <n v="8.8326207763732345"/>
    <s v="11-i49-r"/>
    <n v="11"/>
    <s v="i49"/>
    <s v="LAGA Cameroon"/>
    <x v="1"/>
    <n v="566.08339999999998"/>
  </r>
  <r>
    <d v="2022-09-16T00:00:00"/>
    <s v="Local transport"/>
    <s v="Transport"/>
    <x v="5"/>
    <n v="2500"/>
    <n v="3.852139478266229"/>
    <s v="i49-r"/>
    <m/>
    <s v="i49"/>
    <s v="LAGA Cameroon"/>
    <x v="3"/>
    <n v="648.99"/>
  </r>
  <r>
    <d v="2022-09-17T00:00:00"/>
    <s v="Local transport"/>
    <s v="Transport"/>
    <x v="5"/>
    <n v="1900"/>
    <n v="3.2370730045148646"/>
    <s v="i49-r"/>
    <m/>
    <s v="i49"/>
    <s v="LAGA Cameroon"/>
    <x v="2"/>
    <n v="586.95000000000005"/>
  </r>
  <r>
    <d v="2022-09-18T00:00:00"/>
    <s v="Yaounde-douala"/>
    <s v="Transport"/>
    <x v="5"/>
    <n v="6000"/>
    <n v="10.222335803731152"/>
    <s v="13-i49-10"/>
    <n v="13"/>
    <s v="i49"/>
    <s v="LAGA Cameroon"/>
    <x v="2"/>
    <n v="586.95000000000005"/>
  </r>
  <r>
    <d v="2022-09-18T00:00:00"/>
    <s v="Local transport"/>
    <s v="Transport"/>
    <x v="5"/>
    <n v="4800"/>
    <n v="8.1778686429849206"/>
    <s v="13-i49-r"/>
    <n v="13"/>
    <s v="i49"/>
    <s v="LAGA Cameroon"/>
    <x v="2"/>
    <n v="586.95000000000005"/>
  </r>
  <r>
    <d v="2022-09-18T00:00:00"/>
    <s v="Feeding"/>
    <s v="Travel Subsistences"/>
    <x v="5"/>
    <n v="5000"/>
    <n v="8.5186131697759606"/>
    <s v="13-i49-r"/>
    <n v="13"/>
    <s v="i49"/>
    <s v="LAGA Cameroon"/>
    <x v="2"/>
    <n v="586.95000000000005"/>
  </r>
  <r>
    <d v="2022-09-18T00:00:00"/>
    <s v="Lodging"/>
    <s v="Travel Subsistences"/>
    <x v="5"/>
    <n v="15000"/>
    <n v="23.445904990596862"/>
    <s v="13-i49-11"/>
    <n v="13"/>
    <s v="i49"/>
    <s v="LAGA Cameroon"/>
    <x v="0"/>
    <n v="639.77057000000002"/>
  </r>
  <r>
    <d v="2022-09-18T00:00:00"/>
    <s v="Drink with informant"/>
    <s v="Trust Building"/>
    <x v="5"/>
    <n v="26000"/>
    <n v="44.296788482834991"/>
    <s v="13-i49-12"/>
    <n v="13"/>
    <s v="i49"/>
    <s v="LAGA Cameroon"/>
    <x v="2"/>
    <n v="586.95000000000005"/>
  </r>
  <r>
    <d v="2022-09-19T00:00:00"/>
    <s v="Douala-yaounde"/>
    <s v="Transport"/>
    <x v="5"/>
    <n v="6000"/>
    <n v="9.2451347478389501"/>
    <s v="13-i49-13"/>
    <n v="13"/>
    <s v="i49"/>
    <s v="LAGA Cameroon"/>
    <x v="3"/>
    <n v="648.99"/>
  </r>
  <r>
    <d v="2022-09-19T00:00:00"/>
    <s v="Local transport"/>
    <s v="Transport"/>
    <x v="5"/>
    <n v="7500"/>
    <n v="11.556418434798687"/>
    <s v="13-i49-r"/>
    <n v="13"/>
    <s v="i49"/>
    <s v="LAGA Cameroon"/>
    <x v="3"/>
    <n v="648.99"/>
  </r>
  <r>
    <d v="2022-09-19T00:00:00"/>
    <s v="Feeding"/>
    <s v="Travel Subsistences"/>
    <x v="5"/>
    <n v="5000"/>
    <n v="7.8153016635322876"/>
    <s v="13-i49-r"/>
    <n v="13"/>
    <s v="i49"/>
    <s v="LAGA Cameroon"/>
    <x v="0"/>
    <n v="639.77057000000002"/>
  </r>
  <r>
    <d v="2022-09-19T00:00:00"/>
    <s v="Lodging"/>
    <s v="Travel Subsistences"/>
    <x v="5"/>
    <n v="25000"/>
    <n v="38.521394782662291"/>
    <s v="13-i49-14"/>
    <n v="13"/>
    <s v="i49"/>
    <s v="LAGA Cameroon"/>
    <x v="3"/>
    <n v="648.99"/>
  </r>
  <r>
    <d v="2022-09-19T00:00:00"/>
    <s v="Drink with informant"/>
    <s v="Trust Building"/>
    <x v="5"/>
    <n v="13000"/>
    <n v="20.031125286984391"/>
    <s v="13-i49-r"/>
    <n v="13"/>
    <s v="i49"/>
    <s v="LAGA Cameroon"/>
    <x v="3"/>
    <n v="648.99"/>
  </r>
  <r>
    <d v="2022-09-20T00:00:00"/>
    <s v="Local transport"/>
    <s v="Transport"/>
    <x v="5"/>
    <n v="2600"/>
    <n v="4.0062250573968781"/>
    <s v="i49-r"/>
    <m/>
    <s v="i49"/>
    <s v="LAGA Cameroon"/>
    <x v="3"/>
    <n v="648.99"/>
  </r>
  <r>
    <d v="2022-09-21T00:00:00"/>
    <s v="Yaounde-ambam"/>
    <s v="Transport"/>
    <x v="5"/>
    <n v="3000"/>
    <n v="4.6891809981193724"/>
    <s v="17-i49-15"/>
    <n v="17"/>
    <s v="i49"/>
    <s v="LAGA Cameroon"/>
    <x v="0"/>
    <n v="639.77057000000002"/>
  </r>
  <r>
    <d v="2022-09-21T00:00:00"/>
    <s v="Ambam-olamze"/>
    <s v="Transport"/>
    <x v="5"/>
    <n v="5000"/>
    <n v="8.8326207763732345"/>
    <s v="17-i49-r"/>
    <n v="17"/>
    <s v="i49"/>
    <s v="LAGA Cameroon"/>
    <x v="1"/>
    <n v="566.08339999999998"/>
  </r>
  <r>
    <d v="2022-09-21T00:00:00"/>
    <s v="Local transport"/>
    <s v="Transport"/>
    <x v="5"/>
    <n v="1950"/>
    <n v="3.4447221027855615"/>
    <s v="17-i49-r"/>
    <n v="17"/>
    <s v="i49"/>
    <s v="LAGA Cameroon"/>
    <x v="1"/>
    <n v="566.08339999999998"/>
  </r>
  <r>
    <d v="2022-09-21T00:00:00"/>
    <s v="Feeding"/>
    <s v="Travel Subsistences"/>
    <x v="5"/>
    <n v="5000"/>
    <n v="8.8326207763732345"/>
    <s v="17-i49-r"/>
    <n v="17"/>
    <s v="i49"/>
    <s v="LAGA Cameroon"/>
    <x v="1"/>
    <n v="566.08339999999998"/>
  </r>
  <r>
    <d v="2022-09-21T00:00:00"/>
    <s v="Lodging"/>
    <s v="Travel Subsistences"/>
    <x v="5"/>
    <n v="8000"/>
    <n v="14.132193242197175"/>
    <s v="17-i49-16"/>
    <n v="17"/>
    <s v="i49"/>
    <s v="LAGA Cameroon"/>
    <x v="1"/>
    <n v="566.08339999999998"/>
  </r>
  <r>
    <d v="2022-09-22T00:00:00"/>
    <s v="Olamze-mebiame"/>
    <s v="Transport"/>
    <x v="5"/>
    <n v="3500"/>
    <n v="6.1828345434612642"/>
    <s v="17-i49-r"/>
    <n v="17"/>
    <s v="i49"/>
    <s v="LAGA Cameroon"/>
    <x v="1"/>
    <n v="566.08339999999998"/>
  </r>
  <r>
    <d v="2022-09-22T00:00:00"/>
    <s v="Mebiame-olamze"/>
    <s v="Transport"/>
    <x v="5"/>
    <n v="3500"/>
    <n v="6.1828345434612642"/>
    <s v="17-i49-r"/>
    <n v="17"/>
    <s v="i49"/>
    <s v="LAGA Cameroon"/>
    <x v="1"/>
    <n v="566.08339999999998"/>
  </r>
  <r>
    <d v="2022-09-22T00:00:00"/>
    <s v="Local transport"/>
    <s v="Transport"/>
    <x v="5"/>
    <n v="1800"/>
    <n v="3.1797434794943644"/>
    <s v="17-i49-r"/>
    <n v="17"/>
    <s v="i49"/>
    <s v="LAGA Cameroon"/>
    <x v="1"/>
    <n v="566.08339999999998"/>
  </r>
  <r>
    <d v="2022-09-22T00:00:00"/>
    <s v="Feeding"/>
    <s v="Travel Subsistences"/>
    <x v="5"/>
    <n v="5000"/>
    <n v="8.8326207763732345"/>
    <s v="17-i49-r"/>
    <n v="17"/>
    <s v="i49"/>
    <s v="LAGA Cameroon"/>
    <x v="1"/>
    <n v="566.08339999999998"/>
  </r>
  <r>
    <d v="2022-09-22T00:00:00"/>
    <s v="Lodging"/>
    <s v="Travel Subsistences"/>
    <x v="5"/>
    <n v="8000"/>
    <n v="12.326846330451932"/>
    <s v="17-i49-16"/>
    <n v="17"/>
    <s v="i49"/>
    <s v="LAGA Cameroon"/>
    <x v="3"/>
    <n v="648.99"/>
  </r>
  <r>
    <d v="2022-09-22T00:00:00"/>
    <s v="Drink with informant"/>
    <s v="Trust Building"/>
    <x v="5"/>
    <n v="1800"/>
    <n v="3.1797434794943644"/>
    <s v="17-i49-r"/>
    <n v="17"/>
    <s v="i49"/>
    <s v="LAGA Cameroon"/>
    <x v="1"/>
    <n v="566.08339999999998"/>
  </r>
  <r>
    <d v="2022-09-22T00:00:00"/>
    <s v="Douala op bonus"/>
    <s v="Bonus"/>
    <x v="1"/>
    <n v="120000"/>
    <n v="211.98289863295761"/>
    <s v="i49-r"/>
    <m/>
    <s v="i49"/>
    <s v="LAGA Cameroon"/>
    <x v="1"/>
    <n v="566.08339999999998"/>
  </r>
  <r>
    <d v="2022-09-23T00:00:00"/>
    <s v="Olamze-ambam"/>
    <s v="Transport"/>
    <x v="5"/>
    <n v="5000"/>
    <n v="8.5186131697759606"/>
    <s v="17-i49-r"/>
    <n v="17"/>
    <s v="i49"/>
    <s v="LAGA Cameroon"/>
    <x v="2"/>
    <n v="586.95000000000005"/>
  </r>
  <r>
    <d v="2022-09-23T00:00:00"/>
    <s v="Ambam-yaounde"/>
    <s v="Transport"/>
    <x v="5"/>
    <n v="3000"/>
    <n v="5.2995724658239407"/>
    <s v="17-i49-17"/>
    <n v="17"/>
    <s v="i49"/>
    <s v="LAGA Cameroon"/>
    <x v="1"/>
    <n v="566.08339999999998"/>
  </r>
  <r>
    <d v="2022-09-23T00:00:00"/>
    <s v="Local transport"/>
    <s v="Transport"/>
    <x v="5"/>
    <n v="1950"/>
    <n v="3.4447221027855615"/>
    <s v="17-i49-r"/>
    <n v="17"/>
    <s v="i49"/>
    <s v="LAGA Cameroon"/>
    <x v="1"/>
    <n v="566.08339999999998"/>
  </r>
  <r>
    <d v="2022-09-23T00:00:00"/>
    <s v="Feeding"/>
    <s v="Travel Subsistences"/>
    <x v="5"/>
    <n v="5000"/>
    <n v="8.8326207763732345"/>
    <s v="17-i49-r"/>
    <n v="17"/>
    <s v="i49"/>
    <s v="LAGA Cameroon"/>
    <x v="1"/>
    <n v="566.08339999999998"/>
  </r>
  <r>
    <d v="2022-09-23T00:00:00"/>
    <s v="Drink with informant"/>
    <s v="Trust Building"/>
    <x v="5"/>
    <n v="1600"/>
    <n v="2.826438648439435"/>
    <s v="17-i49-r"/>
    <n v="17"/>
    <s v="i49"/>
    <s v="LAGA Cameroon"/>
    <x v="1"/>
    <n v="566.08339999999998"/>
  </r>
  <r>
    <d v="2022-09-26T00:00:00"/>
    <s v="Local transport"/>
    <s v="Transport"/>
    <x v="5"/>
    <n v="1900"/>
    <n v="3.3563958950218291"/>
    <s v="i49-r"/>
    <m/>
    <s v="i49"/>
    <s v="LAGA Cameroon"/>
    <x v="1"/>
    <n v="566.08339999999998"/>
  </r>
  <r>
    <d v="2022-09-27T00:00:00"/>
    <s v="Local transport"/>
    <s v="Transport"/>
    <x v="5"/>
    <n v="2500"/>
    <n v="4.4163103881866173"/>
    <s v="i49-r"/>
    <m/>
    <s v="i49"/>
    <s v="LAGA Cameroon"/>
    <x v="1"/>
    <n v="566.08339999999998"/>
  </r>
  <r>
    <d v="2022-09-28T00:00:00"/>
    <s v="Yaounde-bertoua"/>
    <s v="Transport"/>
    <x v="5"/>
    <n v="4000"/>
    <n v="7.0660966210985876"/>
    <s v="21-i49-18"/>
    <n v="21"/>
    <s v="i49"/>
    <s v="LAGA Cameroon"/>
    <x v="1"/>
    <n v="566.08339999999998"/>
  </r>
  <r>
    <d v="2022-09-28T00:00:00"/>
    <s v="Bertoua-batouri"/>
    <s v="Transport"/>
    <x v="5"/>
    <n v="2500"/>
    <n v="4.4163103881866173"/>
    <s v="21-i49-19"/>
    <n v="21"/>
    <s v="i49"/>
    <s v="LAGA Cameroon"/>
    <x v="1"/>
    <n v="566.08339999999998"/>
  </r>
  <r>
    <d v="2022-09-28T00:00:00"/>
    <s v="Local transport"/>
    <s v="Transport"/>
    <x v="5"/>
    <n v="1900"/>
    <n v="3.2370730045148646"/>
    <s v="21-i49-r"/>
    <n v="21"/>
    <s v="i49"/>
    <s v="LAGA Cameroon"/>
    <x v="2"/>
    <n v="586.95000000000005"/>
  </r>
  <r>
    <d v="2022-09-28T00:00:00"/>
    <s v="Feeding"/>
    <s v="Travel Subsistences"/>
    <x v="5"/>
    <n v="5000"/>
    <n v="8.8326207763732345"/>
    <s v="21-i49-r"/>
    <n v="21"/>
    <s v="i49"/>
    <s v="LAGA Cameroon"/>
    <x v="1"/>
    <n v="566.08339999999998"/>
  </r>
  <r>
    <d v="2022-09-28T00:00:00"/>
    <s v="Lodging"/>
    <s v="Travel Subsistences"/>
    <x v="5"/>
    <n v="8000"/>
    <n v="14.132193242197175"/>
    <s v="21-i49-20"/>
    <n v="21"/>
    <s v="i49"/>
    <s v="LAGA Cameroon"/>
    <x v="1"/>
    <n v="566.08339999999998"/>
  </r>
  <r>
    <d v="2022-09-29T00:00:00"/>
    <s v="Batouri-mbang"/>
    <s v="Transport"/>
    <x v="5"/>
    <n v="3000"/>
    <n v="5.2995724658239407"/>
    <s v="21-i49-r"/>
    <n v="21"/>
    <s v="i49"/>
    <s v="LAGA Cameroon"/>
    <x v="1"/>
    <n v="566.08339999999998"/>
  </r>
  <r>
    <d v="2022-09-29T00:00:00"/>
    <s v="Mbang-batouri"/>
    <s v="Transport"/>
    <x v="5"/>
    <n v="3000"/>
    <n v="4.6891809981193724"/>
    <s v="21-i49-r"/>
    <n v="21"/>
    <s v="i49"/>
    <s v="LAGA Cameroon"/>
    <x v="0"/>
    <n v="639.77057000000002"/>
  </r>
  <r>
    <d v="2022-09-29T00:00:00"/>
    <s v="Local transport"/>
    <s v="Transport"/>
    <x v="5"/>
    <n v="1950"/>
    <n v="3.4447221027855615"/>
    <s v="21-i49-r"/>
    <n v="21"/>
    <s v="i49"/>
    <s v="LAGA Cameroon"/>
    <x v="1"/>
    <n v="566.08339999999998"/>
  </r>
  <r>
    <d v="2022-09-29T00:00:00"/>
    <s v="Feeding"/>
    <s v="Travel Subsistences"/>
    <x v="5"/>
    <n v="5000"/>
    <n v="7.8153016635322876"/>
    <s v="21-i49-r"/>
    <n v="21"/>
    <s v="i49"/>
    <s v="LAGA Cameroon"/>
    <x v="0"/>
    <n v="639.77057000000002"/>
  </r>
  <r>
    <d v="2022-09-29T00:00:00"/>
    <s v="Lodging"/>
    <s v="Travel Subsistences"/>
    <x v="5"/>
    <n v="8000"/>
    <n v="14.132193242197175"/>
    <s v="21-i49-20"/>
    <n v="21"/>
    <s v="i49"/>
    <s v="LAGA Cameroon"/>
    <x v="1"/>
    <n v="566.08339999999998"/>
  </r>
  <r>
    <d v="2022-09-29T00:00:00"/>
    <s v="Drink with informant"/>
    <s v="Trust Building"/>
    <x v="5"/>
    <n v="2100"/>
    <n v="3.7097007260767585"/>
    <s v="21-i49-r"/>
    <n v="21"/>
    <s v="i49"/>
    <s v="LAGA Cameroon"/>
    <x v="1"/>
    <n v="566.08339999999998"/>
  </r>
  <r>
    <d v="2022-09-30T00:00:00"/>
    <s v="Batouri-bertoua"/>
    <s v="Transport"/>
    <x v="5"/>
    <n v="2500"/>
    <n v="3.9076508317661438"/>
    <s v="21-i49-21"/>
    <n v="21"/>
    <s v="i49"/>
    <s v="LAGA Cameroon"/>
    <x v="0"/>
    <n v="639.77057000000002"/>
  </r>
  <r>
    <d v="2022-09-30T00:00:00"/>
    <s v="Bertoua-yaounde"/>
    <s v="Transport"/>
    <x v="5"/>
    <n v="4000"/>
    <n v="7.0660966210985876"/>
    <s v="21-i49-22"/>
    <n v="21"/>
    <s v="i49"/>
    <s v="LAGA Cameroon"/>
    <x v="1"/>
    <n v="566.08339999999998"/>
  </r>
  <r>
    <d v="2022-09-30T00:00:00"/>
    <s v="Local transport"/>
    <s v="Transport"/>
    <x v="5"/>
    <n v="1950"/>
    <n v="3.4447221027855615"/>
    <s v="21-i49-r"/>
    <n v="21"/>
    <s v="i49"/>
    <s v="LAGA Cameroon"/>
    <x v="1"/>
    <n v="566.08339999999998"/>
  </r>
  <r>
    <d v="2022-09-30T00:00:00"/>
    <s v="Feeding"/>
    <s v="Travel Subsistences"/>
    <x v="5"/>
    <n v="5000"/>
    <n v="8.8326207763732345"/>
    <s v="21-i49-r"/>
    <n v="21"/>
    <s v="i49"/>
    <s v="LAGA Cameroon"/>
    <x v="1"/>
    <n v="566.08339999999998"/>
  </r>
  <r>
    <d v="2022-09-30T00:00:00"/>
    <s v="Drink with informant"/>
    <s v="Trust Building"/>
    <x v="5"/>
    <n v="1200"/>
    <n v="2.0444671607462301"/>
    <s v="21-i49-r"/>
    <n v="21"/>
    <s v="i49"/>
    <s v="LAGA Cameroon"/>
    <x v="2"/>
    <n v="586.95000000000005"/>
  </r>
  <r>
    <d v="2022-09-09T00:00:00"/>
    <s v="Coffin"/>
    <s v="Personnel"/>
    <x v="6"/>
    <n v="80000"/>
    <n v="136.29781071641537"/>
    <s v="i54-1"/>
    <m/>
    <s v="i54"/>
    <s v="LAGA Cameroon"/>
    <x v="2"/>
    <n v="586.95000000000005"/>
  </r>
  <r>
    <d v="2022-09-01T00:00:00"/>
    <s v="Local Transport"/>
    <s v="Transport"/>
    <x v="5"/>
    <n v="1600"/>
    <n v="2.7259562143283071"/>
    <s v="i54-r"/>
    <m/>
    <s v="i54"/>
    <s v="LAGA Cameroon"/>
    <x v="2"/>
    <n v="586.95000000000005"/>
  </r>
  <r>
    <d v="2022-09-02T00:00:00"/>
    <s v="Local Transport"/>
    <s v="Transport"/>
    <x v="5"/>
    <n v="1600"/>
    <n v="2.7259562143283071"/>
    <s v="i54-r"/>
    <m/>
    <s v="i54"/>
    <s v="LAGA Cameroon"/>
    <x v="2"/>
    <n v="586.95000000000005"/>
  </r>
  <r>
    <d v="2022-09-03T00:00:00"/>
    <s v="Local Transport"/>
    <s v="Transport"/>
    <x v="5"/>
    <n v="1950"/>
    <n v="3.4447221027855615"/>
    <s v="i54-r"/>
    <m/>
    <s v="i54"/>
    <s v="LAGA Cameroon"/>
    <x v="1"/>
    <n v="566.08339999999998"/>
  </r>
  <r>
    <d v="2022-09-04T00:00:00"/>
    <s v="Local Transport"/>
    <s v="Transport"/>
    <x v="5"/>
    <n v="1000"/>
    <n v="1.7665241552746469"/>
    <s v="i54-r"/>
    <m/>
    <s v="i54"/>
    <s v="LAGA Cameroon"/>
    <x v="1"/>
    <n v="566.08339999999998"/>
  </r>
  <r>
    <d v="2022-09-05T00:00:00"/>
    <s v="Local Transport"/>
    <s v="Transport"/>
    <x v="5"/>
    <n v="1600"/>
    <n v="2.826438648439435"/>
    <s v="i54-r"/>
    <m/>
    <s v="i54"/>
    <s v="LAGA Cameroon"/>
    <x v="1"/>
    <n v="566.08339999999998"/>
  </r>
  <r>
    <d v="2022-09-06T00:00:00"/>
    <s v="Local Transport"/>
    <s v="Transport"/>
    <x v="5"/>
    <n v="1950"/>
    <n v="3.4447221027855615"/>
    <s v="i54-r"/>
    <m/>
    <s v="i54"/>
    <s v="LAGA Cameroon"/>
    <x v="1"/>
    <n v="566.08339999999998"/>
  </r>
  <r>
    <d v="2022-09-07T00:00:00"/>
    <s v="Local Transport"/>
    <s v="Transport"/>
    <x v="5"/>
    <n v="1800"/>
    <n v="3.1797434794943644"/>
    <s v="i54-r"/>
    <m/>
    <s v="i54"/>
    <s v="LAGA Cameroon"/>
    <x v="1"/>
    <n v="566.08339999999998"/>
  </r>
  <r>
    <d v="2022-09-08T00:00:00"/>
    <s v="Local Transport"/>
    <s v="Transport"/>
    <x v="5"/>
    <n v="1750"/>
    <n v="2.9815146094215859"/>
    <s v="i54-r"/>
    <m/>
    <s v="i54"/>
    <s v="LAGA Cameroon"/>
    <x v="2"/>
    <n v="586.95000000000005"/>
  </r>
  <r>
    <d v="2022-09-09T00:00:00"/>
    <s v="Local Transport"/>
    <s v="Transport"/>
    <x v="5"/>
    <n v="1800"/>
    <n v="2.8135085988716235"/>
    <s v="i54-r"/>
    <m/>
    <s v="i54"/>
    <s v="LAGA Cameroon"/>
    <x v="0"/>
    <n v="639.77057000000002"/>
  </r>
  <r>
    <d v="2022-09-10T00:00:00"/>
    <s v="Local Transport"/>
    <s v="Transport"/>
    <x v="5"/>
    <n v="1500"/>
    <n v="2.555583950932788"/>
    <s v="i54-r"/>
    <m/>
    <s v="i54"/>
    <s v="LAGA Cameroon"/>
    <x v="2"/>
    <n v="586.95000000000005"/>
  </r>
  <r>
    <d v="2022-09-12T00:00:00"/>
    <s v="Yaounde-Ayos"/>
    <s v="Transport"/>
    <x v="5"/>
    <n v="1500"/>
    <n v="2.3445904990596862"/>
    <s v="9-i54-2"/>
    <n v="9"/>
    <s v="i54"/>
    <s v="LAGA Cameroon"/>
    <x v="0"/>
    <n v="639.77057000000002"/>
  </r>
  <r>
    <d v="2022-09-12T00:00:00"/>
    <s v="Lodging"/>
    <s v="Travel Subsistences"/>
    <x v="5"/>
    <n v="10000"/>
    <n v="17.665241552746469"/>
    <s v="9-i54-3"/>
    <n v="9"/>
    <s v="i54"/>
    <s v="LAGA Cameroon"/>
    <x v="1"/>
    <n v="566.08339999999998"/>
  </r>
  <r>
    <d v="2022-09-12T00:00:00"/>
    <s v="Feeding"/>
    <s v="Travel Subsistences"/>
    <x v="5"/>
    <n v="5000"/>
    <n v="8.8326207763732345"/>
    <s v="9-i54-r"/>
    <n v="9"/>
    <s v="i54"/>
    <s v="LAGA Cameroon"/>
    <x v="1"/>
    <n v="566.08339999999998"/>
  </r>
  <r>
    <d v="2022-09-12T00:00:00"/>
    <s v="Local Transport"/>
    <s v="Transport"/>
    <x v="5"/>
    <n v="1850"/>
    <n v="2.8505832139170093"/>
    <s v="9-i54-r"/>
    <n v="9"/>
    <s v="i54"/>
    <s v="LAGA Cameroon"/>
    <x v="3"/>
    <n v="648.99"/>
  </r>
  <r>
    <d v="2022-09-13T00:00:00"/>
    <s v="Lodging"/>
    <s v="Travel Subsistences"/>
    <x v="5"/>
    <n v="10000"/>
    <n v="17.665241552746469"/>
    <s v="9-i54-3"/>
    <n v="9"/>
    <s v="i54"/>
    <s v="LAGA Cameroon"/>
    <x v="1"/>
    <n v="566.08339999999998"/>
  </r>
  <r>
    <d v="2022-09-13T00:00:00"/>
    <s v="Feeding"/>
    <s v="Travel Subsistences"/>
    <x v="5"/>
    <n v="5000"/>
    <n v="8.8326207763732345"/>
    <s v="9-i54-r"/>
    <n v="9"/>
    <s v="i54"/>
    <s v="LAGA Cameroon"/>
    <x v="1"/>
    <n v="566.08339999999998"/>
  </r>
  <r>
    <d v="2022-09-13T00:00:00"/>
    <s v="Local Transport"/>
    <s v="Transport"/>
    <x v="5"/>
    <n v="1700"/>
    <n v="3.0030910639668997"/>
    <s v="9-i54-r"/>
    <n v="9"/>
    <s v="i54"/>
    <s v="LAGA Cameroon"/>
    <x v="1"/>
    <n v="566.08339999999998"/>
  </r>
  <r>
    <d v="2022-09-14T00:00:00"/>
    <s v="Ayos-Yaounde"/>
    <s v="Transport"/>
    <x v="5"/>
    <n v="1500"/>
    <n v="2.6497862329119704"/>
    <s v="9-i54-4"/>
    <n v="9"/>
    <s v="i54"/>
    <s v="LAGA Cameroon"/>
    <x v="1"/>
    <n v="566.08339999999998"/>
  </r>
  <r>
    <d v="2022-09-14T00:00:00"/>
    <s v="Feeding"/>
    <s v="Travel Subsistences"/>
    <x v="5"/>
    <n v="5000"/>
    <n v="8.8326207763732345"/>
    <s v="9-i54-r"/>
    <n v="9"/>
    <s v="i54"/>
    <s v="LAGA Cameroon"/>
    <x v="1"/>
    <n v="566.08339999999998"/>
  </r>
  <r>
    <d v="2022-09-14T00:00:00"/>
    <s v="Local Transport"/>
    <s v="Transport"/>
    <x v="5"/>
    <n v="1750"/>
    <n v="3.0914172717306321"/>
    <s v="9-i54-r"/>
    <n v="9"/>
    <s v="i54"/>
    <s v="LAGA Cameroon"/>
    <x v="1"/>
    <n v="566.08339999999998"/>
  </r>
  <r>
    <d v="2022-09-15T00:00:00"/>
    <s v="Local Transport"/>
    <s v="Transport"/>
    <x v="5"/>
    <n v="1800"/>
    <n v="3.1797434794943644"/>
    <s v="i54-r"/>
    <m/>
    <s v="i54"/>
    <s v="LAGA Cameroon"/>
    <x v="1"/>
    <n v="566.08339999999998"/>
  </r>
  <r>
    <d v="2022-09-16T00:00:00"/>
    <s v="Local Transport"/>
    <s v="Transport"/>
    <x v="5"/>
    <n v="1900"/>
    <n v="3.3563958950218291"/>
    <s v="i54-r"/>
    <s v=" "/>
    <s v="i54"/>
    <s v="LAGA Cameroon"/>
    <x v="1"/>
    <n v="566.08339999999998"/>
  </r>
  <r>
    <d v="2022-09-17T00:00:00"/>
    <s v="Local Transport"/>
    <s v="Transport"/>
    <x v="5"/>
    <n v="1500"/>
    <n v="2.6497862329119704"/>
    <s v="i54-r"/>
    <m/>
    <s v="i54"/>
    <s v="LAGA Cameroon"/>
    <x v="1"/>
    <n v="566.08339999999998"/>
  </r>
  <r>
    <d v="2022-09-18T00:00:00"/>
    <s v="Yaounde-Douala"/>
    <s v="Transport"/>
    <x v="5"/>
    <n v="5000"/>
    <n v="8.8326207763732345"/>
    <s v="12-i54-5"/>
    <n v="12"/>
    <s v="i54"/>
    <s v="LAGA Cameroon"/>
    <x v="1"/>
    <n v="566.08339999999998"/>
  </r>
  <r>
    <d v="2022-09-18T00:00:00"/>
    <s v="Lodging"/>
    <s v="Travel Subsistences"/>
    <x v="5"/>
    <n v="15000"/>
    <n v="26.497862329119702"/>
    <s v="12-i54-6"/>
    <n v="12"/>
    <s v="i54"/>
    <s v="LAGA Cameroon"/>
    <x v="1"/>
    <n v="566.08339999999998"/>
  </r>
  <r>
    <d v="2022-09-18T00:00:00"/>
    <s v="Feeding"/>
    <s v="Travel Subsistences"/>
    <x v="5"/>
    <n v="5000"/>
    <n v="8.8326207763732345"/>
    <s v="12-i54-r"/>
    <n v="12"/>
    <s v="i54"/>
    <s v="LAGA Cameroon"/>
    <x v="1"/>
    <n v="566.08339999999998"/>
  </r>
  <r>
    <d v="2022-09-18T00:00:00"/>
    <s v="Local Transport"/>
    <s v="Transport"/>
    <x v="5"/>
    <n v="1800"/>
    <n v="3.1797434794943644"/>
    <s v="12-i54-r"/>
    <n v="12"/>
    <s v="i54"/>
    <s v="LAGA Cameroon"/>
    <x v="1"/>
    <n v="566.08339999999998"/>
  </r>
  <r>
    <d v="2022-09-19T00:00:00"/>
    <s v="Lodging"/>
    <s v="Travel Subsistences"/>
    <x v="5"/>
    <n v="15000"/>
    <n v="23.445904990596862"/>
    <s v="12-i54-6"/>
    <n v="12"/>
    <s v="i54"/>
    <s v="LAGA Cameroon"/>
    <x v="0"/>
    <n v="639.77057000000002"/>
  </r>
  <r>
    <d v="2022-09-19T00:00:00"/>
    <s v="Feeding"/>
    <s v="Travel Subsistences"/>
    <x v="5"/>
    <n v="5000"/>
    <n v="8.8326207763732345"/>
    <s v="12-i54-r"/>
    <n v="12"/>
    <s v="i54"/>
    <s v="LAGA Cameroon"/>
    <x v="1"/>
    <n v="566.08339999999998"/>
  </r>
  <r>
    <d v="2022-09-19T00:00:00"/>
    <s v="Local Transport"/>
    <s v="Transport"/>
    <x v="5"/>
    <n v="2000"/>
    <n v="3.5330483105492938"/>
    <s v="12-i54-r"/>
    <n v="12"/>
    <s v="i54"/>
    <s v="LAGA Cameroon"/>
    <x v="1"/>
    <n v="566.08339999999998"/>
  </r>
  <r>
    <d v="2022-09-20T00:00:00"/>
    <s v="Lodging"/>
    <s v="Travel Subsistences"/>
    <x v="5"/>
    <n v="15000"/>
    <n v="26.497862329119702"/>
    <s v="12-i54-6"/>
    <n v="12"/>
    <s v="i54"/>
    <s v="LAGA Cameroon"/>
    <x v="1"/>
    <n v="566.08339999999998"/>
  </r>
  <r>
    <d v="2022-09-20T00:00:00"/>
    <s v="Feeding"/>
    <s v="Travel Subsistences"/>
    <x v="5"/>
    <n v="5000"/>
    <n v="8.8326207763732345"/>
    <s v="12-i54-r"/>
    <n v="12"/>
    <s v="i54"/>
    <s v="LAGA Cameroon"/>
    <x v="1"/>
    <n v="566.08339999999998"/>
  </r>
  <r>
    <d v="2022-09-20T00:00:00"/>
    <s v="Local Transport"/>
    <s v="Transport"/>
    <x v="5"/>
    <n v="2000"/>
    <n v="3.5330483105492938"/>
    <s v="12-i54-r"/>
    <n v="12"/>
    <s v="i54"/>
    <s v="LAGA Cameroon"/>
    <x v="1"/>
    <n v="566.08339999999998"/>
  </r>
  <r>
    <d v="2022-09-20T00:00:00"/>
    <s v="Hire taxi for extraction "/>
    <s v="Transport"/>
    <x v="5"/>
    <n v="7500"/>
    <n v="13.248931164559851"/>
    <s v="12-i54-r"/>
    <n v="12"/>
    <s v="i54"/>
    <s v="LAGA Cameroon"/>
    <x v="1"/>
    <n v="566.08339999999998"/>
  </r>
  <r>
    <d v="2022-09-21T00:00:00"/>
    <s v="Lodging"/>
    <s v="Travel Subsistences"/>
    <x v="5"/>
    <n v="15000"/>
    <n v="25.555839509327878"/>
    <s v="12-i54-6"/>
    <n v="12"/>
    <s v="i54"/>
    <s v="LAGA Cameroon"/>
    <x v="2"/>
    <n v="586.95000000000005"/>
  </r>
  <r>
    <d v="2022-09-21T00:00:00"/>
    <s v="Feeding"/>
    <s v="Travel Subsistences"/>
    <x v="5"/>
    <n v="5000"/>
    <n v="8.5186131697759606"/>
    <s v="12-i54-r"/>
    <n v="12"/>
    <s v="i54"/>
    <s v="LAGA Cameroon"/>
    <x v="2"/>
    <n v="586.95000000000005"/>
  </r>
  <r>
    <d v="2022-09-21T00:00:00"/>
    <s v="Local Transport"/>
    <s v="Transport"/>
    <x v="5"/>
    <n v="2000"/>
    <n v="3.4074452679103837"/>
    <s v="12-i54-r"/>
    <n v="12"/>
    <s v="i54"/>
    <s v="LAGA Cameroon"/>
    <x v="2"/>
    <n v="586.95000000000005"/>
  </r>
  <r>
    <d v="2022-09-22T00:00:00"/>
    <s v="Lodging"/>
    <s v="Travel Subsistences"/>
    <x v="5"/>
    <n v="15000"/>
    <n v="26.497862329119702"/>
    <s v="12-i54-6"/>
    <n v="12"/>
    <s v="i54"/>
    <s v="LAGA Cameroon"/>
    <x v="1"/>
    <n v="566.08339999999998"/>
  </r>
  <r>
    <d v="2022-09-22T00:00:00"/>
    <s v="Feeding"/>
    <s v="Travel Subsistences"/>
    <x v="5"/>
    <n v="5000"/>
    <n v="8.5186131697759606"/>
    <s v="12-i54-r"/>
    <n v="12"/>
    <s v="i54"/>
    <s v="LAGA Cameroon"/>
    <x v="2"/>
    <n v="586.95000000000005"/>
  </r>
  <r>
    <d v="2022-09-22T00:00:00"/>
    <s v="Local Transport"/>
    <s v="Transport"/>
    <x v="5"/>
    <n v="2000"/>
    <n v="3.5330483105492938"/>
    <s v="12-i54-r"/>
    <n v="12"/>
    <s v="i54"/>
    <s v="LAGA Cameroon"/>
    <x v="1"/>
    <n v="566.08339999999998"/>
  </r>
  <r>
    <d v="2022-09-23T00:00:00"/>
    <s v="Douala-Yaounde"/>
    <s v="Transport"/>
    <x v="5"/>
    <n v="5000"/>
    <n v="8.8326207763732345"/>
    <s v="12-i54-7"/>
    <n v="12"/>
    <s v="i54"/>
    <s v="LAGA Cameroon"/>
    <x v="1"/>
    <n v="566.08339999999998"/>
  </r>
  <r>
    <d v="2022-09-23T00:00:00"/>
    <s v="Feeding"/>
    <s v="Travel Subsistences"/>
    <x v="5"/>
    <n v="5000"/>
    <n v="8.8326207763732345"/>
    <s v="12-i54-r"/>
    <n v="12"/>
    <s v="i54"/>
    <s v="LAGA Cameroon"/>
    <x v="1"/>
    <n v="566.08339999999998"/>
  </r>
  <r>
    <d v="2022-09-23T00:00:00"/>
    <s v="Local Transport"/>
    <s v="Transport"/>
    <x v="5"/>
    <n v="1800"/>
    <n v="3.0667007411193454"/>
    <s v="i54-r"/>
    <m/>
    <s v="i54"/>
    <s v="LAGA Cameroon"/>
    <x v="2"/>
    <n v="586.95000000000005"/>
  </r>
  <r>
    <d v="2022-09-23T00:00:00"/>
    <s v="Bonus Operation "/>
    <s v="Bonus"/>
    <x v="1"/>
    <n v="50000"/>
    <n v="88.326207763732342"/>
    <s v="i54-r"/>
    <m/>
    <s v="i54"/>
    <s v="LAGA Cameroon"/>
    <x v="1"/>
    <n v="566.08339999999998"/>
  </r>
  <r>
    <d v="2022-09-23T00:00:00"/>
    <s v="Bonus Operation "/>
    <s v="Bonus"/>
    <x v="1"/>
    <n v="50000"/>
    <n v="88.326207763732342"/>
    <s v="i54-r"/>
    <m/>
    <s v="i54"/>
    <s v="LAGA Cameroon"/>
    <x v="1"/>
    <n v="566.08339999999998"/>
  </r>
  <r>
    <d v="2022-09-26T00:00:00"/>
    <s v="Local Transport"/>
    <s v="Transport"/>
    <x v="5"/>
    <n v="2250"/>
    <n v="3.9746793493679555"/>
    <s v="i54-r"/>
    <m/>
    <s v="i54"/>
    <s v="LAGA Cameroon"/>
    <x v="1"/>
    <n v="566.08339999999998"/>
  </r>
  <r>
    <d v="2022-09-27T00:00:00"/>
    <s v="Local Transport"/>
    <s v="Transport"/>
    <x v="5"/>
    <n v="1800"/>
    <n v="3.1797434794943644"/>
    <s v="i54-r"/>
    <m/>
    <s v="i54"/>
    <s v="LAGA Cameroon"/>
    <x v="1"/>
    <n v="566.08339999999998"/>
  </r>
  <r>
    <d v="2022-09-27T00:00:00"/>
    <s v="Building od wooden cage"/>
    <s v="Equipment"/>
    <x v="1"/>
    <n v="15000"/>
    <n v="26.497862329119702"/>
    <s v="19-i54-8"/>
    <n v="19"/>
    <s v="i54"/>
    <s v="LAGA Cameroon"/>
    <x v="1"/>
    <n v="566.08339999999998"/>
  </r>
  <r>
    <d v="2022-09-27T00:00:00"/>
    <s v="Hire taxi for extraction "/>
    <s v="Transport"/>
    <x v="1"/>
    <n v="5000"/>
    <n v="8.8326207763732345"/>
    <s v="19-i54-r"/>
    <n v="19"/>
    <s v="i54"/>
    <s v="LAGA Cameroon"/>
    <x v="1"/>
    <n v="566.08339999999998"/>
  </r>
  <r>
    <d v="2022-09-28T00:00:00"/>
    <s v="Local Transport"/>
    <s v="Transport"/>
    <x v="5"/>
    <n v="1600"/>
    <n v="2.826438648439435"/>
    <s v="19-i54-r"/>
    <n v="19"/>
    <s v="i54"/>
    <s v="LAGA Cameroon"/>
    <x v="1"/>
    <n v="566.08339999999998"/>
  </r>
  <r>
    <d v="2022-09-29T00:00:00"/>
    <s v="Yaounde-Bertoua"/>
    <s v="Transport"/>
    <x v="5"/>
    <n v="4000"/>
    <n v="7.0660966210985876"/>
    <s v="i54-9"/>
    <m/>
    <s v="i54"/>
    <s v="LAGA Cameroon"/>
    <x v="1"/>
    <n v="566.08339999999998"/>
  </r>
  <r>
    <d v="2022-09-29T00:00:00"/>
    <s v="Lodging"/>
    <s v="Travel Subsistences"/>
    <x v="5"/>
    <n v="10000"/>
    <n v="15.630603327064575"/>
    <s v="i54-10"/>
    <m/>
    <s v="i54"/>
    <s v="LAGA Cameroon"/>
    <x v="0"/>
    <n v="639.77057000000002"/>
  </r>
  <r>
    <d v="2022-09-29T00:00:00"/>
    <s v="Feeding"/>
    <s v="Travel Subsistences"/>
    <x v="5"/>
    <n v="5000"/>
    <n v="8.8326207763732345"/>
    <s v="i54-r"/>
    <m/>
    <s v="i54"/>
    <s v="LAGA Cameroon"/>
    <x v="1"/>
    <n v="566.08339999999998"/>
  </r>
  <r>
    <d v="2022-09-29T00:00:00"/>
    <s v="Local Transport"/>
    <s v="Transport"/>
    <x v="5"/>
    <n v="1850"/>
    <n v="3.2680696872580968"/>
    <s v="i54-r"/>
    <m/>
    <s v="i54"/>
    <s v="LAGA Cameroon"/>
    <x v="1"/>
    <n v="566.08339999999998"/>
  </r>
  <r>
    <d v="2022-09-30T00:00:00"/>
    <s v="Bertoua-Yaounde"/>
    <s v="Transport"/>
    <x v="5"/>
    <n v="4000"/>
    <n v="7.0660966210985876"/>
    <s v="i54-11"/>
    <m/>
    <s v="i54"/>
    <s v="LAGA Cameroon"/>
    <x v="1"/>
    <n v="566.08339999999998"/>
  </r>
  <r>
    <d v="2022-09-30T00:00:00"/>
    <s v="Feeding"/>
    <s v="Travel Subsistences"/>
    <x v="5"/>
    <n v="5000"/>
    <n v="8.8326207763732345"/>
    <s v="i54-r"/>
    <m/>
    <s v="i54"/>
    <s v="LAGA Cameroon"/>
    <x v="1"/>
    <n v="566.08339999999998"/>
  </r>
  <r>
    <d v="2022-09-30T00:00:00"/>
    <s v="Local Transport"/>
    <s v="Transport"/>
    <x v="5"/>
    <n v="2000"/>
    <n v="3.5330483105492938"/>
    <s v="i54-r"/>
    <m/>
    <s v="i54"/>
    <s v="LAGA Cameroon"/>
    <x v="1"/>
    <n v="566.08339999999998"/>
  </r>
  <r>
    <d v="2022-09-30T00:00:00"/>
    <s v="Drink with informant"/>
    <s v="Trust Building"/>
    <x v="5"/>
    <n v="5000"/>
    <n v="8.8326207763732345"/>
    <s v="i54-r"/>
    <m/>
    <s v="i54"/>
    <s v="LAGA Cameroon"/>
    <x v="1"/>
    <n v="566.08339999999998"/>
  </r>
  <r>
    <d v="2022-09-30T00:00:00"/>
    <s v="Bonus Operation "/>
    <s v="Bonus"/>
    <x v="1"/>
    <n v="50000"/>
    <n v="88.326207763732342"/>
    <s v="i54-r"/>
    <m/>
    <s v="i54"/>
    <s v="LAGA Cameroon"/>
    <x v="1"/>
    <n v="566.08339999999998"/>
  </r>
  <r>
    <d v="2022-09-01T00:00:00"/>
    <s v="Local transport"/>
    <s v="Transport"/>
    <x v="5"/>
    <n v="1900"/>
    <n v="3.3563958950218291"/>
    <s v="i69-r"/>
    <m/>
    <s v="i69"/>
    <s v="LAGA Cameroon"/>
    <x v="1"/>
    <n v="566.08339999999998"/>
  </r>
  <r>
    <d v="2022-09-01T00:00:00"/>
    <s v="TB Yaounde"/>
    <s v="Trust Building"/>
    <x v="1"/>
    <n v="15000"/>
    <n v="26.497862329119702"/>
    <s v="i69-r"/>
    <n v="1"/>
    <s v="i69"/>
    <s v="LAGA Cameroon"/>
    <x v="1"/>
    <n v="566.08339999999998"/>
  </r>
  <r>
    <d v="2022-09-02T00:00:00"/>
    <s v="Local transport"/>
    <s v="Transport"/>
    <x v="5"/>
    <n v="1900"/>
    <n v="3.3563958950218291"/>
    <s v="1-i69-r"/>
    <n v="1"/>
    <s v="i69"/>
    <s v="LAGA Cameroon"/>
    <x v="1"/>
    <n v="566.08339999999998"/>
  </r>
  <r>
    <d v="2022-09-01T00:00:00"/>
    <s v="Lodging Appartment"/>
    <s v="Travel Subsistences"/>
    <x v="5"/>
    <n v="40000"/>
    <n v="70.660966210985876"/>
    <s v="1-i69-1"/>
    <n v="1"/>
    <s v="i69"/>
    <s v="LAGA Cameroon"/>
    <x v="1"/>
    <n v="566.08339999999998"/>
  </r>
  <r>
    <d v="2022-09-02T00:00:00"/>
    <s v="Lodging Appartment"/>
    <s v="Travel Subsistences"/>
    <x v="5"/>
    <n v="40000"/>
    <n v="70.660966210985876"/>
    <s v="1-i69-1"/>
    <n v="1"/>
    <s v="i69"/>
    <s v="LAGA Cameroon"/>
    <x v="1"/>
    <n v="566.08339999999998"/>
  </r>
  <r>
    <d v="2022-09-02T00:00:00"/>
    <s v="Drink with Informant"/>
    <s v="Trust Building"/>
    <x v="5"/>
    <n v="10000"/>
    <n v="17.665241552746469"/>
    <s v="1-i69-r"/>
    <n v="1"/>
    <s v="i69"/>
    <s v="LAGA Cameroon"/>
    <x v="1"/>
    <n v="566.08339999999998"/>
  </r>
  <r>
    <d v="2022-09-02T00:00:00"/>
    <s v="Feeding"/>
    <s v="Travel Subsistences"/>
    <x v="5"/>
    <n v="5000"/>
    <n v="8.8326207763732345"/>
    <s v="1-i69-r"/>
    <n v="1"/>
    <s v="i69"/>
    <s v="LAGA Cameroon"/>
    <x v="1"/>
    <n v="566.08339999999998"/>
  </r>
  <r>
    <d v="2022-09-03T00:00:00"/>
    <s v="Local transport"/>
    <s v="Transport"/>
    <x v="5"/>
    <n v="3550"/>
    <n v="6.2711607512249961"/>
    <s v="1-i69-r"/>
    <n v="1"/>
    <s v="i69"/>
    <s v="LAGA Cameroon"/>
    <x v="1"/>
    <n v="566.08339999999998"/>
  </r>
  <r>
    <d v="2022-09-05T00:00:00"/>
    <s v="Yaounde OP bonus"/>
    <s v="Personnel"/>
    <x v="5"/>
    <n v="120000"/>
    <n v="211.98289863295761"/>
    <s v="i69-r"/>
    <m/>
    <s v="i69"/>
    <s v="LAGA Cameroon"/>
    <x v="1"/>
    <n v="566.08339999999998"/>
  </r>
  <r>
    <d v="2022-09-05T00:00:00"/>
    <s v="Local transport"/>
    <s v="Transport"/>
    <x v="5"/>
    <n v="1900"/>
    <n v="3.3563958950218291"/>
    <s v="i69-r"/>
    <m/>
    <s v="i69"/>
    <s v="LAGA Cameroon"/>
    <x v="1"/>
    <n v="566.08339999999998"/>
  </r>
  <r>
    <d v="2022-09-06T00:00:00"/>
    <s v="Local transport"/>
    <s v="Transport"/>
    <x v="5"/>
    <n v="1900"/>
    <n v="3.3563958950218291"/>
    <s v="i69-r"/>
    <m/>
    <s v="i69"/>
    <s v="LAGA Cameroon"/>
    <x v="1"/>
    <n v="566.08339999999998"/>
  </r>
  <r>
    <d v="2022-09-07T00:00:00"/>
    <s v="Local transport"/>
    <s v="Transport"/>
    <x v="5"/>
    <n v="1900"/>
    <n v="3.3563958950218291"/>
    <s v="i69-r"/>
    <m/>
    <s v="i69"/>
    <s v="LAGA Cameroon"/>
    <x v="1"/>
    <n v="566.08339999999998"/>
  </r>
  <r>
    <d v="2022-09-08T00:00:00"/>
    <s v="Local transport"/>
    <s v="Transport"/>
    <x v="5"/>
    <n v="5000"/>
    <n v="8.8326207763732345"/>
    <s v="i69-r"/>
    <m/>
    <s v="i69"/>
    <s v="LAGA Cameroon"/>
    <x v="1"/>
    <n v="566.08339999999998"/>
  </r>
  <r>
    <d v="2022-09-09T00:00:00"/>
    <s v="Yaounde-Douala"/>
    <s v="Transport"/>
    <x v="5"/>
    <n v="3500"/>
    <n v="6.1828345434612642"/>
    <s v="8-i69-2"/>
    <n v="8"/>
    <s v="i69"/>
    <s v="LAGA Cameroon"/>
    <x v="1"/>
    <n v="566.08339999999998"/>
  </r>
  <r>
    <d v="2022-09-09T00:00:00"/>
    <s v="Local transport"/>
    <s v="Transport"/>
    <x v="5"/>
    <n v="2000"/>
    <n v="3.5330483105492938"/>
    <s v="8-i69-r"/>
    <n v="8"/>
    <s v="i69"/>
    <s v="LAGA Cameroon"/>
    <x v="1"/>
    <n v="566.08339999999998"/>
  </r>
  <r>
    <d v="2022-09-10T00:00:00"/>
    <s v="Local transport"/>
    <s v="Transport"/>
    <x v="5"/>
    <n v="2000"/>
    <n v="3.5330483105492938"/>
    <s v="8-i69-r"/>
    <n v="8"/>
    <s v="i69"/>
    <s v="LAGA Cameroon"/>
    <x v="4"/>
    <n v="566.08339999999998"/>
  </r>
  <r>
    <d v="2022-09-10T00:00:00"/>
    <s v="Feeding"/>
    <s v="Travel Subsistences"/>
    <x v="5"/>
    <n v="5000"/>
    <n v="8.8326207763732345"/>
    <s v="8-i69-r"/>
    <n v="8"/>
    <s v="i69"/>
    <s v="LAGA Cameroon"/>
    <x v="1"/>
    <n v="566.08339999999998"/>
  </r>
  <r>
    <d v="2022-09-11T00:00:00"/>
    <s v="Local transport"/>
    <s v="Transport"/>
    <x v="5"/>
    <n v="2000"/>
    <n v="3.5330483105492938"/>
    <s v="8-i69-r"/>
    <n v="8"/>
    <s v="i69"/>
    <s v="LAGA Cameroon"/>
    <x v="1"/>
    <n v="566.08339999999998"/>
  </r>
  <r>
    <d v="2022-09-11T00:00:00"/>
    <s v="Feeding"/>
    <s v="Travel Subsistences"/>
    <x v="5"/>
    <n v="5000"/>
    <n v="8.5186131697759606"/>
    <s v="8-i69-r"/>
    <n v="8"/>
    <s v="i69"/>
    <s v="LAGA Cameroon"/>
    <x v="2"/>
    <n v="586.95000000000005"/>
  </r>
  <r>
    <d v="2022-09-12T00:00:00"/>
    <s v="Local transport"/>
    <s v="Transport"/>
    <x v="5"/>
    <n v="2000"/>
    <n v="3.5330483105492938"/>
    <s v="i69-r"/>
    <m/>
    <s v="i69"/>
    <s v="LAGA Cameroon"/>
    <x v="1"/>
    <n v="566.08339999999998"/>
  </r>
  <r>
    <d v="2022-09-13T00:00:00"/>
    <s v="Yaounde-Eseka"/>
    <s v="Transport"/>
    <x v="5"/>
    <n v="1500"/>
    <n v="2.6497862329119704"/>
    <s v="10-i69-5"/>
    <n v="10"/>
    <s v="i69"/>
    <s v="LAGA Cameroon"/>
    <x v="1"/>
    <n v="566.08339999999998"/>
  </r>
  <r>
    <d v="2022-09-13T00:00:00"/>
    <s v="Eseka-Makak"/>
    <s v="Transport"/>
    <x v="5"/>
    <n v="3000"/>
    <n v="5.2995724658239407"/>
    <s v="10-i69-r"/>
    <n v="10"/>
    <s v="i69"/>
    <s v="LAGA Cameroon"/>
    <x v="1"/>
    <n v="566.08339999999998"/>
  </r>
  <r>
    <d v="2022-09-13T00:00:00"/>
    <s v="Makak-Eseka"/>
    <s v="Transport"/>
    <x v="5"/>
    <n v="3000"/>
    <n v="5.2995724658239407"/>
    <s v="10-i69-r"/>
    <n v="10"/>
    <s v="i69"/>
    <s v="LAGA Cameroon"/>
    <x v="1"/>
    <n v="566.08339999999998"/>
  </r>
  <r>
    <d v="2022-09-13T00:00:00"/>
    <s v="Local transport"/>
    <s v="Transport"/>
    <x v="5"/>
    <n v="1000"/>
    <n v="1.7665241552746469"/>
    <s v="10-i69-r"/>
    <n v="10"/>
    <s v="i69"/>
    <s v="LAGA Cameroon"/>
    <x v="1"/>
    <n v="566.08339999999998"/>
  </r>
  <r>
    <d v="2022-09-13T00:00:00"/>
    <s v="Feeding"/>
    <s v="Travel Subsistences"/>
    <x v="5"/>
    <n v="5000"/>
    <n v="8.8326207763732345"/>
    <s v="10-i69-r"/>
    <n v="10"/>
    <s v="i69"/>
    <s v="LAGA Cameroon"/>
    <x v="1"/>
    <n v="566.08339999999998"/>
  </r>
  <r>
    <d v="2022-09-13T00:00:00"/>
    <s v="Lodging"/>
    <s v="Travel Subsistences"/>
    <x v="5"/>
    <n v="8000"/>
    <n v="12.504482661651661"/>
    <s v="10-i69-6"/>
    <n v="10"/>
    <s v="i69"/>
    <s v="LAGA Cameroon"/>
    <x v="0"/>
    <n v="639.77057000000002"/>
  </r>
  <r>
    <d v="2022-09-14T00:00:00"/>
    <s v="Eseka-Makak"/>
    <s v="Transport"/>
    <x v="5"/>
    <n v="3000"/>
    <n v="4.6891809981193724"/>
    <s v="10-i69-r"/>
    <n v="10"/>
    <s v="i69"/>
    <s v="LAGA Cameroon"/>
    <x v="0"/>
    <n v="639.77057000000002"/>
  </r>
  <r>
    <d v="2022-09-14T00:00:00"/>
    <s v="Makak-Eseka"/>
    <s v="Transport"/>
    <x v="5"/>
    <n v="3000"/>
    <n v="4.6891809981193724"/>
    <s v="10-i69-r"/>
    <n v="10"/>
    <s v="i69"/>
    <s v="LAGA Cameroon"/>
    <x v="0"/>
    <n v="639.77057000000002"/>
  </r>
  <r>
    <d v="2022-09-14T00:00:00"/>
    <s v="Local transport"/>
    <s v="Transport"/>
    <x v="5"/>
    <n v="1000"/>
    <n v="1.7665241552746469"/>
    <s v="10-i69-r"/>
    <n v="10"/>
    <s v="i69"/>
    <s v="LAGA Cameroon"/>
    <x v="1"/>
    <n v="566.08339999999998"/>
  </r>
  <r>
    <d v="2022-09-14T00:00:00"/>
    <s v="Feeding"/>
    <s v="Travel Subsistences"/>
    <x v="5"/>
    <n v="5000"/>
    <n v="8.8326207763732345"/>
    <s v="10-i69-r"/>
    <n v="10"/>
    <s v="i69"/>
    <s v="LAGA Cameroon"/>
    <x v="4"/>
    <n v="566.08339999999998"/>
  </r>
  <r>
    <d v="2022-09-14T00:00:00"/>
    <s v="Drink with Informant"/>
    <s v="Trust Building"/>
    <x v="5"/>
    <n v="2900"/>
    <n v="4.9407956384700569"/>
    <s v="10-i69-r"/>
    <n v="10"/>
    <s v="i69"/>
    <s v="LAGA Cameroon"/>
    <x v="2"/>
    <n v="586.95000000000005"/>
  </r>
  <r>
    <d v="2022-09-14T00:00:00"/>
    <s v="Lodging"/>
    <s v="Travel Subsistences"/>
    <x v="5"/>
    <n v="8000"/>
    <n v="14.132193242197175"/>
    <s v="10-i69-6"/>
    <n v="10"/>
    <s v="i69"/>
    <s v="LAGA Cameroon"/>
    <x v="1"/>
    <n v="566.08339999999998"/>
  </r>
  <r>
    <d v="2022-09-15T00:00:00"/>
    <s v="Eseka-Yaounde"/>
    <s v="Transport"/>
    <x v="5"/>
    <n v="2000"/>
    <n v="3.5330483105492938"/>
    <s v="10-i69-7"/>
    <n v="10"/>
    <s v="i69"/>
    <s v="LAGA Cameroon"/>
    <x v="1"/>
    <n v="566.08339999999998"/>
  </r>
  <r>
    <d v="2022-09-15T00:00:00"/>
    <s v="Local transport"/>
    <s v="Transport"/>
    <x v="5"/>
    <n v="1000"/>
    <n v="1.7665241552746469"/>
    <s v="10-i69-r"/>
    <n v="10"/>
    <s v="i69"/>
    <s v="LAGA Cameroon"/>
    <x v="1"/>
    <n v="566.08339999999998"/>
  </r>
  <r>
    <d v="2022-09-15T00:00:00"/>
    <s v="Feeding"/>
    <s v="Travel Subsistences"/>
    <x v="5"/>
    <n v="5000"/>
    <n v="8.8326207763732345"/>
    <s v="10-i69-r"/>
    <n v="10"/>
    <s v="i69"/>
    <s v="LAGA Cameroon"/>
    <x v="1"/>
    <n v="566.08339999999998"/>
  </r>
  <r>
    <d v="2022-09-16T00:00:00"/>
    <s v="Local transport"/>
    <s v="Transport"/>
    <x v="5"/>
    <n v="1800"/>
    <n v="3.1797434794943644"/>
    <s v="i69-r"/>
    <m/>
    <s v="i69"/>
    <s v="LAGA Cameroon"/>
    <x v="1"/>
    <n v="566.08339999999998"/>
  </r>
  <r>
    <d v="2022-09-17T00:00:00"/>
    <s v="Local transport"/>
    <s v="Transport"/>
    <x v="5"/>
    <n v="1900"/>
    <n v="3.3563958950218291"/>
    <s v="i69-r"/>
    <m/>
    <s v="i69"/>
    <s v="LAGA Cameroon"/>
    <x v="1"/>
    <n v="566.08339999999998"/>
  </r>
  <r>
    <d v="2022-09-19T00:00:00"/>
    <s v="Local transport"/>
    <s v="Transport"/>
    <x v="5"/>
    <n v="1900"/>
    <n v="3.3563958950218291"/>
    <s v="i69-r"/>
    <m/>
    <s v="i69"/>
    <s v="LAGA Cameroon"/>
    <x v="1"/>
    <n v="566.08339999999998"/>
  </r>
  <r>
    <d v="2022-09-20T00:00:00"/>
    <s v="Local transport"/>
    <s v="Transport"/>
    <x v="5"/>
    <n v="1900"/>
    <n v="3.3563958950218291"/>
    <s v="i69-r"/>
    <m/>
    <s v="i69"/>
    <s v="LAGA Cameroon"/>
    <x v="1"/>
    <n v="566.08339999999998"/>
  </r>
  <r>
    <d v="2022-09-21T00:00:00"/>
    <s v="Yaounde-Bafia"/>
    <s v="Transport"/>
    <x v="5"/>
    <n v="1000"/>
    <n v="1.7665241552746469"/>
    <s v="14-i69-8"/>
    <n v="14"/>
    <s v="i69"/>
    <s v="LAGA Cameroon"/>
    <x v="1"/>
    <n v="566.08339999999998"/>
  </r>
  <r>
    <d v="2022-09-21T00:00:00"/>
    <s v="Local transport"/>
    <s v="Transport"/>
    <x v="5"/>
    <n v="2000"/>
    <n v="3.5330483105492938"/>
    <s v="14-i69-r"/>
    <n v="14"/>
    <s v="i69"/>
    <s v="LAGA Cameroon"/>
    <x v="1"/>
    <n v="566.08339999999998"/>
  </r>
  <r>
    <d v="2022-09-21T00:00:00"/>
    <s v="Feeding"/>
    <s v="Travel Subsistences"/>
    <x v="5"/>
    <n v="5000"/>
    <n v="8.8326207763732345"/>
    <s v="14-i69-r"/>
    <n v="14"/>
    <s v="i69"/>
    <s v="LAGA Cameroon"/>
    <x v="1"/>
    <n v="566.08339999999998"/>
  </r>
  <r>
    <d v="2022-09-21T00:00:00"/>
    <s v="lodging"/>
    <s v="Travel Subsistences"/>
    <x v="5"/>
    <n v="8000"/>
    <n v="14.132193242197175"/>
    <s v="14-i69-9"/>
    <n v="14"/>
    <s v="i69"/>
    <s v="LAGA Cameroon"/>
    <x v="1"/>
    <n v="566.08339999999998"/>
  </r>
  <r>
    <d v="2022-09-22T00:00:00"/>
    <s v="Bafia-Traversee"/>
    <s v="Transport"/>
    <x v="5"/>
    <n v="2000"/>
    <n v="3.5330483105492938"/>
    <s v="14-i69-r"/>
    <n v="14"/>
    <s v="i69"/>
    <s v="LAGA Cameroon"/>
    <x v="1"/>
    <n v="566.08339999999998"/>
  </r>
  <r>
    <d v="2022-09-22T00:00:00"/>
    <s v="Traversee-Ngoro"/>
    <s v="Transport"/>
    <x v="5"/>
    <n v="3000"/>
    <n v="5.2995724658239407"/>
    <s v="14-i69-r"/>
    <n v="14"/>
    <s v="i69"/>
    <s v="LAGA Cameroon"/>
    <x v="1"/>
    <n v="566.08339999999998"/>
  </r>
  <r>
    <d v="2022-09-22T00:00:00"/>
    <s v="Ngoro-Traversee"/>
    <s v="Transport"/>
    <x v="5"/>
    <n v="3000"/>
    <n v="5.111167901865576"/>
    <s v="14-i69-r"/>
    <n v="14"/>
    <s v="i69"/>
    <s v="LAGA Cameroon"/>
    <x v="2"/>
    <n v="586.95000000000005"/>
  </r>
  <r>
    <d v="2022-09-22T00:00:00"/>
    <s v="Traversee-Bafia"/>
    <s v="Transport"/>
    <x v="5"/>
    <n v="2000"/>
    <n v="3.5330483105492938"/>
    <s v="14-i69-r"/>
    <n v="14"/>
    <s v="i69"/>
    <s v="LAGA Cameroon"/>
    <x v="1"/>
    <n v="566.08339999999998"/>
  </r>
  <r>
    <d v="2022-09-22T00:00:00"/>
    <s v="Local transport"/>
    <s v="Transport"/>
    <x v="5"/>
    <n v="1800"/>
    <n v="2.8135085988716235"/>
    <s v="14-i69-r"/>
    <n v="14"/>
    <s v="i69"/>
    <s v="LAGA Cameroon"/>
    <x v="0"/>
    <n v="639.77057000000002"/>
  </r>
  <r>
    <d v="2022-09-22T00:00:00"/>
    <s v="Feeding"/>
    <s v="Travel Subsistences"/>
    <x v="5"/>
    <n v="5000"/>
    <n v="8.8326207763732345"/>
    <s v="14-i69-r"/>
    <n v="14"/>
    <s v="i69"/>
    <s v="LAGA Cameroon"/>
    <x v="1"/>
    <n v="566.08339999999998"/>
  </r>
  <r>
    <d v="2022-09-22T00:00:00"/>
    <s v="Drink with Informant"/>
    <s v="Trust Building"/>
    <x v="5"/>
    <n v="2700"/>
    <n v="4.7696152192415466"/>
    <s v="14-i69r"/>
    <n v="14"/>
    <s v="i69"/>
    <s v="LAGA Cameroon"/>
    <x v="1"/>
    <n v="566.08339999999998"/>
  </r>
  <r>
    <d v="2022-09-22T00:00:00"/>
    <s v="lodging"/>
    <s v="Travel Subsistences"/>
    <x v="5"/>
    <n v="8000"/>
    <n v="13.629781071641535"/>
    <s v="14-i69-9"/>
    <n v="14"/>
    <s v="i69"/>
    <s v="LAGA Cameroon"/>
    <x v="2"/>
    <n v="586.95000000000005"/>
  </r>
  <r>
    <d v="2022-09-23T00:00:00"/>
    <s v="Bafia-Yaounde"/>
    <s v="Transport"/>
    <x v="5"/>
    <n v="2000"/>
    <n v="3.5330483105492938"/>
    <s v="14-i69-10"/>
    <n v="14"/>
    <s v="i69"/>
    <s v="LAGA Cameroon"/>
    <x v="1"/>
    <n v="566.08339999999998"/>
  </r>
  <r>
    <d v="2022-09-23T00:00:00"/>
    <s v="Local transport"/>
    <s v="Transport"/>
    <x v="5"/>
    <n v="1000"/>
    <n v="1.7665241552746469"/>
    <s v="14-i69-r"/>
    <n v="14"/>
    <s v="i69"/>
    <s v="LAGA Cameroon"/>
    <x v="1"/>
    <n v="566.08339999999998"/>
  </r>
  <r>
    <d v="2022-09-23T00:00:00"/>
    <s v="Feeding"/>
    <s v="Travel Subsistences"/>
    <x v="5"/>
    <n v="5000"/>
    <n v="8.8326207763732345"/>
    <s v="14-i69"/>
    <n v="14"/>
    <s v="i69"/>
    <s v="LAGA Cameroon"/>
    <x v="1"/>
    <n v="566.08339999999998"/>
  </r>
  <r>
    <d v="2022-09-26T00:00:00"/>
    <s v="Local transport"/>
    <s v="Transport"/>
    <x v="5"/>
    <n v="1900"/>
    <n v="3.3563958950218291"/>
    <s v="i69-r"/>
    <m/>
    <s v="i69"/>
    <s v="LAGA Cameroon"/>
    <x v="1"/>
    <n v="566.08339999999998"/>
  </r>
  <r>
    <d v="2022-09-27T00:00:00"/>
    <s v="Local transport"/>
    <s v="Transport"/>
    <x v="5"/>
    <n v="1900"/>
    <n v="3.3563958950218291"/>
    <s v="i69-r"/>
    <m/>
    <s v="i69"/>
    <s v="LAGA Cameroon"/>
    <x v="1"/>
    <n v="566.08339999999998"/>
  </r>
  <r>
    <d v="2022-09-28T00:00:00"/>
    <s v="Yaounde-Ayos"/>
    <s v="Transport"/>
    <x v="5"/>
    <n v="1500"/>
    <n v="2.6497862329119704"/>
    <s v="20-i69-11"/>
    <n v="20"/>
    <s v="i69"/>
    <s v="LAGA Cameroon"/>
    <x v="1"/>
    <n v="566.08339999999998"/>
  </r>
  <r>
    <d v="2022-09-28T00:00:00"/>
    <s v="Ayos-Mbama"/>
    <s v="Transport"/>
    <x v="5"/>
    <n v="500"/>
    <n v="0.88326207763732345"/>
    <s v="20-i69-r"/>
    <n v="20"/>
    <s v="i69"/>
    <s v="LAGA Cameroon"/>
    <x v="1"/>
    <n v="566.08339999999998"/>
  </r>
  <r>
    <d v="2022-09-28T00:00:00"/>
    <s v="Mbama-Messamena"/>
    <s v="Transport"/>
    <x v="5"/>
    <n v="1500"/>
    <n v="2.6497862329119704"/>
    <s v="20-i69-r"/>
    <n v="20"/>
    <s v="i69"/>
    <s v="LAGA Cameroon"/>
    <x v="1"/>
    <n v="566.08339999999998"/>
  </r>
  <r>
    <d v="2022-09-28T00:00:00"/>
    <s v="Local transport"/>
    <s v="Transport"/>
    <x v="5"/>
    <n v="2000"/>
    <n v="3.5330483105492938"/>
    <s v="20-i69-r"/>
    <n v="20"/>
    <s v="i69"/>
    <s v="LAGA Cameroon"/>
    <x v="1"/>
    <n v="566.08339999999998"/>
  </r>
  <r>
    <d v="2022-09-28T00:00:00"/>
    <s v="Feeding"/>
    <s v="Travel Subsistences"/>
    <x v="5"/>
    <n v="5000"/>
    <n v="8.8326207763732345"/>
    <s v="20-i69-r"/>
    <n v="20"/>
    <s v="i69"/>
    <s v="LAGA Cameroon"/>
    <x v="1"/>
    <n v="566.08339999999998"/>
  </r>
  <r>
    <d v="2022-09-28T00:00:00"/>
    <s v="lodging"/>
    <s v="Travel Subsistences"/>
    <x v="5"/>
    <n v="8000"/>
    <n v="13.629781071641535"/>
    <s v="20-i69-12"/>
    <n v="20"/>
    <s v="i69"/>
    <s v="LAGA Cameroon"/>
    <x v="2"/>
    <n v="586.95000000000005"/>
  </r>
  <r>
    <d v="2022-09-29T00:00:00"/>
    <s v="Messamena-Dimpam"/>
    <s v="Transport"/>
    <x v="5"/>
    <n v="3500"/>
    <n v="5.9630292188431717"/>
    <s v="20-i69-r"/>
    <n v="20"/>
    <s v="i69"/>
    <s v="LAGA Cameroon"/>
    <x v="2"/>
    <n v="586.95000000000005"/>
  </r>
</pivotCacheRecords>
</file>

<file path=xl/pivotCache/pivotCacheRecords2.xml><?xml version="1.0" encoding="utf-8"?>
<pivotCacheRecords xmlns="http://schemas.openxmlformats.org/spreadsheetml/2006/main" xmlns:r="http://schemas.openxmlformats.org/officeDocument/2006/relationships" count="752">
  <r>
    <n v="1800"/>
    <n v="2.8135085988716235"/>
    <s v="aim-r"/>
    <m/>
    <x v="0"/>
  </r>
  <r>
    <n v="1800"/>
    <n v="3.1797434794943644"/>
    <s v="aim-r"/>
    <m/>
    <x v="0"/>
  </r>
  <r>
    <n v="2450"/>
    <n v="4.3279841804228845"/>
    <s v="aim-r"/>
    <m/>
    <x v="0"/>
  </r>
  <r>
    <n v="2000"/>
    <n v="3.5330483105492938"/>
    <s v="aim-r"/>
    <m/>
    <x v="0"/>
  </r>
  <r>
    <n v="2000"/>
    <n v="3.5330483105492938"/>
    <s v="aim-r"/>
    <m/>
    <x v="0"/>
  </r>
  <r>
    <n v="1900"/>
    <n v="3.3563958950218291"/>
    <s v="aim-r"/>
    <m/>
    <x v="0"/>
  </r>
  <r>
    <n v="2000"/>
    <n v="3.5330483105492938"/>
    <s v="aim-r"/>
    <m/>
    <x v="0"/>
  </r>
  <r>
    <n v="50000"/>
    <n v="78.153016635322871"/>
    <s v="aim-r"/>
    <m/>
    <x v="0"/>
  </r>
  <r>
    <n v="20000"/>
    <n v="35.330483105492938"/>
    <s v="aim-1"/>
    <m/>
    <x v="0"/>
  </r>
  <r>
    <n v="2400"/>
    <n v="4.2396579726591526"/>
    <s v="aim-2"/>
    <m/>
    <x v="0"/>
  </r>
  <r>
    <n v="3000"/>
    <n v="5.111167901865576"/>
    <s v="aim-2"/>
    <m/>
    <x v="0"/>
  </r>
  <r>
    <n v="2500"/>
    <n v="4.2593065848879803"/>
    <s v="aim-2"/>
    <m/>
    <x v="0"/>
  </r>
  <r>
    <n v="1800"/>
    <n v="3.0667007411193454"/>
    <s v="aim-r"/>
    <m/>
    <x v="0"/>
  </r>
  <r>
    <n v="2000"/>
    <n v="3.4074452679103837"/>
    <s v="aim-r"/>
    <m/>
    <x v="0"/>
  </r>
  <r>
    <n v="2000"/>
    <n v="3.4074452679103837"/>
    <s v="aim-r"/>
    <m/>
    <x v="0"/>
  </r>
  <r>
    <n v="2500"/>
    <n v="4.2593065848879803"/>
    <s v="aim-r"/>
    <m/>
    <x v="0"/>
  </r>
  <r>
    <n v="5000"/>
    <n v="8.5186131697759606"/>
    <s v="aim-3"/>
    <m/>
    <x v="0"/>
  </r>
  <r>
    <n v="2500"/>
    <n v="4.2593065848879803"/>
    <s v="aim-r"/>
    <m/>
    <x v="0"/>
  </r>
  <r>
    <n v="1900"/>
    <n v="3.2370730045148646"/>
    <s v="aim-r"/>
    <m/>
    <x v="0"/>
  </r>
  <r>
    <n v="1700"/>
    <n v="2.8963284777238263"/>
    <s v="aim-r"/>
    <m/>
    <x v="0"/>
  </r>
  <r>
    <n v="1800"/>
    <n v="2.8135085988716235"/>
    <s v="aim-r"/>
    <m/>
    <x v="0"/>
  </r>
  <r>
    <n v="1600"/>
    <n v="2.826438648439435"/>
    <s v="aim-r"/>
    <m/>
    <x v="0"/>
  </r>
  <r>
    <n v="1700"/>
    <n v="2.6194548452210356"/>
    <s v="aim-r"/>
    <m/>
    <x v="0"/>
  </r>
  <r>
    <n v="1800"/>
    <n v="3.1797434794943644"/>
    <s v="aim-r"/>
    <m/>
    <x v="0"/>
  </r>
  <r>
    <n v="1700"/>
    <n v="3.0030910639668997"/>
    <s v="aim-r"/>
    <m/>
    <x v="0"/>
  </r>
  <r>
    <n v="1800"/>
    <n v="2.8135085988716235"/>
    <s v="aim-r"/>
    <m/>
    <x v="0"/>
  </r>
  <r>
    <n v="1600"/>
    <n v="2.826438648439435"/>
    <s v="aim-r"/>
    <m/>
    <x v="0"/>
  </r>
  <r>
    <n v="1600"/>
    <n v="2.826438648439435"/>
    <s v="aim-r"/>
    <m/>
    <x v="0"/>
  </r>
  <r>
    <n v="1900"/>
    <n v="2.9698146321422692"/>
    <s v="aim-r"/>
    <m/>
    <x v="0"/>
  </r>
  <r>
    <n v="5000"/>
    <n v="8.8326207763732345"/>
    <s v="aim-4"/>
    <m/>
    <x v="0"/>
  </r>
  <r>
    <n v="5000"/>
    <n v="8.8326207763732345"/>
    <s v="aim-r"/>
    <m/>
    <x v="0"/>
  </r>
  <r>
    <n v="15000"/>
    <n v="26.497862329119702"/>
    <s v="aim-5"/>
    <m/>
    <x v="0"/>
  </r>
  <r>
    <n v="1900"/>
    <n v="2.9698146321422692"/>
    <s v="aim-r"/>
    <m/>
    <x v="0"/>
  </r>
  <r>
    <n v="12500"/>
    <n v="22.081551940933085"/>
    <s v="aim-6"/>
    <m/>
    <x v="0"/>
  </r>
  <r>
    <n v="12500"/>
    <n v="22.081551940933085"/>
    <s v="aim-7"/>
    <m/>
    <x v="0"/>
  </r>
  <r>
    <n v="12500"/>
    <n v="19.538254158830718"/>
    <s v="aim-8"/>
    <m/>
    <x v="0"/>
  </r>
  <r>
    <n v="12500"/>
    <n v="22.081551940933085"/>
    <s v="aim-9"/>
    <m/>
    <x v="0"/>
  </r>
  <r>
    <n v="2700"/>
    <n v="4.7696152192415466"/>
    <s v="aim-r"/>
    <m/>
    <x v="0"/>
  </r>
  <r>
    <n v="4000"/>
    <n v="7.0660966210985876"/>
    <s v="aim-r"/>
    <m/>
    <x v="0"/>
  </r>
  <r>
    <n v="5000"/>
    <n v="7.8153016635322876"/>
    <s v="aim-r"/>
    <m/>
    <x v="0"/>
  </r>
  <r>
    <n v="15000"/>
    <n v="23.112836869597373"/>
    <s v="aim-5"/>
    <m/>
    <x v="0"/>
  </r>
  <r>
    <n v="1900"/>
    <n v="3.3563958950218291"/>
    <s v="aim-r"/>
    <m/>
    <x v="0"/>
  </r>
  <r>
    <n v="5000"/>
    <n v="8.8326207763732345"/>
    <s v="aim-10"/>
    <m/>
    <x v="0"/>
  </r>
  <r>
    <n v="5000"/>
    <n v="8.8326207763732345"/>
    <s v="aim-11"/>
    <m/>
    <x v="0"/>
  </r>
  <r>
    <n v="5000"/>
    <n v="8.8326207763732345"/>
    <s v="aim-12"/>
    <m/>
    <x v="0"/>
  </r>
  <r>
    <n v="5000"/>
    <n v="8.8326207763732345"/>
    <s v="aim-13"/>
    <m/>
    <x v="0"/>
  </r>
  <r>
    <n v="5000"/>
    <n v="8.8326207763732345"/>
    <s v="aim-14"/>
    <m/>
    <x v="0"/>
  </r>
  <r>
    <n v="20000"/>
    <n v="34.074452679103842"/>
    <s v="aim-15"/>
    <m/>
    <x v="0"/>
  </r>
  <r>
    <n v="20000"/>
    <n v="34.074452679103842"/>
    <s v="aim-16"/>
    <m/>
    <x v="0"/>
  </r>
  <r>
    <n v="20000"/>
    <n v="34.074452679103842"/>
    <s v="aim-17"/>
    <m/>
    <x v="0"/>
  </r>
  <r>
    <n v="20000"/>
    <n v="34.074452679103842"/>
    <s v="aim-18"/>
    <m/>
    <x v="0"/>
  </r>
  <r>
    <n v="20000"/>
    <n v="31.26120665412915"/>
    <s v="aim-19"/>
    <m/>
    <x v="0"/>
  </r>
  <r>
    <n v="20000"/>
    <n v="30.817115826129832"/>
    <s v="aim-20"/>
    <m/>
    <x v="0"/>
  </r>
  <r>
    <n v="20000"/>
    <n v="30.817115826129832"/>
    <s v="aim-21"/>
    <m/>
    <x v="0"/>
  </r>
  <r>
    <n v="20000"/>
    <n v="34.074452679103842"/>
    <s v="aim-22"/>
    <m/>
    <x v="0"/>
  </r>
  <r>
    <n v="20000"/>
    <n v="31.26120665412915"/>
    <s v="aim-23"/>
    <m/>
    <x v="0"/>
  </r>
  <r>
    <n v="20000"/>
    <n v="31.26120665412915"/>
    <s v="aim-24"/>
    <m/>
    <x v="0"/>
  </r>
  <r>
    <n v="20000"/>
    <n v="31.26120665412915"/>
    <s v="aim-25"/>
    <m/>
    <x v="0"/>
  </r>
  <r>
    <n v="20000"/>
    <n v="30.817115826129832"/>
    <s v="aim-26"/>
    <m/>
    <x v="0"/>
  </r>
  <r>
    <n v="20000"/>
    <n v="30.817115826129832"/>
    <s v="aim-27"/>
    <m/>
    <x v="0"/>
  </r>
  <r>
    <n v="20000"/>
    <n v="31.26120665412915"/>
    <s v="aim-28"/>
    <m/>
    <x v="0"/>
  </r>
  <r>
    <n v="20000"/>
    <n v="34.074452679103842"/>
    <s v="aim-29"/>
    <m/>
    <x v="0"/>
  </r>
  <r>
    <n v="20000"/>
    <n v="35.330483105492938"/>
    <s v="aim-30"/>
    <m/>
    <x v="0"/>
  </r>
  <r>
    <n v="20000"/>
    <n v="30.817115826129832"/>
    <s v="aim-31"/>
    <m/>
    <x v="0"/>
  </r>
  <r>
    <n v="20000"/>
    <n v="30.817115826129832"/>
    <s v="aim-32"/>
    <m/>
    <x v="0"/>
  </r>
  <r>
    <n v="20000"/>
    <n v="30.817115826129832"/>
    <s v="aim-33"/>
    <m/>
    <x v="0"/>
  </r>
  <r>
    <n v="20000"/>
    <n v="30.817115826129832"/>
    <s v="aim-34"/>
    <m/>
    <x v="0"/>
  </r>
  <r>
    <n v="2500"/>
    <n v="4.4163103881866173"/>
    <s v="aim-r"/>
    <m/>
    <x v="0"/>
  </r>
  <r>
    <n v="2500"/>
    <n v="3.9076508317661438"/>
    <s v="aim-r"/>
    <m/>
    <x v="0"/>
  </r>
  <r>
    <n v="2500"/>
    <n v="4.4163103881866173"/>
    <s v="aim-r"/>
    <m/>
    <x v="0"/>
  </r>
  <r>
    <n v="2500"/>
    <n v="4.4163103881866173"/>
    <s v="aim-r"/>
    <m/>
    <x v="0"/>
  </r>
  <r>
    <n v="3000"/>
    <n v="5.111167901865576"/>
    <s v="aim-r"/>
    <m/>
    <x v="0"/>
  </r>
  <r>
    <n v="5000"/>
    <n v="8.8326207763732345"/>
    <s v="aim-r"/>
    <m/>
    <x v="0"/>
  </r>
  <r>
    <n v="15000"/>
    <n v="26.497862329119702"/>
    <s v="aim-5"/>
    <m/>
    <x v="0"/>
  </r>
  <r>
    <n v="2500"/>
    <n v="4.4163103881866173"/>
    <s v="aim-r"/>
    <m/>
    <x v="0"/>
  </r>
  <r>
    <n v="2500"/>
    <n v="3.852139478266229"/>
    <s v="aim-r"/>
    <m/>
    <x v="0"/>
  </r>
  <r>
    <n v="2500"/>
    <n v="4.4163103881866173"/>
    <s v="aim-r"/>
    <m/>
    <x v="0"/>
  </r>
  <r>
    <n v="2500"/>
    <n v="4.4163103881866173"/>
    <s v="aim-r"/>
    <m/>
    <x v="0"/>
  </r>
  <r>
    <n v="7000"/>
    <n v="12.365669086922528"/>
    <s v="aim-r"/>
    <m/>
    <x v="0"/>
  </r>
  <r>
    <n v="2500"/>
    <n v="4.4163103881866173"/>
    <s v="aim-r"/>
    <m/>
    <x v="0"/>
  </r>
  <r>
    <n v="2500"/>
    <n v="4.4163103881866173"/>
    <s v="aim-r"/>
    <m/>
    <x v="0"/>
  </r>
  <r>
    <n v="5000"/>
    <n v="8.8326207763732345"/>
    <s v="aim-r"/>
    <m/>
    <x v="0"/>
  </r>
  <r>
    <n v="1900"/>
    <n v="3.3563958950218291"/>
    <s v="aim-r"/>
    <m/>
    <x v="0"/>
  </r>
  <r>
    <n v="15000"/>
    <n v="26.497862329119702"/>
    <s v="aim-5"/>
    <m/>
    <x v="0"/>
  </r>
  <r>
    <n v="1900"/>
    <n v="3.3563958950218291"/>
    <s v="aim-r"/>
    <m/>
    <x v="0"/>
  </r>
  <r>
    <n v="7000"/>
    <n v="12.365669086922528"/>
    <s v="aim-r"/>
    <m/>
    <x v="0"/>
  </r>
  <r>
    <n v="5000"/>
    <n v="8.8326207763732345"/>
    <s v="aim-r"/>
    <m/>
    <x v="0"/>
  </r>
  <r>
    <n v="15000"/>
    <n v="26.497862329119702"/>
    <s v="aim-5"/>
    <m/>
    <x v="0"/>
  </r>
  <r>
    <n v="2500"/>
    <n v="4.4163103881866173"/>
    <s v="aim-r"/>
    <m/>
    <x v="0"/>
  </r>
  <r>
    <n v="2500"/>
    <n v="3.852139478266229"/>
    <s v="aim-r"/>
    <m/>
    <x v="0"/>
  </r>
  <r>
    <n v="10000"/>
    <n v="15.408557913064916"/>
    <s v="aim-35"/>
    <m/>
    <x v="0"/>
  </r>
  <r>
    <n v="7000"/>
    <n v="10.785990539145441"/>
    <s v="aim-r"/>
    <m/>
    <x v="0"/>
  </r>
  <r>
    <n v="5000"/>
    <n v="7.7042789565324581"/>
    <s v="aim-r"/>
    <m/>
    <x v="0"/>
  </r>
  <r>
    <n v="1900"/>
    <n v="2.927626003482334"/>
    <s v="aim-r"/>
    <m/>
    <x v="0"/>
  </r>
  <r>
    <n v="5000"/>
    <n v="8.8326207763732345"/>
    <s v="aim-36"/>
    <m/>
    <x v="0"/>
  </r>
  <r>
    <n v="50000"/>
    <n v="78.153016635322871"/>
    <s v="aim-r"/>
    <m/>
    <x v="0"/>
  </r>
  <r>
    <n v="50000"/>
    <n v="88.326207763732342"/>
    <s v="aim-r"/>
    <m/>
    <x v="0"/>
  </r>
  <r>
    <n v="30000"/>
    <n v="52.995724658239403"/>
    <s v="aim-37"/>
    <m/>
    <x v="0"/>
  </r>
  <r>
    <n v="25000"/>
    <n v="44.163103881866171"/>
    <s v="aim-37"/>
    <m/>
    <x v="0"/>
  </r>
  <r>
    <n v="20000"/>
    <n v="35.330483105492938"/>
    <s v="aim-37"/>
    <m/>
    <x v="0"/>
  </r>
  <r>
    <n v="1800"/>
    <n v="3.1797434794943644"/>
    <s v="aim-r"/>
    <m/>
    <x v="0"/>
  </r>
  <r>
    <n v="1900"/>
    <n v="2.9698146321422692"/>
    <s v="aim-r"/>
    <m/>
    <x v="0"/>
  </r>
  <r>
    <n v="1000"/>
    <n v="1.7665241552746469"/>
    <s v="aim-r"/>
    <m/>
    <x v="0"/>
  </r>
  <r>
    <n v="2500"/>
    <n v="4.4163103881866173"/>
    <s v="aim-r"/>
    <m/>
    <x v="0"/>
  </r>
  <r>
    <n v="20000"/>
    <n v="35.330483105492938"/>
    <s v="aim-38"/>
    <m/>
    <x v="0"/>
  </r>
  <r>
    <n v="1900"/>
    <n v="3.3563958950218291"/>
    <s v="aim-r"/>
    <m/>
    <x v="0"/>
  </r>
  <r>
    <n v="1000"/>
    <n v="1.7665241552746469"/>
    <s v="aim-r"/>
    <m/>
    <x v="0"/>
  </r>
  <r>
    <n v="2500"/>
    <n v="4.4163103881866173"/>
    <s v="aim-r"/>
    <m/>
    <x v="0"/>
  </r>
  <r>
    <n v="1800"/>
    <n v="3.1797434794943644"/>
    <s v="aim-r"/>
    <m/>
    <x v="0"/>
  </r>
  <r>
    <n v="50000"/>
    <n v="78.153016635322871"/>
    <s v="aim-r"/>
    <m/>
    <x v="0"/>
  </r>
  <r>
    <n v="1800"/>
    <n v="3.0667007411193454"/>
    <s v="aim-r"/>
    <m/>
    <x v="0"/>
  </r>
  <r>
    <n v="7000"/>
    <n v="12.365669086922528"/>
    <s v="ann-r"/>
    <m/>
    <x v="1"/>
  </r>
  <r>
    <n v="7000"/>
    <n v="12.365669086922528"/>
    <s v="ann-r"/>
    <m/>
    <x v="1"/>
  </r>
  <r>
    <n v="7000"/>
    <n v="12.365669086922528"/>
    <s v="ann-r"/>
    <m/>
    <x v="1"/>
  </r>
  <r>
    <n v="7000"/>
    <n v="11.926058437686343"/>
    <s v="ann-r"/>
    <m/>
    <x v="1"/>
  </r>
  <r>
    <n v="7000"/>
    <n v="12.365669086922528"/>
    <s v="ann-r"/>
    <m/>
    <x v="1"/>
  </r>
  <r>
    <n v="7000"/>
    <n v="11.926058437686343"/>
    <s v="ann-r"/>
    <m/>
    <x v="1"/>
  </r>
  <r>
    <n v="7000"/>
    <n v="10.941422328945203"/>
    <s v="ann-r"/>
    <m/>
    <x v="1"/>
  </r>
  <r>
    <n v="7000"/>
    <n v="10.941422328945203"/>
    <s v="ann-r"/>
    <m/>
    <x v="1"/>
  </r>
  <r>
    <n v="7000"/>
    <n v="12.365669086922528"/>
    <s v="ann-r"/>
    <m/>
    <x v="1"/>
  </r>
  <r>
    <n v="7000"/>
    <n v="12.365669086922528"/>
    <s v="ann-r"/>
    <m/>
    <x v="1"/>
  </r>
  <r>
    <n v="10000"/>
    <n v="17.037226339551921"/>
    <s v="ann-r"/>
    <m/>
    <x v="1"/>
  </r>
  <r>
    <n v="10000"/>
    <n v="17.037226339551921"/>
    <s v="ann-r"/>
    <m/>
    <x v="1"/>
  </r>
  <r>
    <n v="10000"/>
    <n v="17.037226339551921"/>
    <s v="ann-r"/>
    <m/>
    <x v="1"/>
  </r>
  <r>
    <n v="5000"/>
    <n v="8.8326207763732345"/>
    <s v="ann-r"/>
    <m/>
    <x v="1"/>
  </r>
  <r>
    <n v="5000"/>
    <n v="8.8326207763732345"/>
    <s v="ann-r"/>
    <m/>
    <x v="1"/>
  </r>
  <r>
    <n v="5000"/>
    <n v="8.8326207763732345"/>
    <s v="ann-r"/>
    <m/>
    <x v="1"/>
  </r>
  <r>
    <n v="10000"/>
    <n v="17.665241552746469"/>
    <s v="ann-r"/>
    <m/>
    <x v="1"/>
  </r>
  <r>
    <n v="7000"/>
    <n v="12.365669086922528"/>
    <s v="ann-r"/>
    <m/>
    <x v="1"/>
  </r>
  <r>
    <n v="7000"/>
    <n v="12.365669086922528"/>
    <s v="ann-r"/>
    <m/>
    <x v="1"/>
  </r>
  <r>
    <n v="7000"/>
    <n v="12.365669086922528"/>
    <s v="ann-r"/>
    <m/>
    <x v="1"/>
  </r>
  <r>
    <n v="7000"/>
    <n v="10.785990539145441"/>
    <s v="ann-r"/>
    <m/>
    <x v="1"/>
  </r>
  <r>
    <n v="10000"/>
    <n v="17.665241552746469"/>
    <s v="ann-r"/>
    <m/>
    <x v="1"/>
  </r>
  <r>
    <n v="7000"/>
    <n v="10.785990539145441"/>
    <s v="ann-r"/>
    <m/>
    <x v="1"/>
  </r>
  <r>
    <n v="7000"/>
    <n v="10.785990539145441"/>
    <s v="ann-r"/>
    <m/>
    <x v="1"/>
  </r>
  <r>
    <n v="7000"/>
    <n v="10.785990539145441"/>
    <s v="ann-r"/>
    <m/>
    <x v="1"/>
  </r>
  <r>
    <n v="7000"/>
    <n v="10.941422328945203"/>
    <s v="ann-r"/>
    <m/>
    <x v="1"/>
  </r>
  <r>
    <n v="7000"/>
    <n v="12.365669086922528"/>
    <s v="ann-r"/>
    <m/>
    <x v="1"/>
  </r>
  <r>
    <n v="10000"/>
    <n v="17.665241552746469"/>
    <s v="ann-r"/>
    <m/>
    <x v="1"/>
  </r>
  <r>
    <n v="10000"/>
    <n v="17.665241552746469"/>
    <s v="ann-r"/>
    <m/>
    <x v="1"/>
  </r>
  <r>
    <n v="10000"/>
    <n v="17.665241552746469"/>
    <s v="ann-r"/>
    <m/>
    <x v="1"/>
  </r>
  <r>
    <n v="50000"/>
    <n v="88.326207763732342"/>
    <s v="ann-r"/>
    <m/>
    <x v="1"/>
  </r>
  <r>
    <n v="7000"/>
    <n v="12.365669086922528"/>
    <s v="ann-r"/>
    <m/>
    <x v="1"/>
  </r>
  <r>
    <n v="50000"/>
    <n v="88.326207763732342"/>
    <s v="ann-r"/>
    <m/>
    <x v="1"/>
  </r>
  <r>
    <n v="50000"/>
    <n v="88.326207763732342"/>
    <s v="ann-r"/>
    <m/>
    <x v="1"/>
  </r>
  <r>
    <n v="50000"/>
    <n v="88.326207763732342"/>
    <s v="ann-r"/>
    <m/>
    <x v="1"/>
  </r>
  <r>
    <n v="50000"/>
    <n v="88.326207763732342"/>
    <s v="ann-r"/>
    <m/>
    <x v="1"/>
  </r>
  <r>
    <n v="50000"/>
    <n v="88.326207763732342"/>
    <s v="ann-r"/>
    <m/>
    <x v="1"/>
  </r>
  <r>
    <n v="10000"/>
    <n v="17.665241552746469"/>
    <s v="ann-r"/>
    <m/>
    <x v="1"/>
  </r>
  <r>
    <n v="10000"/>
    <n v="17.665241552746469"/>
    <s v="ann-r"/>
    <m/>
    <x v="1"/>
  </r>
  <r>
    <n v="7000"/>
    <n v="12.365669086922528"/>
    <s v="ann-r"/>
    <m/>
    <x v="1"/>
  </r>
  <r>
    <n v="50000"/>
    <n v="88.326207763732342"/>
    <s v="ann-r"/>
    <m/>
    <x v="1"/>
  </r>
  <r>
    <n v="50000"/>
    <n v="88.326207763732342"/>
    <s v="ann-r"/>
    <m/>
    <x v="1"/>
  </r>
  <r>
    <n v="7000"/>
    <n v="11.926058437686343"/>
    <s v="ann-r"/>
    <m/>
    <x v="1"/>
  </r>
  <r>
    <n v="7000"/>
    <n v="12.365669086922528"/>
    <s v="ann-r"/>
    <m/>
    <x v="1"/>
  </r>
  <r>
    <n v="7000"/>
    <n v="12.365669086922528"/>
    <s v="ann-r"/>
    <m/>
    <x v="1"/>
  </r>
  <r>
    <n v="10000"/>
    <n v="17.665241552746469"/>
    <s v="ann-r"/>
    <m/>
    <x v="1"/>
  </r>
  <r>
    <n v="10000"/>
    <n v="17.665241552746469"/>
    <s v="ann-r"/>
    <m/>
    <x v="1"/>
  </r>
  <r>
    <n v="10000"/>
    <n v="17.665241552746469"/>
    <s v="ann-r"/>
    <m/>
    <x v="1"/>
  </r>
  <r>
    <n v="7000"/>
    <n v="12.365669086922528"/>
    <s v="ann-r"/>
    <m/>
    <x v="1"/>
  </r>
  <r>
    <n v="7000"/>
    <n v="12.852290461764436"/>
    <s v="ann-r"/>
    <m/>
    <x v="1"/>
  </r>
  <r>
    <n v="7000"/>
    <n v="12.852290461764436"/>
    <s v="ann-r"/>
    <m/>
    <x v="1"/>
  </r>
  <r>
    <n v="7000"/>
    <n v="12.365669086922528"/>
    <s v="ann-r"/>
    <m/>
    <x v="1"/>
  </r>
  <r>
    <n v="7000"/>
    <n v="12.365669086922528"/>
    <s v="ann-r"/>
    <m/>
    <x v="1"/>
  </r>
  <r>
    <n v="1600"/>
    <n v="2.826438648439435"/>
    <s v="ann-r"/>
    <m/>
    <x v="1"/>
  </r>
  <r>
    <n v="6500"/>
    <n v="11.482407009285204"/>
    <s v="ann-1"/>
    <m/>
    <x v="1"/>
  </r>
  <r>
    <n v="34600"/>
    <n v="61.121735772502781"/>
    <s v="ann-2"/>
    <m/>
    <x v="1"/>
  </r>
  <r>
    <n v="1600"/>
    <n v="2.826438648439435"/>
    <s v="ann-r"/>
    <m/>
    <x v="1"/>
  </r>
  <r>
    <n v="6400"/>
    <n v="11.30575459375774"/>
    <s v="ann-2a"/>
    <m/>
    <x v="1"/>
  </r>
  <r>
    <n v="1700"/>
    <n v="2.8963284777238263"/>
    <s v="ann-r"/>
    <m/>
    <x v="1"/>
  </r>
  <r>
    <n v="1700"/>
    <n v="3.0030910639668997"/>
    <s v="ann-r"/>
    <m/>
    <x v="1"/>
  </r>
  <r>
    <n v="50000"/>
    <n v="77.042789565324583"/>
    <s v="ann-r"/>
    <m/>
    <x v="1"/>
  </r>
  <r>
    <n v="1600"/>
    <n v="2.5008965323303318"/>
    <s v="ann-r"/>
    <m/>
    <x v="1"/>
  </r>
  <r>
    <n v="1500"/>
    <n v="2.3445904990596862"/>
    <s v="ann-r"/>
    <m/>
    <x v="1"/>
  </r>
  <r>
    <n v="1600"/>
    <n v="2.5008965323303318"/>
    <s v="ann-r"/>
    <m/>
    <x v="1"/>
  </r>
  <r>
    <n v="1800"/>
    <n v="2.8135085988716235"/>
    <s v="ann-r"/>
    <m/>
    <x v="1"/>
  </r>
  <r>
    <n v="6800"/>
    <n v="12.012364255867599"/>
    <s v="ann-3"/>
    <m/>
    <x v="1"/>
  </r>
  <r>
    <n v="1600"/>
    <n v="2.7259562143283071"/>
    <s v="ann-r"/>
    <m/>
    <x v="1"/>
  </r>
  <r>
    <n v="1800"/>
    <n v="3.1797434794943644"/>
    <s v="ann-r"/>
    <m/>
    <x v="1"/>
  </r>
  <r>
    <n v="1500"/>
    <n v="2.6497862329119704"/>
    <s v="ann-4"/>
    <m/>
    <x v="1"/>
  </r>
  <r>
    <n v="5000"/>
    <n v="8.8326207763732345"/>
    <s v="ann-r"/>
    <m/>
    <x v="1"/>
  </r>
  <r>
    <n v="10000"/>
    <n v="17.665241552746469"/>
    <s v="ann-5"/>
    <m/>
    <x v="1"/>
  </r>
  <r>
    <n v="1600"/>
    <n v="2.826438648439435"/>
    <s v="ann-r"/>
    <m/>
    <x v="1"/>
  </r>
  <r>
    <n v="1500"/>
    <n v="2.6497862329119704"/>
    <s v="ann-6"/>
    <m/>
    <x v="1"/>
  </r>
  <r>
    <n v="5000"/>
    <n v="8.8326207763732345"/>
    <s v="ann-r"/>
    <m/>
    <x v="1"/>
  </r>
  <r>
    <n v="1600"/>
    <n v="2.826438648439435"/>
    <s v="ann-r"/>
    <m/>
    <x v="1"/>
  </r>
  <r>
    <n v="1500"/>
    <n v="2.3112836869597375"/>
    <s v="ann-r"/>
    <m/>
    <x v="1"/>
  </r>
  <r>
    <n v="1700"/>
    <n v="2.6194548452210356"/>
    <s v="ann-r"/>
    <m/>
    <x v="1"/>
  </r>
  <r>
    <n v="868120"/>
    <n v="1356.9239360291299"/>
    <s v="ann-7"/>
    <m/>
    <x v="2"/>
  </r>
  <r>
    <n v="1600"/>
    <n v="2.4653692660903865"/>
    <s v="ann-r"/>
    <m/>
    <x v="1"/>
  </r>
  <r>
    <n v="1700"/>
    <n v="2.6194548452210356"/>
    <s v="ann-r"/>
    <m/>
    <x v="1"/>
  </r>
  <r>
    <n v="6400"/>
    <n v="10.003586129321327"/>
    <s v="ann-8"/>
    <m/>
    <x v="1"/>
  </r>
  <r>
    <n v="1600"/>
    <n v="2.7259562143283071"/>
    <s v="ann-r"/>
    <m/>
    <x v="1"/>
  </r>
  <r>
    <n v="6000"/>
    <n v="10.599144931647881"/>
    <s v="ann-9"/>
    <m/>
    <x v="1"/>
  </r>
  <r>
    <n v="5000"/>
    <n v="8.8326207763732345"/>
    <s v="ann-r"/>
    <m/>
    <x v="1"/>
  </r>
  <r>
    <n v="15000"/>
    <n v="26.497862329119702"/>
    <s v="ann-10"/>
    <m/>
    <x v="1"/>
  </r>
  <r>
    <n v="1600"/>
    <n v="2.826438648439435"/>
    <s v="ann-r"/>
    <m/>
    <x v="1"/>
  </r>
  <r>
    <n v="5000"/>
    <n v="8.5186131697759606"/>
    <s v="ann-r"/>
    <m/>
    <x v="1"/>
  </r>
  <r>
    <n v="15000"/>
    <n v="26.497862329119702"/>
    <s v="ann-10"/>
    <m/>
    <x v="1"/>
  </r>
  <r>
    <n v="1500"/>
    <n v="2.6497862329119704"/>
    <s v="ann-r"/>
    <m/>
    <x v="1"/>
  </r>
  <r>
    <n v="6000"/>
    <n v="9.3783619962387448"/>
    <s v="ann-11"/>
    <m/>
    <x v="1"/>
  </r>
  <r>
    <n v="5000"/>
    <n v="8.8326207763732345"/>
    <s v="ann-r"/>
    <m/>
    <x v="1"/>
  </r>
  <r>
    <n v="1600"/>
    <n v="2.826438648439435"/>
    <s v="ann-r"/>
    <m/>
    <x v="1"/>
  </r>
  <r>
    <n v="1000"/>
    <n v="1.7665241552746469"/>
    <s v="ann-r"/>
    <m/>
    <x v="1"/>
  </r>
  <r>
    <n v="30000"/>
    <n v="52.995724658239403"/>
    <s v="ann-12"/>
    <m/>
    <x v="1"/>
  </r>
  <r>
    <n v="5000"/>
    <n v="8.8326207763732345"/>
    <s v="ann-13"/>
    <m/>
    <x v="1"/>
  </r>
  <r>
    <n v="1200"/>
    <n v="2.1198289863295763"/>
    <s v="ann-r"/>
    <m/>
    <x v="1"/>
  </r>
  <r>
    <n v="1500"/>
    <n v="2.6497862329119704"/>
    <s v="ann-r"/>
    <m/>
    <x v="1"/>
  </r>
  <r>
    <n v="14000"/>
    <n v="24.731338173845057"/>
    <s v="ann-14"/>
    <m/>
    <x v="1"/>
  </r>
  <r>
    <n v="9000"/>
    <n v="15.898717397471822"/>
    <s v="ann-r"/>
    <m/>
    <x v="1"/>
  </r>
  <r>
    <n v="77550"/>
    <n v="136.99394824154888"/>
    <s v="ann-15"/>
    <m/>
    <x v="1"/>
  </r>
  <r>
    <n v="50408"/>
    <n v="77.671458728177626"/>
    <s v="ann-17"/>
    <m/>
    <x v="1"/>
  </r>
  <r>
    <n v="9000"/>
    <n v="15.898717397471822"/>
    <s v="ann-r"/>
    <m/>
    <x v="1"/>
  </r>
  <r>
    <n v="50408"/>
    <n v="89.046949619084401"/>
    <s v="ann-17"/>
    <m/>
    <x v="1"/>
  </r>
  <r>
    <n v="12690"/>
    <n v="22.417191530435268"/>
    <s v="ann-15"/>
    <m/>
    <x v="1"/>
  </r>
  <r>
    <n v="9000"/>
    <n v="15.898717397471822"/>
    <s v="ann-r"/>
    <m/>
    <x v="1"/>
  </r>
  <r>
    <n v="50408"/>
    <n v="89.046949619084401"/>
    <s v="ann-17"/>
    <m/>
    <x v="1"/>
  </r>
  <r>
    <n v="9000"/>
    <n v="16.524373450839988"/>
    <s v="ann-r"/>
    <m/>
    <x v="1"/>
  </r>
  <r>
    <n v="50408"/>
    <n v="89.046949619084401"/>
    <s v="ann-17"/>
    <m/>
    <x v="1"/>
  </r>
  <r>
    <n v="9000"/>
    <n v="15.898717397471822"/>
    <s v="ann-r"/>
    <m/>
    <x v="1"/>
  </r>
  <r>
    <n v="24000"/>
    <n v="42.396579726591526"/>
    <s v="ann-16"/>
    <m/>
    <x v="1"/>
  </r>
  <r>
    <n v="50408"/>
    <n v="89.046949619084401"/>
    <s v="ann-17"/>
    <m/>
    <x v="1"/>
  </r>
  <r>
    <n v="2500"/>
    <n v="4.4163103881866173"/>
    <s v="Arrey-r"/>
    <m/>
    <x v="3"/>
  </r>
  <r>
    <n v="2500"/>
    <n v="4.4163103881866173"/>
    <s v="Arrey-r"/>
    <m/>
    <x v="3"/>
  </r>
  <r>
    <n v="2500"/>
    <n v="4.4163103881866173"/>
    <s v="Arrey-r"/>
    <m/>
    <x v="3"/>
  </r>
  <r>
    <n v="2500"/>
    <n v="4.4163103881866173"/>
    <s v="Arrey-r"/>
    <m/>
    <x v="3"/>
  </r>
  <r>
    <n v="3000"/>
    <n v="5.2995724658239407"/>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3.9076508317661438"/>
    <s v="Arrey-r"/>
    <m/>
    <x v="3"/>
  </r>
  <r>
    <n v="3000"/>
    <n v="5.2995724658239407"/>
    <s v="Arrey-r"/>
    <m/>
    <x v="3"/>
  </r>
  <r>
    <n v="2000"/>
    <n v="3.5330483105492938"/>
    <s v="Arrey-r"/>
    <m/>
    <x v="3"/>
  </r>
  <r>
    <n v="2500"/>
    <n v="4.2593065848879803"/>
    <s v="Arrey-r"/>
    <m/>
    <x v="3"/>
  </r>
  <r>
    <n v="3000"/>
    <n v="4.6891809981193724"/>
    <s v="Arrey-r"/>
    <m/>
    <x v="3"/>
  </r>
  <r>
    <n v="2500"/>
    <n v="3.9076508317661438"/>
    <s v="Arrey-r"/>
    <m/>
    <x v="3"/>
  </r>
  <r>
    <n v="3000"/>
    <n v="4.622567373919475"/>
    <s v="Arrey-r"/>
    <m/>
    <x v="3"/>
  </r>
  <r>
    <n v="5000"/>
    <n v="8.8326207763732345"/>
    <s v="Arrey-r"/>
    <m/>
    <x v="3"/>
  </r>
  <r>
    <n v="2500"/>
    <n v="4.4163103881866173"/>
    <s v="Arrey-r"/>
    <m/>
    <x v="3"/>
  </r>
  <r>
    <n v="2500"/>
    <n v="4.4163103881866173"/>
    <s v="Arrey-r"/>
    <m/>
    <x v="3"/>
  </r>
  <r>
    <n v="2500"/>
    <n v="4.2593065848879803"/>
    <s v="Arrey-r"/>
    <m/>
    <x v="3"/>
  </r>
  <r>
    <n v="2500"/>
    <n v="4.4163103881866173"/>
    <s v="Arrey-r"/>
    <m/>
    <x v="3"/>
  </r>
  <r>
    <n v="3000"/>
    <n v="5.2995724658239407"/>
    <s v="Arrey-r"/>
    <m/>
    <x v="3"/>
  </r>
  <r>
    <n v="3100"/>
    <n v="4.7766529530501236"/>
    <s v="Arrey-r"/>
    <m/>
    <x v="3"/>
  </r>
  <r>
    <n v="2600"/>
    <n v="4.5929628037140819"/>
    <s v="Arrey-r"/>
    <m/>
    <x v="3"/>
  </r>
  <r>
    <n v="2600"/>
    <n v="4.5929628037140819"/>
    <s v="Arrey-r"/>
    <m/>
    <x v="3"/>
  </r>
  <r>
    <n v="1800"/>
    <n v="3.1797434794943644"/>
    <s v="eri-r"/>
    <m/>
    <x v="4"/>
  </r>
  <r>
    <n v="1700"/>
    <n v="3.0030910639668997"/>
    <s v="eri-r"/>
    <m/>
    <x v="4"/>
  </r>
  <r>
    <n v="1600"/>
    <n v="2.826438648439435"/>
    <s v="eri-r"/>
    <m/>
    <x v="4"/>
  </r>
  <r>
    <n v="1700"/>
    <n v="3.0030910639668997"/>
    <s v="eri-r"/>
    <m/>
    <x v="4"/>
  </r>
  <r>
    <n v="1600"/>
    <n v="2.826438648439435"/>
    <s v="eri-r"/>
    <m/>
    <x v="4"/>
  </r>
  <r>
    <n v="1700"/>
    <n v="3.0030910639668997"/>
    <s v="eri-r"/>
    <m/>
    <x v="4"/>
  </r>
  <r>
    <n v="1700"/>
    <n v="3.0030910639668997"/>
    <s v="eri-1"/>
    <m/>
    <x v="4"/>
  </r>
  <r>
    <n v="1900"/>
    <n v="3.2370730045148646"/>
    <s v="eri-r"/>
    <m/>
    <x v="4"/>
  </r>
  <r>
    <n v="1800"/>
    <n v="3.1797434794943644"/>
    <s v="eri-r"/>
    <m/>
    <x v="4"/>
  </r>
  <r>
    <n v="1600"/>
    <n v="2.826438648439435"/>
    <s v="eri-r"/>
    <m/>
    <x v="4"/>
  </r>
  <r>
    <n v="1700"/>
    <n v="2.6572025656009779"/>
    <s v="eri-r"/>
    <m/>
    <x v="4"/>
  </r>
  <r>
    <n v="1600"/>
    <n v="2.826438648439435"/>
    <s v="eri-r"/>
    <m/>
    <x v="4"/>
  </r>
  <r>
    <n v="1800"/>
    <n v="3.1797434794943644"/>
    <s v="eri-r"/>
    <m/>
    <x v="4"/>
  </r>
  <r>
    <n v="1900"/>
    <n v="3.3563958950218291"/>
    <s v="eri-r"/>
    <m/>
    <x v="4"/>
  </r>
  <r>
    <n v="1500"/>
    <n v="2.3112836869597375"/>
    <s v="eri-r"/>
    <m/>
    <x v="4"/>
  </r>
  <r>
    <n v="1600"/>
    <n v="2.826438648439435"/>
    <s v="eri-r"/>
    <m/>
    <x v="4"/>
  </r>
  <r>
    <n v="1700"/>
    <n v="3.0030910639668997"/>
    <s v="eri-r"/>
    <m/>
    <x v="4"/>
  </r>
  <r>
    <n v="1600"/>
    <n v="2.826438648439435"/>
    <s v="eri-r"/>
    <m/>
    <x v="4"/>
  </r>
  <r>
    <n v="1600"/>
    <n v="2.826438648439435"/>
    <s v="eri-r"/>
    <m/>
    <x v="4"/>
  </r>
  <r>
    <n v="1500"/>
    <n v="2.6497862329119704"/>
    <s v="eri-r"/>
    <m/>
    <x v="4"/>
  </r>
  <r>
    <n v="1700"/>
    <n v="3.0030910639668997"/>
    <s v="eri-r"/>
    <m/>
    <x v="4"/>
  </r>
  <r>
    <n v="1400"/>
    <n v="2.4731338173845057"/>
    <s v="eri-r"/>
    <m/>
    <x v="4"/>
  </r>
  <r>
    <n v="1700"/>
    <n v="3.0030910639668997"/>
    <s v="eri-r"/>
    <m/>
    <x v="4"/>
  </r>
  <r>
    <n v="1600"/>
    <n v="2.826438648439435"/>
    <s v="eri-r"/>
    <m/>
    <x v="4"/>
  </r>
  <r>
    <n v="1800"/>
    <n v="2.8135085988716235"/>
    <s v="eri-r"/>
    <m/>
    <x v="4"/>
  </r>
  <r>
    <n v="1900"/>
    <n v="3.3563958950218291"/>
    <s v="eri-r"/>
    <m/>
    <x v="4"/>
  </r>
  <r>
    <n v="1000"/>
    <n v="1.7665241552746469"/>
    <s v="i19-r"/>
    <m/>
    <x v="5"/>
  </r>
  <r>
    <n v="500"/>
    <n v="0.88326207763732345"/>
    <s v="i19-r"/>
    <m/>
    <x v="5"/>
  </r>
  <r>
    <n v="500"/>
    <n v="0.85186131697759593"/>
    <s v="i19-r"/>
    <m/>
    <x v="5"/>
  </r>
  <r>
    <n v="1000"/>
    <n v="1.7665241552746469"/>
    <s v="i19-r"/>
    <m/>
    <x v="5"/>
  </r>
  <r>
    <n v="1000"/>
    <n v="1.7665241552746469"/>
    <s v="i19-r"/>
    <m/>
    <x v="5"/>
  </r>
  <r>
    <n v="2000"/>
    <n v="3.4074452679103837"/>
    <s v="i19-1"/>
    <n v="6"/>
    <x v="5"/>
  </r>
  <r>
    <n v="500"/>
    <n v="0.85186131697759593"/>
    <s v="i19-r"/>
    <n v="6"/>
    <x v="5"/>
  </r>
  <r>
    <n v="7500"/>
    <n v="11.722952495298431"/>
    <s v="i19-2"/>
    <n v="6"/>
    <x v="5"/>
  </r>
  <r>
    <n v="1500"/>
    <n v="2.555583950932788"/>
    <s v="i19-r"/>
    <n v="6"/>
    <x v="5"/>
  </r>
  <r>
    <n v="3000"/>
    <n v="4.6891809981193724"/>
    <s v="i19-r"/>
    <n v="6"/>
    <x v="5"/>
  </r>
  <r>
    <n v="5000"/>
    <n v="7.8153016635322876"/>
    <s v="i19-r"/>
    <n v="6"/>
    <x v="5"/>
  </r>
  <r>
    <n v="1000"/>
    <n v="1.5630603327064576"/>
    <s v="i19-r"/>
    <n v="6"/>
    <x v="5"/>
  </r>
  <r>
    <n v="8000"/>
    <n v="12.504482661651661"/>
    <s v="i19-3"/>
    <n v="6"/>
    <x v="5"/>
  </r>
  <r>
    <n v="3000"/>
    <n v="5.2995724658239407"/>
    <s v="i19-r"/>
    <n v="6"/>
    <x v="5"/>
  </r>
  <r>
    <n v="5000"/>
    <n v="8.8326207763732345"/>
    <s v="i19-r"/>
    <n v="6"/>
    <x v="5"/>
  </r>
  <r>
    <n v="2000"/>
    <n v="3.5330483105492938"/>
    <s v="i19-4"/>
    <n v="6"/>
    <x v="5"/>
  </r>
  <r>
    <n v="800"/>
    <n v="1.3629781071641536"/>
    <s v="i19-r"/>
    <n v="6"/>
    <x v="5"/>
  </r>
  <r>
    <n v="3000"/>
    <n v="5.111167901865576"/>
    <s v="i19-r"/>
    <n v="6"/>
    <x v="5"/>
  </r>
  <r>
    <n v="500"/>
    <n v="0.88326207763732345"/>
    <s v="i19-r"/>
    <n v="6"/>
    <x v="5"/>
  </r>
  <r>
    <n v="500"/>
    <n v="0.88326207763732345"/>
    <s v="i19-r"/>
    <m/>
    <x v="5"/>
  </r>
  <r>
    <n v="1000"/>
    <n v="1.7665241552746469"/>
    <s v="i19-r"/>
    <m/>
    <x v="5"/>
  </r>
  <r>
    <n v="600"/>
    <n v="1.0599144931647881"/>
    <s v="i19-r"/>
    <m/>
    <x v="5"/>
  </r>
  <r>
    <n v="3000"/>
    <n v="5.2995724658239407"/>
    <s v="i19-r"/>
    <m/>
    <x v="5"/>
  </r>
  <r>
    <n v="2000"/>
    <n v="3.5330483105492938"/>
    <s v="i19-r"/>
    <m/>
    <x v="5"/>
  </r>
  <r>
    <n v="500"/>
    <n v="0.88326207763732345"/>
    <s v="i19-r"/>
    <m/>
    <x v="5"/>
  </r>
  <r>
    <n v="500"/>
    <n v="0.78153016635322881"/>
    <s v="i19-r"/>
    <m/>
    <x v="5"/>
  </r>
  <r>
    <n v="500"/>
    <n v="0.88326207763732345"/>
    <s v="i19-r"/>
    <m/>
    <x v="5"/>
  </r>
  <r>
    <n v="500"/>
    <n v="0.88326207763732345"/>
    <s v="i19-r"/>
    <m/>
    <x v="5"/>
  </r>
  <r>
    <n v="500"/>
    <n v="0.88326207763732345"/>
    <s v="i19-r"/>
    <m/>
    <x v="5"/>
  </r>
  <r>
    <n v="500"/>
    <n v="0.88326207763732345"/>
    <s v="i19-r"/>
    <m/>
    <x v="5"/>
  </r>
  <r>
    <n v="500"/>
    <n v="0.88326207763732345"/>
    <s v="i19-r"/>
    <m/>
    <x v="5"/>
  </r>
  <r>
    <n v="2000"/>
    <n v="3.5330483105492938"/>
    <s v="16-i19-r"/>
    <n v="16"/>
    <x v="5"/>
  </r>
  <r>
    <n v="500"/>
    <n v="0.77042789565324576"/>
    <s v="16-i19-r"/>
    <n v="16"/>
    <x v="5"/>
  </r>
  <r>
    <n v="10000"/>
    <n v="17.665241552746469"/>
    <s v="16-i19-5"/>
    <n v="16"/>
    <x v="5"/>
  </r>
  <r>
    <n v="3000"/>
    <n v="5.2995724658239407"/>
    <s v="16-i19-r"/>
    <n v="16"/>
    <x v="5"/>
  </r>
  <r>
    <n v="1500"/>
    <n v="2.6497862329119704"/>
    <s v="16-i19-r"/>
    <n v="16"/>
    <x v="5"/>
  </r>
  <r>
    <n v="500"/>
    <n v="0.88326207763732345"/>
    <s v="16-i19-r"/>
    <n v="16"/>
    <x v="5"/>
  </r>
  <r>
    <n v="10000"/>
    <n v="17.665241552746469"/>
    <s v="16-i19-5"/>
    <n v="16"/>
    <x v="5"/>
  </r>
  <r>
    <n v="1500"/>
    <n v="2.6497862329119704"/>
    <s v="16-i19-r"/>
    <n v="16"/>
    <x v="5"/>
  </r>
  <r>
    <n v="3000"/>
    <n v="5.2995724658239407"/>
    <s v="16-i19-r"/>
    <n v="16"/>
    <x v="5"/>
  </r>
  <r>
    <n v="1500"/>
    <n v="2.6497862329119704"/>
    <s v="16-i19-r"/>
    <n v="16"/>
    <x v="5"/>
  </r>
  <r>
    <n v="2000"/>
    <n v="3.1261206654129152"/>
    <s v="16-i19-r"/>
    <n v="16"/>
    <x v="5"/>
  </r>
  <r>
    <n v="800"/>
    <n v="1.2504482661651659"/>
    <s v="16-i19-r"/>
    <n v="16"/>
    <x v="5"/>
  </r>
  <r>
    <n v="3000"/>
    <n v="4.6891809981193724"/>
    <s v="16-i19-r"/>
    <n v="16"/>
    <x v="5"/>
  </r>
  <r>
    <n v="500"/>
    <n v="0.85186131697759593"/>
    <s v="i19-r"/>
    <m/>
    <x v="5"/>
  </r>
  <r>
    <n v="500"/>
    <n v="0.85186131697759593"/>
    <s v="i19-r"/>
    <m/>
    <x v="5"/>
  </r>
  <r>
    <n v="500"/>
    <n v="0.85186131697759593"/>
    <s v="i19-r"/>
    <m/>
    <x v="5"/>
  </r>
  <r>
    <n v="500"/>
    <n v="0.77042789565324576"/>
    <s v="i19-r"/>
    <m/>
    <x v="5"/>
  </r>
  <r>
    <n v="500"/>
    <n v="0.77042789565324576"/>
    <s v="i19-r"/>
    <m/>
    <x v="5"/>
  </r>
  <r>
    <n v="1800"/>
    <n v="3.1797434794943644"/>
    <s v="i27-r"/>
    <m/>
    <x v="6"/>
  </r>
  <r>
    <n v="1900"/>
    <n v="3.3563958950218291"/>
    <s v="i27-r"/>
    <m/>
    <x v="6"/>
  </r>
  <r>
    <n v="7500"/>
    <n v="13.248931164559851"/>
    <s v="1-i27-1"/>
    <m/>
    <x v="6"/>
  </r>
  <r>
    <n v="7500"/>
    <n v="13.248931164559851"/>
    <s v="1-i27-2"/>
    <n v="1"/>
    <x v="6"/>
  </r>
  <r>
    <n v="7500"/>
    <n v="13.248931164559851"/>
    <s v="1-i27-3"/>
    <n v="1"/>
    <x v="6"/>
  </r>
  <r>
    <n v="7500"/>
    <n v="13.248931164559851"/>
    <s v="1-i27-4"/>
    <n v="1"/>
    <x v="6"/>
  </r>
  <r>
    <n v="7500"/>
    <n v="13.248931164559851"/>
    <s v="1-i27-5"/>
    <n v="1"/>
    <x v="6"/>
  </r>
  <r>
    <n v="2800"/>
    <n v="4.9462676347690113"/>
    <s v="1-i27-r"/>
    <n v="1"/>
    <x v="6"/>
  </r>
  <r>
    <n v="1500"/>
    <n v="2.6497862329119704"/>
    <s v="1-i27-r"/>
    <n v="1"/>
    <x v="6"/>
  </r>
  <r>
    <n v="1500"/>
    <n v="2.6497862329119704"/>
    <s v="1-i27-r"/>
    <n v="1"/>
    <x v="6"/>
  </r>
  <r>
    <n v="3250"/>
    <n v="5.741203504642602"/>
    <s v="1-i27-r"/>
    <n v="1"/>
    <x v="6"/>
  </r>
  <r>
    <n v="1900"/>
    <n v="3.3563958950218291"/>
    <s v="1-i27-r"/>
    <n v="1"/>
    <x v="6"/>
  </r>
  <r>
    <n v="20000"/>
    <n v="35.330483105492938"/>
    <s v="1-i27-6"/>
    <n v="1"/>
    <x v="6"/>
  </r>
  <r>
    <n v="20000"/>
    <n v="35.330483105492938"/>
    <s v="1-i27-7"/>
    <n v="1"/>
    <x v="6"/>
  </r>
  <r>
    <n v="20000"/>
    <n v="35.330483105492938"/>
    <s v="1-i27-8"/>
    <n v="1"/>
    <x v="6"/>
  </r>
  <r>
    <n v="20000"/>
    <n v="35.330483105492938"/>
    <s v="1-i27-9"/>
    <n v="1"/>
    <x v="6"/>
  </r>
  <r>
    <n v="20000"/>
    <n v="35.330483105492938"/>
    <s v="1-i27-10"/>
    <n v="1"/>
    <x v="6"/>
  </r>
  <r>
    <n v="20000"/>
    <n v="34.074452679103842"/>
    <s v="1-i27-11"/>
    <n v="1"/>
    <x v="6"/>
  </r>
  <r>
    <n v="20000"/>
    <n v="31.26120665412915"/>
    <s v="1-i27-12"/>
    <n v="1"/>
    <x v="6"/>
  </r>
  <r>
    <n v="20000"/>
    <n v="34.074452679103842"/>
    <s v="1-i27-13"/>
    <n v="1"/>
    <x v="6"/>
  </r>
  <r>
    <n v="20000"/>
    <n v="35.330483105492938"/>
    <s v="1-i27-14"/>
    <n v="1"/>
    <x v="6"/>
  </r>
  <r>
    <n v="20000"/>
    <n v="35.330483105492938"/>
    <s v="1-i27-15"/>
    <n v="1"/>
    <x v="6"/>
  </r>
  <r>
    <n v="50000"/>
    <n v="88.326207763732342"/>
    <s v="i27-r"/>
    <n v="1"/>
    <x v="6"/>
  </r>
  <r>
    <n v="1700"/>
    <n v="2.6572025656009779"/>
    <s v="i27-r"/>
    <m/>
    <x v="6"/>
  </r>
  <r>
    <n v="1850"/>
    <n v="3.2680696872580968"/>
    <s v="i27-r"/>
    <m/>
    <x v="6"/>
  </r>
  <r>
    <n v="1900"/>
    <n v="3.3563958950218291"/>
    <s v="i27-r"/>
    <m/>
    <x v="6"/>
  </r>
  <r>
    <n v="1800"/>
    <n v="3.1797434794943644"/>
    <s v="i27-r"/>
    <m/>
    <x v="6"/>
  </r>
  <r>
    <n v="1500"/>
    <n v="2.6497862329119704"/>
    <s v="i27-r"/>
    <m/>
    <x v="6"/>
  </r>
  <r>
    <n v="1500"/>
    <n v="2.6497862329119704"/>
    <s v="9-i27-16"/>
    <m/>
    <x v="6"/>
  </r>
  <r>
    <n v="1900"/>
    <n v="2.927626003482334"/>
    <s v="9-i27-r"/>
    <n v="9"/>
    <x v="6"/>
  </r>
  <r>
    <n v="5000"/>
    <n v="8.8326207763732345"/>
    <s v="9-i27-r"/>
    <n v="9"/>
    <x v="6"/>
  </r>
  <r>
    <n v="10000"/>
    <n v="17.665241552746469"/>
    <s v="9-i27-17"/>
    <n v="9"/>
    <x v="6"/>
  </r>
  <r>
    <n v="7500"/>
    <n v="12.777919754663939"/>
    <s v="9-i27-18"/>
    <n v="9"/>
    <x v="6"/>
  </r>
  <r>
    <n v="7500"/>
    <n v="13.248931164559851"/>
    <s v="9-i27-19"/>
    <n v="9"/>
    <x v="6"/>
  </r>
  <r>
    <n v="7500"/>
    <n v="11.556418434798687"/>
    <s v="9-i27-20"/>
    <n v="9"/>
    <x v="6"/>
  </r>
  <r>
    <n v="1500"/>
    <n v="2.3112836869597375"/>
    <s v="9-i27-r"/>
    <n v="9"/>
    <x v="6"/>
  </r>
  <r>
    <n v="5000"/>
    <n v="7.7042789565324581"/>
    <s v="9-i27-r"/>
    <n v="9"/>
    <x v="6"/>
  </r>
  <r>
    <n v="10000"/>
    <n v="15.630603327064575"/>
    <s v="9-i27-17"/>
    <n v="9"/>
    <x v="6"/>
  </r>
  <r>
    <n v="1500"/>
    <n v="2.6497862329119704"/>
    <s v="9-i27-21"/>
    <n v="9"/>
    <x v="6"/>
  </r>
  <r>
    <n v="5000"/>
    <n v="8.8326207763732345"/>
    <s v="9-i27-r"/>
    <n v="9"/>
    <x v="6"/>
  </r>
  <r>
    <n v="2000"/>
    <n v="3.5330483105492938"/>
    <s v="9-i27-r"/>
    <n v="9"/>
    <x v="6"/>
  </r>
  <r>
    <n v="1850"/>
    <n v="3.2680696872580968"/>
    <s v="i27-r"/>
    <n v="9"/>
    <x v="6"/>
  </r>
  <r>
    <n v="1900"/>
    <n v="3.3563958950218291"/>
    <s v="i27-r"/>
    <m/>
    <x v="6"/>
  </r>
  <r>
    <n v="1700"/>
    <n v="3.0030910639668997"/>
    <s v="i27-r"/>
    <m/>
    <x v="6"/>
  </r>
  <r>
    <n v="5000"/>
    <n v="8.8326207763732345"/>
    <s v="12-i27-22"/>
    <m/>
    <x v="6"/>
  </r>
  <r>
    <n v="1900"/>
    <n v="3.3563958950218291"/>
    <s v="12-i27-r"/>
    <n v="12"/>
    <x v="6"/>
  </r>
  <r>
    <n v="5000"/>
    <n v="8.8326207763732345"/>
    <s v="12-i27-r"/>
    <n v="12"/>
    <x v="6"/>
  </r>
  <r>
    <n v="15000"/>
    <n v="26.497862329119702"/>
    <s v="12-i27-23"/>
    <n v="12"/>
    <x v="6"/>
  </r>
  <r>
    <n v="1800"/>
    <n v="3.1797434794943644"/>
    <s v="12-i27-r"/>
    <n v="12"/>
    <x v="6"/>
  </r>
  <r>
    <n v="5000"/>
    <n v="8.8326207763732345"/>
    <s v="12-i27-r"/>
    <n v="12"/>
    <x v="6"/>
  </r>
  <r>
    <n v="15000"/>
    <n v="26.497862329119702"/>
    <s v="12-i27-23"/>
    <n v="12"/>
    <x v="6"/>
  </r>
  <r>
    <n v="2000"/>
    <n v="3.1261206654129152"/>
    <s v="12-i27-r"/>
    <n v="12"/>
    <x v="6"/>
  </r>
  <r>
    <n v="2000"/>
    <n v="3.5330483105492938"/>
    <s v="12-i27-r"/>
    <n v="12"/>
    <x v="6"/>
  </r>
  <r>
    <n v="2000"/>
    <n v="3.5330483105492938"/>
    <s v="12-i27-r"/>
    <n v="12"/>
    <x v="6"/>
  </r>
  <r>
    <n v="2000"/>
    <n v="3.4074452679103837"/>
    <s v="12-i27-r"/>
    <n v="12"/>
    <x v="6"/>
  </r>
  <r>
    <n v="1400"/>
    <n v="2.4731338173845057"/>
    <s v="12-i27-r"/>
    <n v="12"/>
    <x v="6"/>
  </r>
  <r>
    <n v="5000"/>
    <n v="8.8326207763732345"/>
    <s v="12-i27-r"/>
    <n v="12"/>
    <x v="6"/>
  </r>
  <r>
    <n v="15000"/>
    <n v="23.445904990596862"/>
    <s v="12-i27-23"/>
    <n v="12"/>
    <x v="6"/>
  </r>
  <r>
    <n v="5000"/>
    <n v="7.7042789565324581"/>
    <s v="12-i27-24"/>
    <n v="12"/>
    <x v="6"/>
  </r>
  <r>
    <n v="5000"/>
    <n v="8.5186131697759606"/>
    <s v="12-i27-r"/>
    <n v="12"/>
    <x v="6"/>
  </r>
  <r>
    <n v="2000"/>
    <n v="3.5330483105492938"/>
    <s v="12-i27-r"/>
    <n v="12"/>
    <x v="6"/>
  </r>
  <r>
    <n v="1850"/>
    <n v="2.8916616155069463"/>
    <s v="i27-r"/>
    <n v="12"/>
    <x v="6"/>
  </r>
  <r>
    <n v="1900"/>
    <n v="3.2370730045148646"/>
    <s v="i27-r"/>
    <m/>
    <x v="6"/>
  </r>
  <r>
    <n v="50000"/>
    <n v="85.186131697759592"/>
    <s v="i27-r"/>
    <m/>
    <x v="6"/>
  </r>
  <r>
    <n v="50000"/>
    <n v="85.186131697759592"/>
    <s v="i27-r"/>
    <m/>
    <x v="6"/>
  </r>
  <r>
    <n v="1800"/>
    <n v="3.1797434794943644"/>
    <s v="i27-r"/>
    <m/>
    <x v="6"/>
  </r>
  <r>
    <n v="7000"/>
    <n v="12.365669086922528"/>
    <s v="19-i27-r"/>
    <m/>
    <x v="6"/>
  </r>
  <r>
    <n v="15000"/>
    <n v="23.445904990596862"/>
    <s v="19-i27-25"/>
    <n v="19"/>
    <x v="6"/>
  </r>
  <r>
    <n v="15000"/>
    <n v="25.555839509327878"/>
    <s v="19-i27-26"/>
    <n v="19"/>
    <x v="6"/>
  </r>
  <r>
    <n v="15000"/>
    <n v="23.445904990596862"/>
    <s v="19-i27-27"/>
    <n v="19"/>
    <x v="6"/>
  </r>
  <r>
    <n v="15000"/>
    <n v="26.497862329119702"/>
    <s v="19-i27-28"/>
    <n v="19"/>
    <x v="6"/>
  </r>
  <r>
    <n v="15000"/>
    <n v="26.497862329119702"/>
    <s v="19-i27-29"/>
    <n v="19"/>
    <x v="6"/>
  </r>
  <r>
    <n v="15000"/>
    <n v="26.497862329119702"/>
    <s v="19-i27-30"/>
    <n v="19"/>
    <x v="6"/>
  </r>
  <r>
    <n v="2000"/>
    <n v="3.4074452679103837"/>
    <s v="19-i27-r"/>
    <n v="19"/>
    <x v="6"/>
  </r>
  <r>
    <n v="2000"/>
    <n v="3.4074452679103837"/>
    <s v="19-i27-r"/>
    <n v="19"/>
    <x v="6"/>
  </r>
  <r>
    <n v="2000"/>
    <n v="3.1261206654129152"/>
    <s v="19-i27-r"/>
    <n v="19"/>
    <x v="6"/>
  </r>
  <r>
    <n v="2000"/>
    <n v="3.1261206654129152"/>
    <s v="19-i27-r"/>
    <n v="19"/>
    <x v="6"/>
  </r>
  <r>
    <n v="1800"/>
    <n v="2.773540424351685"/>
    <s v="19-i27-r"/>
    <n v="19"/>
    <x v="6"/>
  </r>
  <r>
    <n v="20000"/>
    <n v="30.817115826129832"/>
    <s v="19-i27-31"/>
    <n v="19"/>
    <x v="6"/>
  </r>
  <r>
    <n v="20000"/>
    <n v="30.817115826129832"/>
    <s v="19-i27-32"/>
    <n v="19"/>
    <x v="6"/>
  </r>
  <r>
    <n v="20000"/>
    <n v="35.330483105492938"/>
    <s v="19-i27-33"/>
    <n v="19"/>
    <x v="6"/>
  </r>
  <r>
    <n v="20000"/>
    <n v="35.330483105492938"/>
    <s v="19-i27-34"/>
    <n v="19"/>
    <x v="6"/>
  </r>
  <r>
    <n v="20000"/>
    <n v="35.330483105492938"/>
    <s v="19-i27-35"/>
    <n v="19"/>
    <x v="6"/>
  </r>
  <r>
    <n v="50000"/>
    <n v="88.326207763732342"/>
    <s v="i27-r"/>
    <n v="19"/>
    <x v="6"/>
  </r>
  <r>
    <n v="1850"/>
    <n v="3.2680696872580968"/>
    <s v="i27-r"/>
    <m/>
    <x v="6"/>
  </r>
  <r>
    <n v="1900"/>
    <n v="3.3563958950218291"/>
    <s v="i27-r"/>
    <m/>
    <x v="6"/>
  </r>
  <r>
    <n v="1700"/>
    <n v="3.0030910639668997"/>
    <s v="i27-r"/>
    <m/>
    <x v="6"/>
  </r>
  <r>
    <n v="1975"/>
    <n v="3.4888852066674274"/>
    <s v="i37-r"/>
    <m/>
    <x v="7"/>
  </r>
  <r>
    <n v="1975"/>
    <n v="3.4888852066674274"/>
    <s v="i37-r"/>
    <m/>
    <x v="7"/>
  </r>
  <r>
    <n v="4500"/>
    <n v="7.666751852798364"/>
    <s v="3-i37-1"/>
    <m/>
    <x v="7"/>
  </r>
  <r>
    <n v="2000"/>
    <n v="3.5330483105492938"/>
    <s v="3-i37-r"/>
    <n v="3"/>
    <x v="7"/>
  </r>
  <r>
    <n v="2500"/>
    <n v="4.4163103881866173"/>
    <s v="3-i37-r"/>
    <n v="3"/>
    <x v="7"/>
  </r>
  <r>
    <n v="2400"/>
    <n v="3.7513447984954982"/>
    <s v="3-i37-r"/>
    <n v="3"/>
    <x v="7"/>
  </r>
  <r>
    <n v="8000"/>
    <n v="12.504482661651661"/>
    <s v="3-i37-2"/>
    <n v="3"/>
    <x v="7"/>
  </r>
  <r>
    <n v="5000"/>
    <n v="7.8153016635322876"/>
    <s v="3-i37-r"/>
    <n v="3"/>
    <x v="7"/>
  </r>
  <r>
    <n v="4000"/>
    <n v="6.2522413308258304"/>
    <s v="3-i37-r"/>
    <n v="3"/>
    <x v="7"/>
  </r>
  <r>
    <n v="4000"/>
    <n v="6.2522413308258304"/>
    <s v="3-i37-r"/>
    <n v="3"/>
    <x v="7"/>
  </r>
  <r>
    <n v="2300"/>
    <n v="3.5950387652248521"/>
    <s v="3-i37-r"/>
    <n v="3"/>
    <x v="7"/>
  </r>
  <r>
    <n v="8000"/>
    <n v="14.132193242197175"/>
    <s v="3-i37-2"/>
    <n v="3"/>
    <x v="7"/>
  </r>
  <r>
    <n v="5000"/>
    <n v="8.8326207763732345"/>
    <s v="3-i37-r"/>
    <n v="3"/>
    <x v="7"/>
  </r>
  <r>
    <n v="2000"/>
    <n v="3.5330483105492938"/>
    <s v="3-i37-r"/>
    <n v="3"/>
    <x v="7"/>
  </r>
  <r>
    <n v="2500"/>
    <n v="4.4163103881866173"/>
    <s v="3-i37-r"/>
    <n v="3"/>
    <x v="7"/>
  </r>
  <r>
    <n v="2000"/>
    <n v="3.5330483105492938"/>
    <s v="3-i37-r"/>
    <n v="3"/>
    <x v="7"/>
  </r>
  <r>
    <n v="4500"/>
    <n v="7.9493586987359111"/>
    <s v="3-i37-3"/>
    <n v="3"/>
    <x v="7"/>
  </r>
  <r>
    <n v="2500"/>
    <n v="4.2593065848879803"/>
    <s v="3-i37-r"/>
    <n v="3"/>
    <x v="7"/>
  </r>
  <r>
    <n v="5000"/>
    <n v="7.7042789565324581"/>
    <s v="3-i37-r"/>
    <n v="3"/>
    <x v="7"/>
  </r>
  <r>
    <n v="1000"/>
    <n v="1.5408557913064915"/>
    <s v="3-i37-r"/>
    <n v="3"/>
    <x v="7"/>
  </r>
  <r>
    <n v="1975"/>
    <n v="3.3648522020615039"/>
    <s v="i37-r"/>
    <m/>
    <x v="7"/>
  </r>
  <r>
    <n v="1975"/>
    <n v="3.0870441570952538"/>
    <s v="i37-r"/>
    <m/>
    <x v="7"/>
  </r>
  <r>
    <n v="4000"/>
    <n v="7.0660966210985876"/>
    <s v="7-i37-4"/>
    <n v="7"/>
    <x v="7"/>
  </r>
  <r>
    <n v="2200"/>
    <n v="3.8863531416042232"/>
    <s v="7-i37-r"/>
    <n v="7"/>
    <x v="7"/>
  </r>
  <r>
    <n v="10000"/>
    <n v="17.037226339551921"/>
    <s v="7-i37-5"/>
    <n v="7"/>
    <x v="7"/>
  </r>
  <r>
    <n v="5000"/>
    <n v="8.5186131697759606"/>
    <s v="7-i37-r"/>
    <n v="7"/>
    <x v="7"/>
  </r>
  <r>
    <n v="2000"/>
    <n v="3.0817115826129831"/>
    <s v="7-i37-r"/>
    <n v="7"/>
    <x v="7"/>
  </r>
  <r>
    <n v="2000"/>
    <n v="3.4074452679103837"/>
    <s v="7-i37-r"/>
    <n v="7"/>
    <x v="7"/>
  </r>
  <r>
    <n v="1000"/>
    <n v="1.7665241552746469"/>
    <s v="7-i37-r"/>
    <n v="7"/>
    <x v="7"/>
  </r>
  <r>
    <n v="1000"/>
    <n v="1.7665241552746469"/>
    <s v="7-i37-r"/>
    <n v="7"/>
    <x v="7"/>
  </r>
  <r>
    <n v="2500"/>
    <n v="3.9076508317661438"/>
    <s v="7-i37-r"/>
    <n v="7"/>
    <x v="7"/>
  </r>
  <r>
    <n v="10000"/>
    <n v="15.630603327064575"/>
    <s v="7-i37-5"/>
    <n v="7"/>
    <x v="7"/>
  </r>
  <r>
    <n v="5000"/>
    <n v="7.8153016635322876"/>
    <s v="7-i37-r"/>
    <n v="7"/>
    <x v="7"/>
  </r>
  <r>
    <n v="2500"/>
    <n v="4.4163103881866173"/>
    <s v="7-i37-r"/>
    <n v="7"/>
    <x v="7"/>
  </r>
  <r>
    <n v="1000"/>
    <n v="1.7665241552746469"/>
    <s v="7-i37-r"/>
    <n v="7"/>
    <x v="7"/>
  </r>
  <r>
    <n v="1000"/>
    <n v="1.7665241552746469"/>
    <s v="7-i37-r"/>
    <n v="7"/>
    <x v="7"/>
  </r>
  <r>
    <n v="4000"/>
    <n v="6.1634231652259661"/>
    <s v="7-i37-6"/>
    <n v="7"/>
    <x v="7"/>
  </r>
  <r>
    <n v="2300"/>
    <n v="3.5950387652248521"/>
    <s v="7-i37-r"/>
    <n v="7"/>
    <x v="7"/>
  </r>
  <r>
    <n v="5000"/>
    <n v="7.7042789565324581"/>
    <s v="7-i37-r"/>
    <n v="7"/>
    <x v="7"/>
  </r>
  <r>
    <n v="1500"/>
    <n v="2.3112836869597375"/>
    <s v="9-i37-7"/>
    <n v="9"/>
    <x v="7"/>
  </r>
  <r>
    <n v="2400"/>
    <n v="3.7513447984954982"/>
    <s v="9-i37-r"/>
    <n v="9"/>
    <x v="7"/>
  </r>
  <r>
    <n v="10000"/>
    <n v="15.630603327064575"/>
    <s v="9-i37-8"/>
    <n v="9"/>
    <x v="7"/>
  </r>
  <r>
    <n v="5000"/>
    <n v="8.8326207763732345"/>
    <s v="9-i37-r"/>
    <n v="9"/>
    <x v="7"/>
  </r>
  <r>
    <n v="10000"/>
    <n v="17.665241552746469"/>
    <s v="9-i37-r"/>
    <n v="9"/>
    <x v="7"/>
  </r>
  <r>
    <n v="2000"/>
    <n v="3.4074452679103837"/>
    <s v="9-i37-r"/>
    <n v="9"/>
    <x v="7"/>
  </r>
  <r>
    <n v="2500"/>
    <n v="4.4163103881866173"/>
    <s v="9-i37-r"/>
    <n v="9"/>
    <x v="7"/>
  </r>
  <r>
    <n v="5000"/>
    <n v="8.8326207763732345"/>
    <s v="9-i37-r"/>
    <n v="9"/>
    <x v="7"/>
  </r>
  <r>
    <n v="1975"/>
    <n v="3.4888852066674274"/>
    <s v="i37-r"/>
    <m/>
    <x v="7"/>
  </r>
  <r>
    <n v="3500"/>
    <n v="5.3929952695727206"/>
    <s v="12-i37-9"/>
    <n v="12"/>
    <x v="7"/>
  </r>
  <r>
    <n v="2500"/>
    <n v="3.852139478266229"/>
    <s v="12-i37-r"/>
    <n v="12"/>
    <x v="7"/>
  </r>
  <r>
    <n v="10000"/>
    <n v="15.408557913064916"/>
    <s v="12-i37-10"/>
    <n v="12"/>
    <x v="7"/>
  </r>
  <r>
    <n v="5000"/>
    <n v="7.7042789565324581"/>
    <s v="12-i37-r"/>
    <n v="12"/>
    <x v="7"/>
  </r>
  <r>
    <n v="2500"/>
    <n v="4.4163103881866173"/>
    <s v="12-i37-r"/>
    <n v="12"/>
    <x v="7"/>
  </r>
  <r>
    <n v="4000"/>
    <n v="7.0660966210985876"/>
    <s v="12-i37-r"/>
    <n v="12"/>
    <x v="7"/>
  </r>
  <r>
    <n v="4000"/>
    <n v="6.8148905358207674"/>
    <s v="12-i37-r"/>
    <n v="12"/>
    <x v="7"/>
  </r>
  <r>
    <n v="3000"/>
    <n v="5.2995724658239407"/>
    <s v="12-i37-r"/>
    <n v="12"/>
    <x v="7"/>
  </r>
  <r>
    <n v="10000"/>
    <n v="17.665241552746469"/>
    <s v="12-i37-10"/>
    <n v="12"/>
    <x v="7"/>
  </r>
  <r>
    <n v="5000"/>
    <n v="7.8153016635322876"/>
    <s v="12-i37-r"/>
    <n v="12"/>
    <x v="7"/>
  </r>
  <r>
    <n v="2500"/>
    <n v="4.4163103881866173"/>
    <s v="12-i37-r"/>
    <n v="12"/>
    <x v="7"/>
  </r>
  <r>
    <n v="2300"/>
    <n v="3.5950387652248521"/>
    <s v="12-i37-r"/>
    <n v="12"/>
    <x v="7"/>
  </r>
  <r>
    <n v="10000"/>
    <n v="15.630603327064575"/>
    <s v="12-i37-10"/>
    <n v="12"/>
    <x v="7"/>
  </r>
  <r>
    <n v="5000"/>
    <n v="7.7042789565324581"/>
    <s v="12-i37-r"/>
    <n v="12"/>
    <x v="7"/>
  </r>
  <r>
    <n v="2300"/>
    <n v="3.5439683200049306"/>
    <s v="12-i37-r"/>
    <n v="12"/>
    <x v="7"/>
  </r>
  <r>
    <n v="10000"/>
    <n v="15.408557913064916"/>
    <s v="12-i37-10"/>
    <n v="12"/>
    <x v="7"/>
  </r>
  <r>
    <n v="5000"/>
    <n v="8.5186131697759606"/>
    <s v="12-i37-r"/>
    <n v="12"/>
    <x v="7"/>
  </r>
  <r>
    <n v="3000"/>
    <n v="5.111167901865576"/>
    <s v="12-i37-r"/>
    <n v="12"/>
    <x v="7"/>
  </r>
  <r>
    <n v="2200"/>
    <n v="3.7481897947014224"/>
    <s v="12-i37-r"/>
    <n v="12"/>
    <x v="7"/>
  </r>
  <r>
    <n v="10000"/>
    <n v="17.037226339551921"/>
    <s v="12-i37-10"/>
    <n v="12"/>
    <x v="7"/>
  </r>
  <r>
    <n v="5000"/>
    <n v="7.8153016635322876"/>
    <s v="12-i37-r"/>
    <n v="12"/>
    <x v="7"/>
  </r>
  <r>
    <n v="5000"/>
    <n v="7.7042789565324581"/>
    <s v="12-i37-r"/>
    <n v="12"/>
    <x v="7"/>
  </r>
  <r>
    <n v="70000"/>
    <n v="123.65669086922529"/>
    <s v="12-i37-11"/>
    <n v="12"/>
    <x v="7"/>
  </r>
  <r>
    <n v="3500"/>
    <n v="6.1828345434612642"/>
    <s v="12-i37-12"/>
    <n v="12"/>
    <x v="7"/>
  </r>
  <r>
    <n v="3000"/>
    <n v="5.2995724658239407"/>
    <s v="12-i37-r"/>
    <n v="12"/>
    <x v="7"/>
  </r>
  <r>
    <n v="5000"/>
    <n v="8.8326207763732345"/>
    <s v="12-i37-r"/>
    <n v="12"/>
    <x v="7"/>
  </r>
  <r>
    <n v="25000"/>
    <n v="44.163103881866171"/>
    <s v="12-i37-r"/>
    <n v="12"/>
    <x v="7"/>
  </r>
  <r>
    <n v="1975"/>
    <n v="3.4888852066674274"/>
    <s v="i37-r"/>
    <m/>
    <x v="7"/>
  </r>
  <r>
    <n v="120000"/>
    <n v="211.98289863295761"/>
    <s v="i37-r"/>
    <m/>
    <x v="7"/>
  </r>
  <r>
    <n v="1975"/>
    <n v="3.4888852066674274"/>
    <s v="i37-r"/>
    <m/>
    <x v="7"/>
  </r>
  <r>
    <n v="4000"/>
    <n v="6.2522413308258304"/>
    <s v="18-i37-14"/>
    <n v="18"/>
    <x v="7"/>
  </r>
  <r>
    <n v="2000"/>
    <n v="3.1261206654129152"/>
    <s v="18-i37-r"/>
    <n v="18"/>
    <x v="7"/>
  </r>
  <r>
    <n v="2000"/>
    <n v="3.5330483105492938"/>
    <s v="18-i37-r"/>
    <n v="18"/>
    <x v="7"/>
  </r>
  <r>
    <n v="2300"/>
    <n v="4.0630055571316879"/>
    <s v="18-i37-r"/>
    <n v="18"/>
    <x v="7"/>
  </r>
  <r>
    <n v="8000"/>
    <n v="14.132193242197175"/>
    <s v="18-i37-15"/>
    <n v="18"/>
    <x v="7"/>
  </r>
  <r>
    <n v="5000"/>
    <n v="8.5186131697759606"/>
    <s v="18-i37-r"/>
    <n v="18"/>
    <x v="7"/>
  </r>
  <r>
    <n v="1500"/>
    <n v="2.555583950932788"/>
    <s v="18-i37-r"/>
    <n v="18"/>
    <x v="7"/>
  </r>
  <r>
    <n v="1500"/>
    <n v="2.3112836869597375"/>
    <s v="18-i37-r"/>
    <n v="18"/>
    <x v="7"/>
  </r>
  <r>
    <n v="1500"/>
    <n v="2.3112836869597375"/>
    <s v="18-i37-r"/>
    <n v="18"/>
    <x v="7"/>
  </r>
  <r>
    <n v="1950"/>
    <n v="3.0046687930476588"/>
    <s v="18-i37-r"/>
    <n v="18"/>
    <x v="7"/>
  </r>
  <r>
    <n v="8000"/>
    <n v="12.326846330451932"/>
    <s v="18-i37-15"/>
    <n v="18"/>
    <x v="7"/>
  </r>
  <r>
    <n v="5000"/>
    <n v="8.8326207763732345"/>
    <s v="18-i37-r"/>
    <n v="18"/>
    <x v="7"/>
  </r>
  <r>
    <n v="1500"/>
    <n v="2.6497862329119704"/>
    <s v="18-i37-r"/>
    <n v="18"/>
    <x v="7"/>
  </r>
  <r>
    <n v="3500"/>
    <n v="6.1828345434612642"/>
    <s v="18-i37-r"/>
    <n v="18"/>
    <x v="7"/>
  </r>
  <r>
    <n v="3500"/>
    <n v="6.1828345434612642"/>
    <s v="18-i37-r"/>
    <n v="18"/>
    <x v="7"/>
  </r>
  <r>
    <n v="4000"/>
    <n v="7.0660966210985876"/>
    <s v="18-i37-16"/>
    <n v="18"/>
    <x v="7"/>
  </r>
  <r>
    <n v="2300"/>
    <n v="4.0630055571316879"/>
    <s v="18-i37-r"/>
    <n v="18"/>
    <x v="7"/>
  </r>
  <r>
    <n v="5000"/>
    <n v="8.8326207763732345"/>
    <s v="18-i37-r"/>
    <n v="18"/>
    <x v="7"/>
  </r>
  <r>
    <n v="6475"/>
    <n v="11.438243905403338"/>
    <s v="i37-r"/>
    <s v=" "/>
    <x v="7"/>
  </r>
  <r>
    <n v="5000"/>
    <n v="8.8326207763732345"/>
    <s v="i37-r"/>
    <m/>
    <x v="7"/>
  </r>
  <r>
    <n v="4500"/>
    <n v="7.9493586987359111"/>
    <s v="22-i37-17"/>
    <n v="22"/>
    <x v="7"/>
  </r>
  <r>
    <n v="2100"/>
    <n v="3.7097007260767585"/>
    <s v="22-i37-r"/>
    <n v="22"/>
    <x v="7"/>
  </r>
  <r>
    <n v="8000"/>
    <n v="14.132193242197175"/>
    <s v="22-i37-18"/>
    <n v="22"/>
    <x v="7"/>
  </r>
  <r>
    <n v="5000"/>
    <n v="8.8326207763732345"/>
    <s v="22-i37-r"/>
    <n v="22"/>
    <x v="7"/>
  </r>
  <r>
    <n v="1500"/>
    <n v="2.6497862329119704"/>
    <s v="22-i37-r"/>
    <n v="22"/>
    <x v="7"/>
  </r>
  <r>
    <n v="65000"/>
    <n v="114.82407009285204"/>
    <s v="22-i37-r"/>
    <m/>
    <x v="7"/>
  </r>
  <r>
    <n v="5000"/>
    <n v="8.8326207763732345"/>
    <s v="22-i37-r"/>
    <n v="22"/>
    <x v="7"/>
  </r>
  <r>
    <n v="5000"/>
    <n v="7.8153016635322876"/>
    <s v="22-i37-r"/>
    <n v="22"/>
    <x v="7"/>
  </r>
  <r>
    <n v="2200"/>
    <n v="3.8863531416042232"/>
    <s v="22-i37-r"/>
    <n v="22"/>
    <x v="7"/>
  </r>
  <r>
    <n v="8000"/>
    <n v="12.504482661651661"/>
    <s v="22-i37-18"/>
    <n v="22"/>
    <x v="7"/>
  </r>
  <r>
    <n v="1500"/>
    <n v="2.6497862329119704"/>
    <s v="22-i37-r"/>
    <n v="22"/>
    <x v="7"/>
  </r>
  <r>
    <n v="4500"/>
    <n v="7.666751852798364"/>
    <s v="22-i37-19"/>
    <n v="22"/>
    <x v="7"/>
  </r>
  <r>
    <n v="2300"/>
    <n v="3.9185620580969416"/>
    <s v="22-i37-r"/>
    <n v="22"/>
    <x v="7"/>
  </r>
  <r>
    <n v="5000"/>
    <n v="8.5186131697759606"/>
    <s v="22-i37-r"/>
    <n v="22"/>
    <x v="7"/>
  </r>
  <r>
    <n v="3500"/>
    <n v="5.4707111644726014"/>
    <s v="i49-r"/>
    <m/>
    <x v="8"/>
  </r>
  <r>
    <n v="1950"/>
    <n v="3.4447221027855615"/>
    <s v="i49-r"/>
    <m/>
    <x v="8"/>
  </r>
  <r>
    <n v="5000"/>
    <n v="8.8326207763732345"/>
    <s v="2-i49-1"/>
    <n v="2"/>
    <x v="8"/>
  </r>
  <r>
    <n v="3500"/>
    <n v="5.9630292188431717"/>
    <s v="2-i49-r"/>
    <n v="2"/>
    <x v="8"/>
  </r>
  <r>
    <n v="1800"/>
    <n v="2.8135085988716235"/>
    <s v="2-i49-r"/>
    <n v="2"/>
    <x v="8"/>
  </r>
  <r>
    <n v="5000"/>
    <n v="7.8153016635322876"/>
    <s v="2-i49-r"/>
    <n v="2"/>
    <x v="8"/>
  </r>
  <r>
    <n v="8000"/>
    <n v="12.504482661651661"/>
    <s v="2-i49-2"/>
    <n v="2"/>
    <x v="8"/>
  </r>
  <r>
    <n v="1600"/>
    <n v="2.7259562143283071"/>
    <s v="2-i49-r"/>
    <n v="2"/>
    <x v="8"/>
  </r>
  <r>
    <n v="7000"/>
    <n v="11.926058437686343"/>
    <s v="2-i49-r"/>
    <n v="2"/>
    <x v="8"/>
  </r>
  <r>
    <n v="7000"/>
    <n v="12.365669086922528"/>
    <s v="2-i49-r"/>
    <n v="2"/>
    <x v="8"/>
  </r>
  <r>
    <n v="1500"/>
    <n v="2.6497862329119704"/>
    <s v="2-i49-r"/>
    <n v="2"/>
    <x v="8"/>
  </r>
  <r>
    <n v="5000"/>
    <n v="8.8326207763732345"/>
    <s v="2-i49-r"/>
    <n v="2"/>
    <x v="8"/>
  </r>
  <r>
    <n v="8000"/>
    <n v="12.504482661651661"/>
    <s v="2-i49-2"/>
    <n v="2"/>
    <x v="8"/>
  </r>
  <r>
    <n v="2400"/>
    <n v="3.7513447984954982"/>
    <s v="2-i49-r"/>
    <n v="2"/>
    <x v="8"/>
  </r>
  <r>
    <n v="3500"/>
    <n v="5.9630292188431717"/>
    <s v="2-i49-r"/>
    <n v="2"/>
    <x v="8"/>
  </r>
  <r>
    <n v="5000"/>
    <n v="8.5186131697759606"/>
    <s v="2-i49-3"/>
    <n v="2"/>
    <x v="8"/>
  </r>
  <r>
    <n v="1800"/>
    <n v="3.1797434794943644"/>
    <s v="2-i49-r"/>
    <n v="2"/>
    <x v="8"/>
  </r>
  <r>
    <n v="5000"/>
    <n v="8.8326207763732345"/>
    <s v="2-i49-r"/>
    <n v="2"/>
    <x v="8"/>
  </r>
  <r>
    <n v="2700"/>
    <n v="4.7696152192415466"/>
    <s v="i49-r"/>
    <m/>
    <x v="8"/>
  </r>
  <r>
    <n v="4000"/>
    <n v="7.0660966210985876"/>
    <s v="4-i49-4"/>
    <n v="4"/>
    <x v="8"/>
  </r>
  <r>
    <n v="2500"/>
    <n v="4.2593065848879803"/>
    <s v="4-i49-r"/>
    <n v="4"/>
    <x v="8"/>
  </r>
  <r>
    <n v="2500"/>
    <n v="4.2593065848879803"/>
    <s v="4-i49-r"/>
    <n v="4"/>
    <x v="8"/>
  </r>
  <r>
    <n v="1900"/>
    <n v="2.9698146321422692"/>
    <s v="4-i49-r"/>
    <n v="4"/>
    <x v="8"/>
  </r>
  <r>
    <n v="5000"/>
    <n v="7.8153016635322876"/>
    <s v="4-i49-r"/>
    <n v="4"/>
    <x v="8"/>
  </r>
  <r>
    <n v="7000"/>
    <n v="10.941422328945203"/>
    <s v="4-i49-5"/>
    <n v="4"/>
    <x v="8"/>
  </r>
  <r>
    <n v="1700"/>
    <n v="2.8963284777238263"/>
    <s v="4-i49-r"/>
    <n v="4"/>
    <x v="8"/>
  </r>
  <r>
    <n v="2000"/>
    <n v="3.4074452679103837"/>
    <s v="4-i49-r"/>
    <n v="4"/>
    <x v="8"/>
  </r>
  <r>
    <n v="2000"/>
    <n v="3.5330483105492938"/>
    <s v="4-i49-r"/>
    <n v="4"/>
    <x v="8"/>
  </r>
  <r>
    <n v="1850"/>
    <n v="3.151886872817105"/>
    <s v="4-i49-r"/>
    <n v="4"/>
    <x v="8"/>
  </r>
  <r>
    <n v="5000"/>
    <n v="7.7042789565324581"/>
    <s v="4-i49-r"/>
    <n v="4"/>
    <x v="8"/>
  </r>
  <r>
    <n v="7000"/>
    <n v="11.926058437686343"/>
    <s v="4-i49-5"/>
    <n v="4"/>
    <x v="8"/>
  </r>
  <r>
    <n v="1500"/>
    <n v="2.555583950932788"/>
    <s v="4-i49-r"/>
    <n v="4"/>
    <x v="8"/>
  </r>
  <r>
    <n v="4000"/>
    <n v="6.8148905358207674"/>
    <s v="4-i49-6"/>
    <n v="4"/>
    <x v="8"/>
  </r>
  <r>
    <n v="1900"/>
    <n v="3.3563958950218291"/>
    <s v="4-i49-r"/>
    <n v="4"/>
    <x v="8"/>
  </r>
  <r>
    <n v="5000"/>
    <n v="8.8326207763732345"/>
    <s v="i49-r"/>
    <m/>
    <x v="8"/>
  </r>
  <r>
    <n v="3700"/>
    <n v="6.5361393745161935"/>
    <s v="i49-r"/>
    <m/>
    <x v="8"/>
  </r>
  <r>
    <n v="1950"/>
    <n v="3.3222591362126241"/>
    <s v="i49-r"/>
    <m/>
    <x v="8"/>
  </r>
  <r>
    <n v="2000"/>
    <n v="3.5330483105492938"/>
    <s v="11-i49-7"/>
    <n v="11"/>
    <x v="8"/>
  </r>
  <r>
    <n v="2500"/>
    <n v="4.4163103881866173"/>
    <s v="11-i49-r"/>
    <n v="11"/>
    <x v="8"/>
  </r>
  <r>
    <n v="1900"/>
    <n v="3.2370730045148646"/>
    <s v="11-i49-r"/>
    <n v="11"/>
    <x v="8"/>
  </r>
  <r>
    <n v="5000"/>
    <n v="7.8153016635322876"/>
    <s v="11-i49-r"/>
    <n v="11"/>
    <x v="8"/>
  </r>
  <r>
    <n v="10000"/>
    <n v="15.630603327064575"/>
    <s v="11-i49-8"/>
    <n v="11"/>
    <x v="8"/>
  </r>
  <r>
    <n v="1600"/>
    <n v="2.826438648439435"/>
    <s v="11-i49-r"/>
    <n v="11"/>
    <x v="8"/>
  </r>
  <r>
    <n v="3500"/>
    <n v="6.1828345434612642"/>
    <s v="11-i49-r"/>
    <n v="11"/>
    <x v="8"/>
  </r>
  <r>
    <n v="3500"/>
    <n v="6.1828345434612642"/>
    <s v="11-i49-r"/>
    <n v="11"/>
    <x v="8"/>
  </r>
  <r>
    <n v="1900"/>
    <n v="3.3563958950218291"/>
    <s v="11-i49-r"/>
    <n v="11"/>
    <x v="8"/>
  </r>
  <r>
    <n v="5000"/>
    <n v="8.8326207763732345"/>
    <s v="11-i49-r"/>
    <n v="11"/>
    <x v="8"/>
  </r>
  <r>
    <n v="10000"/>
    <n v="17.037226339551921"/>
    <s v="11-i49-8"/>
    <n v="11"/>
    <x v="8"/>
  </r>
  <r>
    <n v="1500"/>
    <n v="2.555583950932788"/>
    <s v="11-i49-r"/>
    <n v="11"/>
    <x v="8"/>
  </r>
  <r>
    <n v="2000"/>
    <n v="3.5330483105492938"/>
    <s v="11-i49-r"/>
    <n v="11"/>
    <x v="8"/>
  </r>
  <r>
    <n v="2000"/>
    <n v="3.5330483105492938"/>
    <s v="11-i49-r"/>
    <n v="11"/>
    <x v="8"/>
  </r>
  <r>
    <n v="2500"/>
    <n v="4.4163103881866173"/>
    <s v="11-i49-r"/>
    <n v="11"/>
    <x v="8"/>
  </r>
  <r>
    <n v="2000"/>
    <n v="3.5330483105492938"/>
    <s v="11-i49-9"/>
    <n v="11"/>
    <x v="8"/>
  </r>
  <r>
    <n v="1900"/>
    <n v="3.3563958950218291"/>
    <s v="11-i49-r"/>
    <n v="11"/>
    <x v="8"/>
  </r>
  <r>
    <n v="5000"/>
    <n v="8.8326207763732345"/>
    <s v="11-i49-r"/>
    <n v="11"/>
    <x v="8"/>
  </r>
  <r>
    <n v="2500"/>
    <n v="3.852139478266229"/>
    <s v="i49-r"/>
    <m/>
    <x v="8"/>
  </r>
  <r>
    <n v="1900"/>
    <n v="3.2370730045148646"/>
    <s v="i49-r"/>
    <m/>
    <x v="8"/>
  </r>
  <r>
    <n v="6000"/>
    <n v="10.222335803731152"/>
    <s v="13-i49-10"/>
    <n v="13"/>
    <x v="8"/>
  </r>
  <r>
    <n v="4800"/>
    <n v="8.1778686429849206"/>
    <s v="13-i49-r"/>
    <n v="13"/>
    <x v="8"/>
  </r>
  <r>
    <n v="5000"/>
    <n v="8.5186131697759606"/>
    <s v="13-i49-r"/>
    <n v="13"/>
    <x v="8"/>
  </r>
  <r>
    <n v="15000"/>
    <n v="23.445904990596862"/>
    <s v="13-i49-11"/>
    <n v="13"/>
    <x v="8"/>
  </r>
  <r>
    <n v="26000"/>
    <n v="44.296788482834991"/>
    <s v="13-i49-12"/>
    <n v="13"/>
    <x v="8"/>
  </r>
  <r>
    <n v="6000"/>
    <n v="9.2451347478389501"/>
    <s v="13-i49-13"/>
    <n v="13"/>
    <x v="8"/>
  </r>
  <r>
    <n v="7500"/>
    <n v="11.556418434798687"/>
    <s v="13-i49-r"/>
    <n v="13"/>
    <x v="8"/>
  </r>
  <r>
    <n v="5000"/>
    <n v="7.8153016635322876"/>
    <s v="13-i49-r"/>
    <n v="13"/>
    <x v="8"/>
  </r>
  <r>
    <n v="25000"/>
    <n v="38.521394782662291"/>
    <s v="13-i49-14"/>
    <n v="13"/>
    <x v="8"/>
  </r>
  <r>
    <n v="13000"/>
    <n v="20.031125286984391"/>
    <s v="13-i49-r"/>
    <n v="13"/>
    <x v="8"/>
  </r>
  <r>
    <n v="2600"/>
    <n v="4.0062250573968781"/>
    <s v="i49-r"/>
    <m/>
    <x v="8"/>
  </r>
  <r>
    <n v="3000"/>
    <n v="4.6891809981193724"/>
    <s v="17-i49-15"/>
    <n v="17"/>
    <x v="8"/>
  </r>
  <r>
    <n v="5000"/>
    <n v="8.8326207763732345"/>
    <s v="17-i49-r"/>
    <n v="17"/>
    <x v="8"/>
  </r>
  <r>
    <n v="1950"/>
    <n v="3.4447221027855615"/>
    <s v="17-i49-r"/>
    <n v="17"/>
    <x v="8"/>
  </r>
  <r>
    <n v="5000"/>
    <n v="8.8326207763732345"/>
    <s v="17-i49-r"/>
    <n v="17"/>
    <x v="8"/>
  </r>
  <r>
    <n v="8000"/>
    <n v="14.132193242197175"/>
    <s v="17-i49-16"/>
    <n v="17"/>
    <x v="8"/>
  </r>
  <r>
    <n v="3500"/>
    <n v="6.1828345434612642"/>
    <s v="17-i49-r"/>
    <n v="17"/>
    <x v="8"/>
  </r>
  <r>
    <n v="3500"/>
    <n v="6.1828345434612642"/>
    <s v="17-i49-r"/>
    <n v="17"/>
    <x v="8"/>
  </r>
  <r>
    <n v="1800"/>
    <n v="3.1797434794943644"/>
    <s v="17-i49-r"/>
    <n v="17"/>
    <x v="8"/>
  </r>
  <r>
    <n v="5000"/>
    <n v="8.8326207763732345"/>
    <s v="17-i49-r"/>
    <n v="17"/>
    <x v="8"/>
  </r>
  <r>
    <n v="8000"/>
    <n v="12.326846330451932"/>
    <s v="17-i49-16"/>
    <n v="17"/>
    <x v="8"/>
  </r>
  <r>
    <n v="1800"/>
    <n v="3.1797434794943644"/>
    <s v="17-i49-r"/>
    <n v="17"/>
    <x v="8"/>
  </r>
  <r>
    <n v="120000"/>
    <n v="211.98289863295761"/>
    <s v="i49-r"/>
    <m/>
    <x v="8"/>
  </r>
  <r>
    <n v="5000"/>
    <n v="8.5186131697759606"/>
    <s v="17-i49-r"/>
    <n v="17"/>
    <x v="8"/>
  </r>
  <r>
    <n v="3000"/>
    <n v="5.2995724658239407"/>
    <s v="17-i49-17"/>
    <n v="17"/>
    <x v="8"/>
  </r>
  <r>
    <n v="1950"/>
    <n v="3.4447221027855615"/>
    <s v="17-i49-r"/>
    <n v="17"/>
    <x v="8"/>
  </r>
  <r>
    <n v="5000"/>
    <n v="8.8326207763732345"/>
    <s v="17-i49-r"/>
    <n v="17"/>
    <x v="8"/>
  </r>
  <r>
    <n v="1600"/>
    <n v="2.826438648439435"/>
    <s v="17-i49-r"/>
    <n v="17"/>
    <x v="8"/>
  </r>
  <r>
    <n v="1900"/>
    <n v="3.3563958950218291"/>
    <s v="i49-r"/>
    <m/>
    <x v="8"/>
  </r>
  <r>
    <n v="2500"/>
    <n v="4.4163103881866173"/>
    <s v="i49-r"/>
    <m/>
    <x v="8"/>
  </r>
  <r>
    <n v="4000"/>
    <n v="7.0660966210985876"/>
    <s v="21-i49-18"/>
    <n v="21"/>
    <x v="8"/>
  </r>
  <r>
    <n v="2500"/>
    <n v="4.4163103881866173"/>
    <s v="21-i49-19"/>
    <n v="21"/>
    <x v="8"/>
  </r>
  <r>
    <n v="1900"/>
    <n v="3.2370730045148646"/>
    <s v="21-i49-r"/>
    <n v="21"/>
    <x v="8"/>
  </r>
  <r>
    <n v="5000"/>
    <n v="8.8326207763732345"/>
    <s v="21-i49-r"/>
    <n v="21"/>
    <x v="8"/>
  </r>
  <r>
    <n v="8000"/>
    <n v="14.132193242197175"/>
    <s v="21-i49-20"/>
    <n v="21"/>
    <x v="8"/>
  </r>
  <r>
    <n v="3000"/>
    <n v="5.2995724658239407"/>
    <s v="21-i49-r"/>
    <n v="21"/>
    <x v="8"/>
  </r>
  <r>
    <n v="3000"/>
    <n v="4.6891809981193724"/>
    <s v="21-i49-r"/>
    <n v="21"/>
    <x v="8"/>
  </r>
  <r>
    <n v="1950"/>
    <n v="3.4447221027855615"/>
    <s v="21-i49-r"/>
    <n v="21"/>
    <x v="8"/>
  </r>
  <r>
    <n v="5000"/>
    <n v="7.8153016635322876"/>
    <s v="21-i49-r"/>
    <n v="21"/>
    <x v="8"/>
  </r>
  <r>
    <n v="8000"/>
    <n v="14.132193242197175"/>
    <s v="21-i49-20"/>
    <n v="21"/>
    <x v="8"/>
  </r>
  <r>
    <n v="2100"/>
    <n v="3.7097007260767585"/>
    <s v="21-i49-r"/>
    <n v="21"/>
    <x v="8"/>
  </r>
  <r>
    <n v="2500"/>
    <n v="3.9076508317661438"/>
    <s v="21-i49-21"/>
    <n v="21"/>
    <x v="8"/>
  </r>
  <r>
    <n v="4000"/>
    <n v="7.0660966210985876"/>
    <s v="21-i49-22"/>
    <n v="21"/>
    <x v="8"/>
  </r>
  <r>
    <n v="1950"/>
    <n v="3.4447221027855615"/>
    <s v="21-i49-r"/>
    <n v="21"/>
    <x v="8"/>
  </r>
  <r>
    <n v="5000"/>
    <n v="8.8326207763732345"/>
    <s v="21-i49-r"/>
    <n v="21"/>
    <x v="8"/>
  </r>
  <r>
    <n v="1200"/>
    <n v="2.0444671607462301"/>
    <s v="21-i49-r"/>
    <n v="21"/>
    <x v="8"/>
  </r>
  <r>
    <n v="80000"/>
    <n v="136.29781071641537"/>
    <s v="i54-1"/>
    <m/>
    <x v="9"/>
  </r>
  <r>
    <n v="1600"/>
    <n v="2.7259562143283071"/>
    <s v="i54-r"/>
    <m/>
    <x v="9"/>
  </r>
  <r>
    <n v="1600"/>
    <n v="2.7259562143283071"/>
    <s v="i54-r"/>
    <m/>
    <x v="9"/>
  </r>
  <r>
    <n v="1950"/>
    <n v="3.4447221027855615"/>
    <s v="i54-r"/>
    <m/>
    <x v="9"/>
  </r>
  <r>
    <n v="1000"/>
    <n v="1.7665241552746469"/>
    <s v="i54-r"/>
    <m/>
    <x v="9"/>
  </r>
  <r>
    <n v="1600"/>
    <n v="2.826438648439435"/>
    <s v="i54-r"/>
    <m/>
    <x v="9"/>
  </r>
  <r>
    <n v="1950"/>
    <n v="3.4447221027855615"/>
    <s v="i54-r"/>
    <m/>
    <x v="9"/>
  </r>
  <r>
    <n v="1800"/>
    <n v="3.1797434794943644"/>
    <s v="i54-r"/>
    <m/>
    <x v="9"/>
  </r>
  <r>
    <n v="1750"/>
    <n v="2.9815146094215859"/>
    <s v="i54-r"/>
    <m/>
    <x v="9"/>
  </r>
  <r>
    <n v="1800"/>
    <n v="2.8135085988716235"/>
    <s v="i54-r"/>
    <m/>
    <x v="9"/>
  </r>
  <r>
    <n v="1500"/>
    <n v="2.555583950932788"/>
    <s v="i54-r"/>
    <m/>
    <x v="9"/>
  </r>
  <r>
    <n v="1500"/>
    <n v="2.3445904990596862"/>
    <s v="9-i54-2"/>
    <n v="9"/>
    <x v="9"/>
  </r>
  <r>
    <n v="10000"/>
    <n v="17.665241552746469"/>
    <s v="9-i54-3"/>
    <n v="9"/>
    <x v="9"/>
  </r>
  <r>
    <n v="5000"/>
    <n v="8.8326207763732345"/>
    <s v="9-i54-r"/>
    <n v="9"/>
    <x v="9"/>
  </r>
  <r>
    <n v="1850"/>
    <n v="2.8505832139170093"/>
    <s v="9-i54-r"/>
    <n v="9"/>
    <x v="9"/>
  </r>
  <r>
    <n v="10000"/>
    <n v="17.665241552746469"/>
    <s v="9-i54-3"/>
    <n v="9"/>
    <x v="9"/>
  </r>
  <r>
    <n v="5000"/>
    <n v="8.8326207763732345"/>
    <s v="9-i54-r"/>
    <n v="9"/>
    <x v="9"/>
  </r>
  <r>
    <n v="1700"/>
    <n v="3.0030910639668997"/>
    <s v="9-i54-r"/>
    <n v="9"/>
    <x v="9"/>
  </r>
  <r>
    <n v="1500"/>
    <n v="2.6497862329119704"/>
    <s v="9-i54-4"/>
    <n v="9"/>
    <x v="9"/>
  </r>
  <r>
    <n v="5000"/>
    <n v="8.8326207763732345"/>
    <s v="9-i54-r"/>
    <n v="9"/>
    <x v="9"/>
  </r>
  <r>
    <n v="1750"/>
    <n v="3.0914172717306321"/>
    <s v="9-i54-r"/>
    <n v="9"/>
    <x v="9"/>
  </r>
  <r>
    <n v="1800"/>
    <n v="3.1797434794943644"/>
    <s v="i54-r"/>
    <m/>
    <x v="9"/>
  </r>
  <r>
    <n v="1900"/>
    <n v="3.3563958950218291"/>
    <s v="i54-r"/>
    <s v=" "/>
    <x v="9"/>
  </r>
  <r>
    <n v="1500"/>
    <n v="2.6497862329119704"/>
    <s v="i54-r"/>
    <m/>
    <x v="9"/>
  </r>
  <r>
    <n v="5000"/>
    <n v="8.8326207763732345"/>
    <s v="12-i54-5"/>
    <n v="12"/>
    <x v="9"/>
  </r>
  <r>
    <n v="15000"/>
    <n v="26.497862329119702"/>
    <s v="12-i54-6"/>
    <n v="12"/>
    <x v="9"/>
  </r>
  <r>
    <n v="5000"/>
    <n v="8.8326207763732345"/>
    <s v="12-i54-r"/>
    <n v="12"/>
    <x v="9"/>
  </r>
  <r>
    <n v="1800"/>
    <n v="3.1797434794943644"/>
    <s v="12-i54-r"/>
    <n v="12"/>
    <x v="9"/>
  </r>
  <r>
    <n v="15000"/>
    <n v="23.445904990596862"/>
    <s v="12-i54-6"/>
    <n v="12"/>
    <x v="9"/>
  </r>
  <r>
    <n v="5000"/>
    <n v="8.8326207763732345"/>
    <s v="12-i54-r"/>
    <n v="12"/>
    <x v="9"/>
  </r>
  <r>
    <n v="2000"/>
    <n v="3.5330483105492938"/>
    <s v="12-i54-r"/>
    <n v="12"/>
    <x v="9"/>
  </r>
  <r>
    <n v="15000"/>
    <n v="26.497862329119702"/>
    <s v="12-i54-6"/>
    <n v="12"/>
    <x v="9"/>
  </r>
  <r>
    <n v="5000"/>
    <n v="8.8326207763732345"/>
    <s v="12-i54-r"/>
    <n v="12"/>
    <x v="9"/>
  </r>
  <r>
    <n v="2000"/>
    <n v="3.5330483105492938"/>
    <s v="12-i54-r"/>
    <n v="12"/>
    <x v="9"/>
  </r>
  <r>
    <n v="7500"/>
    <n v="13.248931164559851"/>
    <s v="12-i54-r"/>
    <n v="12"/>
    <x v="9"/>
  </r>
  <r>
    <n v="15000"/>
    <n v="25.555839509327878"/>
    <s v="12-i54-6"/>
    <n v="12"/>
    <x v="9"/>
  </r>
  <r>
    <n v="5000"/>
    <n v="8.5186131697759606"/>
    <s v="12-i54-r"/>
    <n v="12"/>
    <x v="9"/>
  </r>
  <r>
    <n v="2000"/>
    <n v="3.4074452679103837"/>
    <s v="12-i54-r"/>
    <n v="12"/>
    <x v="9"/>
  </r>
  <r>
    <n v="15000"/>
    <n v="26.497862329119702"/>
    <s v="12-i54-6"/>
    <n v="12"/>
    <x v="9"/>
  </r>
  <r>
    <n v="5000"/>
    <n v="8.5186131697759606"/>
    <s v="12-i54-r"/>
    <n v="12"/>
    <x v="9"/>
  </r>
  <r>
    <n v="2000"/>
    <n v="3.5330483105492938"/>
    <s v="12-i54-r"/>
    <n v="12"/>
    <x v="9"/>
  </r>
  <r>
    <n v="5000"/>
    <n v="8.8326207763732345"/>
    <s v="12-i54-7"/>
    <n v="12"/>
    <x v="9"/>
  </r>
  <r>
    <n v="5000"/>
    <n v="8.8326207763732345"/>
    <s v="12-i54-r"/>
    <n v="12"/>
    <x v="9"/>
  </r>
  <r>
    <n v="1800"/>
    <n v="3.0667007411193454"/>
    <s v="i54-r"/>
    <m/>
    <x v="9"/>
  </r>
  <r>
    <n v="50000"/>
    <n v="88.326207763732342"/>
    <s v="i54-r"/>
    <m/>
    <x v="9"/>
  </r>
  <r>
    <n v="50000"/>
    <n v="88.326207763732342"/>
    <s v="i54-r"/>
    <m/>
    <x v="9"/>
  </r>
  <r>
    <n v="2250"/>
    <n v="3.9746793493679555"/>
    <s v="i54-r"/>
    <m/>
    <x v="9"/>
  </r>
  <r>
    <n v="1800"/>
    <n v="3.1797434794943644"/>
    <s v="i54-r"/>
    <m/>
    <x v="9"/>
  </r>
  <r>
    <n v="15000"/>
    <n v="26.497862329119702"/>
    <s v="19-i54-8"/>
    <n v="19"/>
    <x v="9"/>
  </r>
  <r>
    <n v="5000"/>
    <n v="8.8326207763732345"/>
    <s v="19-i54-r"/>
    <n v="19"/>
    <x v="9"/>
  </r>
  <r>
    <n v="1600"/>
    <n v="2.826438648439435"/>
    <s v="19-i54-r"/>
    <n v="19"/>
    <x v="9"/>
  </r>
  <r>
    <n v="4000"/>
    <n v="7.0660966210985876"/>
    <s v="i54-9"/>
    <m/>
    <x v="9"/>
  </r>
  <r>
    <n v="10000"/>
    <n v="15.630603327064575"/>
    <s v="i54-10"/>
    <m/>
    <x v="9"/>
  </r>
  <r>
    <n v="5000"/>
    <n v="8.8326207763732345"/>
    <s v="i54-r"/>
    <m/>
    <x v="9"/>
  </r>
  <r>
    <n v="1850"/>
    <n v="3.2680696872580968"/>
    <s v="i54-r"/>
    <m/>
    <x v="9"/>
  </r>
  <r>
    <n v="4000"/>
    <n v="7.0660966210985876"/>
    <s v="i54-11"/>
    <m/>
    <x v="9"/>
  </r>
  <r>
    <n v="5000"/>
    <n v="8.8326207763732345"/>
    <s v="i54-r"/>
    <m/>
    <x v="9"/>
  </r>
  <r>
    <n v="2000"/>
    <n v="3.5330483105492938"/>
    <s v="i54-r"/>
    <m/>
    <x v="9"/>
  </r>
  <r>
    <n v="5000"/>
    <n v="8.8326207763732345"/>
    <s v="i54-r"/>
    <m/>
    <x v="9"/>
  </r>
  <r>
    <n v="50000"/>
    <n v="88.326207763732342"/>
    <s v="i54-r"/>
    <m/>
    <x v="9"/>
  </r>
  <r>
    <n v="1900"/>
    <n v="3.3563958950218291"/>
    <s v="i69-r"/>
    <m/>
    <x v="10"/>
  </r>
  <r>
    <n v="15000"/>
    <n v="26.497862329119702"/>
    <s v="i69-r"/>
    <n v="1"/>
    <x v="10"/>
  </r>
  <r>
    <n v="1900"/>
    <n v="3.3563958950218291"/>
    <s v="1-i69-r"/>
    <n v="1"/>
    <x v="10"/>
  </r>
  <r>
    <n v="40000"/>
    <n v="70.660966210985876"/>
    <s v="1-i69-1"/>
    <n v="1"/>
    <x v="10"/>
  </r>
  <r>
    <n v="40000"/>
    <n v="70.660966210985876"/>
    <s v="1-i69-1"/>
    <n v="1"/>
    <x v="10"/>
  </r>
  <r>
    <n v="10000"/>
    <n v="17.665241552746469"/>
    <s v="1-i69-r"/>
    <n v="1"/>
    <x v="10"/>
  </r>
  <r>
    <n v="5000"/>
    <n v="8.8326207763732345"/>
    <s v="1-i69-r"/>
    <n v="1"/>
    <x v="10"/>
  </r>
  <r>
    <n v="3550"/>
    <n v="6.2711607512249961"/>
    <s v="1-i69-r"/>
    <n v="1"/>
    <x v="10"/>
  </r>
  <r>
    <n v="120000"/>
    <n v="211.98289863295761"/>
    <s v="i69-r"/>
    <m/>
    <x v="10"/>
  </r>
  <r>
    <n v="1900"/>
    <n v="3.3563958950218291"/>
    <s v="i69-r"/>
    <m/>
    <x v="10"/>
  </r>
  <r>
    <n v="1900"/>
    <n v="3.3563958950218291"/>
    <s v="i69-r"/>
    <m/>
    <x v="10"/>
  </r>
  <r>
    <n v="1900"/>
    <n v="3.3563958950218291"/>
    <s v="i69-r"/>
    <m/>
    <x v="10"/>
  </r>
  <r>
    <n v="5000"/>
    <n v="8.8326207763732345"/>
    <s v="i69-r"/>
    <m/>
    <x v="10"/>
  </r>
  <r>
    <n v="3500"/>
    <n v="6.1828345434612642"/>
    <s v="8-i69-2"/>
    <n v="8"/>
    <x v="10"/>
  </r>
  <r>
    <n v="2000"/>
    <n v="3.5330483105492938"/>
    <s v="8-i69-r"/>
    <n v="8"/>
    <x v="10"/>
  </r>
  <r>
    <n v="2000"/>
    <n v="3.5330483105492938"/>
    <s v="8-i69-r"/>
    <n v="8"/>
    <x v="10"/>
  </r>
  <r>
    <n v="5000"/>
    <n v="8.8326207763732345"/>
    <s v="8-i69-r"/>
    <n v="8"/>
    <x v="10"/>
  </r>
  <r>
    <n v="2000"/>
    <n v="3.5330483105492938"/>
    <s v="8-i69-r"/>
    <n v="8"/>
    <x v="10"/>
  </r>
  <r>
    <n v="5000"/>
    <n v="8.5186131697759606"/>
    <s v="8-i69-r"/>
    <n v="8"/>
    <x v="10"/>
  </r>
  <r>
    <n v="2000"/>
    <n v="3.5330483105492938"/>
    <s v="i69-r"/>
    <m/>
    <x v="10"/>
  </r>
  <r>
    <n v="1500"/>
    <n v="2.6497862329119704"/>
    <s v="10-i69-5"/>
    <n v="10"/>
    <x v="10"/>
  </r>
  <r>
    <n v="3000"/>
    <n v="5.2995724658239407"/>
    <s v="10-i69-r"/>
    <n v="10"/>
    <x v="10"/>
  </r>
  <r>
    <n v="3000"/>
    <n v="5.2995724658239407"/>
    <s v="10-i69-r"/>
    <n v="10"/>
    <x v="10"/>
  </r>
  <r>
    <n v="1000"/>
    <n v="1.7665241552746469"/>
    <s v="10-i69-r"/>
    <n v="10"/>
    <x v="10"/>
  </r>
  <r>
    <n v="5000"/>
    <n v="8.8326207763732345"/>
    <s v="10-i69-r"/>
    <n v="10"/>
    <x v="10"/>
  </r>
  <r>
    <n v="8000"/>
    <n v="12.504482661651661"/>
    <s v="10-i69-6"/>
    <n v="10"/>
    <x v="10"/>
  </r>
  <r>
    <n v="3000"/>
    <n v="4.6891809981193724"/>
    <s v="10-i69-r"/>
    <n v="10"/>
    <x v="10"/>
  </r>
  <r>
    <n v="3000"/>
    <n v="4.6891809981193724"/>
    <s v="10-i69-r"/>
    <n v="10"/>
    <x v="10"/>
  </r>
  <r>
    <n v="1000"/>
    <n v="1.7665241552746469"/>
    <s v="10-i69-r"/>
    <n v="10"/>
    <x v="10"/>
  </r>
  <r>
    <n v="5000"/>
    <n v="8.8326207763732345"/>
    <s v="10-i69-r"/>
    <n v="10"/>
    <x v="10"/>
  </r>
  <r>
    <n v="2900"/>
    <n v="4.9407956384700569"/>
    <s v="10-i69-r"/>
    <n v="10"/>
    <x v="10"/>
  </r>
  <r>
    <n v="8000"/>
    <n v="14.132193242197175"/>
    <s v="10-i69-6"/>
    <n v="10"/>
    <x v="10"/>
  </r>
  <r>
    <n v="2000"/>
    <n v="3.5330483105492938"/>
    <s v="10-i69-7"/>
    <n v="10"/>
    <x v="10"/>
  </r>
  <r>
    <n v="1000"/>
    <n v="1.7665241552746469"/>
    <s v="10-i69-r"/>
    <n v="10"/>
    <x v="10"/>
  </r>
  <r>
    <n v="5000"/>
    <n v="8.8326207763732345"/>
    <s v="10-i69-r"/>
    <n v="10"/>
    <x v="10"/>
  </r>
  <r>
    <n v="1800"/>
    <n v="3.1797434794943644"/>
    <s v="i69-r"/>
    <m/>
    <x v="10"/>
  </r>
  <r>
    <n v="1900"/>
    <n v="3.3563958950218291"/>
    <s v="i69-r"/>
    <m/>
    <x v="10"/>
  </r>
  <r>
    <n v="1900"/>
    <n v="3.3563958950218291"/>
    <s v="i69-r"/>
    <m/>
    <x v="10"/>
  </r>
  <r>
    <n v="1900"/>
    <n v="3.3563958950218291"/>
    <s v="i69-r"/>
    <m/>
    <x v="10"/>
  </r>
  <r>
    <n v="1000"/>
    <n v="1.7665241552746469"/>
    <s v="14-i69-8"/>
    <n v="14"/>
    <x v="10"/>
  </r>
  <r>
    <n v="2000"/>
    <n v="3.5330483105492938"/>
    <s v="14-i69-r"/>
    <n v="14"/>
    <x v="10"/>
  </r>
  <r>
    <n v="5000"/>
    <n v="8.8326207763732345"/>
    <s v="14-i69-r"/>
    <n v="14"/>
    <x v="10"/>
  </r>
  <r>
    <n v="8000"/>
    <n v="14.132193242197175"/>
    <s v="14-i69-9"/>
    <n v="14"/>
    <x v="10"/>
  </r>
  <r>
    <n v="2000"/>
    <n v="3.5330483105492938"/>
    <s v="14-i69-r"/>
    <n v="14"/>
    <x v="10"/>
  </r>
  <r>
    <n v="3000"/>
    <n v="5.2995724658239407"/>
    <s v="14-i69-r"/>
    <n v="14"/>
    <x v="10"/>
  </r>
  <r>
    <n v="3000"/>
    <n v="5.111167901865576"/>
    <s v="14-i69-r"/>
    <n v="14"/>
    <x v="10"/>
  </r>
  <r>
    <n v="2000"/>
    <n v="3.5330483105492938"/>
    <s v="14-i69-r"/>
    <n v="14"/>
    <x v="10"/>
  </r>
  <r>
    <n v="1800"/>
    <n v="2.8135085988716235"/>
    <s v="14-i69-r"/>
    <n v="14"/>
    <x v="10"/>
  </r>
  <r>
    <n v="5000"/>
    <n v="8.8326207763732345"/>
    <s v="14-i69-r"/>
    <n v="14"/>
    <x v="10"/>
  </r>
  <r>
    <n v="2700"/>
    <n v="4.7696152192415466"/>
    <s v="14-i69r"/>
    <n v="14"/>
    <x v="10"/>
  </r>
  <r>
    <n v="8000"/>
    <n v="13.629781071641535"/>
    <s v="14-i69-9"/>
    <n v="14"/>
    <x v="10"/>
  </r>
  <r>
    <n v="2000"/>
    <n v="3.5330483105492938"/>
    <s v="14-i69-10"/>
    <n v="14"/>
    <x v="10"/>
  </r>
  <r>
    <n v="1000"/>
    <n v="1.7665241552746469"/>
    <s v="14-i69-r"/>
    <n v="14"/>
    <x v="10"/>
  </r>
  <r>
    <n v="5000"/>
    <n v="8.8326207763732345"/>
    <s v="14-i69"/>
    <n v="14"/>
    <x v="10"/>
  </r>
  <r>
    <n v="1900"/>
    <n v="3.3563958950218291"/>
    <s v="i69-r"/>
    <m/>
    <x v="10"/>
  </r>
  <r>
    <n v="1900"/>
    <n v="3.3563958950218291"/>
    <s v="i69-r"/>
    <m/>
    <x v="10"/>
  </r>
  <r>
    <n v="1500"/>
    <n v="2.6497862329119704"/>
    <s v="20-i69-11"/>
    <n v="20"/>
    <x v="10"/>
  </r>
  <r>
    <n v="500"/>
    <n v="0.88326207763732345"/>
    <s v="20-i69-r"/>
    <n v="20"/>
    <x v="10"/>
  </r>
  <r>
    <n v="1500"/>
    <n v="2.6497862329119704"/>
    <s v="20-i69-r"/>
    <n v="20"/>
    <x v="10"/>
  </r>
  <r>
    <n v="2000"/>
    <n v="3.5330483105492938"/>
    <s v="20-i69-r"/>
    <n v="20"/>
    <x v="10"/>
  </r>
  <r>
    <n v="5000"/>
    <n v="8.8326207763732345"/>
    <s v="20-i69-r"/>
    <n v="20"/>
    <x v="10"/>
  </r>
  <r>
    <n v="8000"/>
    <n v="13.629781071641535"/>
    <s v="20-i69-12"/>
    <n v="20"/>
    <x v="10"/>
  </r>
  <r>
    <n v="3500"/>
    <n v="5.9630292188431717"/>
    <s v="20-i69-r"/>
    <n v="20"/>
    <x v="10"/>
  </r>
</pivotCacheRecords>
</file>

<file path=xl/pivotCache/pivotCacheRecords3.xml><?xml version="1.0" encoding="utf-8"?>
<pivotCacheRecords xmlns="http://schemas.openxmlformats.org/spreadsheetml/2006/main" xmlns:r="http://schemas.openxmlformats.org/officeDocument/2006/relationships" count="779">
  <r>
    <d v="2023-02-01T00:00:00"/>
    <s v="Arrey - January Compensation - Bank"/>
    <x v="0"/>
    <x v="0"/>
    <n v="617054"/>
    <n v="1006.1268906845044"/>
    <s v="Bank transfer "/>
    <m/>
    <x v="0"/>
    <s v="LAGA Cameroon"/>
    <x v="0"/>
    <n v="613.29639999999995"/>
  </r>
  <r>
    <d v="2023-02-01T00:00:00"/>
    <s v="Arrey - January Compensation - Deduction"/>
    <x v="0"/>
    <x v="0"/>
    <n v="4650"/>
    <n v="7.5819783060849542"/>
    <s v="Cash Box"/>
    <m/>
    <x v="1"/>
    <s v="LAGA Cameroon"/>
    <x v="0"/>
    <n v="613.29639999999995"/>
  </r>
  <r>
    <d v="2023-02-01T00:00:00"/>
    <s v="Eric - January Compensation - Bank"/>
    <x v="0"/>
    <x v="0"/>
    <n v="283605"/>
    <n v="462.42730268757492"/>
    <s v="Bank transfer "/>
    <m/>
    <x v="0"/>
    <s v="LAGA Cameroon"/>
    <x v="0"/>
    <n v="613.29639999999995"/>
  </r>
  <r>
    <d v="2023-02-01T00:00:00"/>
    <s v="Eric - January Compensation - Deduction"/>
    <x v="0"/>
    <x v="0"/>
    <n v="30350"/>
    <n v="49.48667561068352"/>
    <s v="Cash Box"/>
    <m/>
    <x v="2"/>
    <s v="LAGA Cameroon"/>
    <x v="0"/>
    <n v="613.29639999999995"/>
  </r>
  <r>
    <d v="2023-02-01T00:00:00"/>
    <s v="Unice - January Compensation - Bank"/>
    <x v="0"/>
    <x v="1"/>
    <n v="286426"/>
    <n v="467.02703619326644"/>
    <s v="Bank transfer "/>
    <m/>
    <x v="0"/>
    <s v="LAGA Cameroon"/>
    <x v="0"/>
    <n v="613.29639999999995"/>
  </r>
  <r>
    <d v="2023-02-01T00:00:00"/>
    <s v="Unice - January Compensation - Deduction"/>
    <x v="0"/>
    <x v="1"/>
    <n v="8223"/>
    <n v="13.40787260450249"/>
    <s v="Cash Box"/>
    <m/>
    <x v="3"/>
    <s v="LAGA Cameroon"/>
    <x v="0"/>
    <n v="613.29639999999995"/>
  </r>
  <r>
    <d v="2023-02-01T00:00:00"/>
    <s v="Anna - January Compensation - Bank"/>
    <x v="0"/>
    <x v="2"/>
    <n v="416171"/>
    <n v="678.58053626272715"/>
    <s v="Bank transfer "/>
    <m/>
    <x v="0"/>
    <s v="LAGA Cameroon"/>
    <x v="0"/>
    <n v="613.29639999999995"/>
  </r>
  <r>
    <d v="2023-02-01T00:00:00"/>
    <s v="Anna - January Compensation - Deduction"/>
    <x v="0"/>
    <x v="2"/>
    <n v="14000"/>
    <n v="22.827461566707388"/>
    <s v="Cash Box"/>
    <m/>
    <x v="4"/>
    <s v="LAGA Cameroon"/>
    <x v="0"/>
    <n v="613.29639999999995"/>
  </r>
  <r>
    <d v="2023-02-01T00:00:00"/>
    <s v="Aime - January Compensation - Bank"/>
    <x v="0"/>
    <x v="3"/>
    <n v="409541"/>
    <n v="667.77010267792218"/>
    <s v="Bank transfer "/>
    <m/>
    <x v="0"/>
    <s v="LAGA Cameroon"/>
    <x v="0"/>
    <n v="613.29639999999995"/>
  </r>
  <r>
    <d v="2023-02-01T00:00:00"/>
    <s v="Aime - January Compensation - Deduction"/>
    <x v="0"/>
    <x v="3"/>
    <n v="14100"/>
    <n v="22.990514863612439"/>
    <s v="Cash Box"/>
    <m/>
    <x v="5"/>
    <s v="LAGA Cameroon"/>
    <x v="0"/>
    <n v="613.29639999999995"/>
  </r>
  <r>
    <d v="2023-02-01T00:00:00"/>
    <s v="Loveline - January Compensation - Bank"/>
    <x v="0"/>
    <x v="3"/>
    <n v="285703"/>
    <n v="465.84816085664295"/>
    <s v="Bank transfer "/>
    <m/>
    <x v="0"/>
    <s v="LAGA Cameroon"/>
    <x v="0"/>
    <n v="613.29639999999995"/>
  </r>
  <r>
    <d v="2023-02-01T00:00:00"/>
    <s v="Loveline - January Compensation - Deduction"/>
    <x v="0"/>
    <x v="3"/>
    <n v="550"/>
    <n v="0.89679313297779029"/>
    <s v="Cash Box"/>
    <m/>
    <x v="6"/>
    <s v="LAGA Cameroon"/>
    <x v="0"/>
    <n v="613.29639999999995"/>
  </r>
  <r>
    <d v="2023-02-01T00:00:00"/>
    <s v="i54 - January  Compensation - Bank"/>
    <x v="0"/>
    <x v="4"/>
    <n v="242314"/>
    <n v="412.06219858107784"/>
    <s v="Bank transfer "/>
    <m/>
    <x v="0"/>
    <s v="LAGA Cameroon"/>
    <x v="1"/>
    <n v="588.05200000000002"/>
  </r>
  <r>
    <d v="2023-02-01T00:00:00"/>
    <s v="I54 - January Compensation - Deduction"/>
    <x v="0"/>
    <x v="4"/>
    <n v="10950"/>
    <n v="18.620802241978598"/>
    <s v="Cash Box"/>
    <m/>
    <x v="7"/>
    <s v="LAGA Cameroon"/>
    <x v="1"/>
    <n v="588.05200000000002"/>
  </r>
  <r>
    <d v="2023-02-01T00:00:00"/>
    <s v="i27 - January  Compensation - Bank"/>
    <x v="0"/>
    <x v="4"/>
    <n v="490786"/>
    <n v="834.59626019467669"/>
    <s v="Bank transfer "/>
    <m/>
    <x v="0"/>
    <s v="LAGA Cameroon"/>
    <x v="1"/>
    <n v="588.05200000000002"/>
  </r>
  <r>
    <d v="2023-02-01T00:00:00"/>
    <s v="I27 - January Compensation - Deduction"/>
    <x v="0"/>
    <x v="4"/>
    <n v="400"/>
    <n v="0.68021195404488033"/>
    <s v="Cash Box"/>
    <m/>
    <x v="8"/>
    <s v="LAGA Cameroon"/>
    <x v="1"/>
    <n v="588.05200000000002"/>
  </r>
  <r>
    <d v="2023-02-01T00:00:00"/>
    <s v="i49 - January Compensation - Bank"/>
    <x v="0"/>
    <x v="4"/>
    <n v="255164"/>
    <n v="433.91400760476961"/>
    <s v="Bank transfer "/>
    <m/>
    <x v="0"/>
    <s v="LAGA Cameroon"/>
    <x v="1"/>
    <n v="588.05200000000002"/>
  </r>
  <r>
    <d v="2023-02-01T00:00:00"/>
    <s v="I49 - January Compensation - Deduction"/>
    <x v="0"/>
    <x v="4"/>
    <n v="-1900"/>
    <n v="-3.2310067817131816"/>
    <s v="Cash Box"/>
    <m/>
    <x v="9"/>
    <s v="LAGA Cameroon"/>
    <x v="1"/>
    <n v="588.05200000000002"/>
  </r>
  <r>
    <d v="2023-02-01T00:00:00"/>
    <s v="Herve - January Compensation - Bank"/>
    <x v="0"/>
    <x v="3"/>
    <n v="189470"/>
    <n v="308.93708164600349"/>
    <s v="Bank transfer "/>
    <m/>
    <x v="0"/>
    <s v="LAGA Cameroon"/>
    <x v="0"/>
    <n v="613.29639999999995"/>
  </r>
  <r>
    <d v="2023-02-01T00:00:00"/>
    <s v="Herve - January Compensation - Deduction"/>
    <x v="0"/>
    <x v="3"/>
    <n v="3250"/>
    <n v="5.2992321494142152"/>
    <s v="Cash Box"/>
    <m/>
    <x v="10"/>
    <s v="LAGA Cameroon"/>
    <x v="0"/>
    <n v="613.29639999999995"/>
  </r>
  <r>
    <d v="2023-02-01T00:00:00"/>
    <s v="i69 - January Compensation - Bank"/>
    <x v="0"/>
    <x v="4"/>
    <n v="134245"/>
    <n v="228.28763442688742"/>
    <s v="Bank transfer "/>
    <m/>
    <x v="0"/>
    <s v="LAGA Cameroon"/>
    <x v="1"/>
    <n v="588.05200000000002"/>
  </r>
  <r>
    <d v="2023-02-01T00:00:00"/>
    <s v="i69 - January Compensation - Deduction"/>
    <x v="0"/>
    <x v="4"/>
    <n v="25000"/>
    <n v="42.513247127805023"/>
    <s v="Cash Box"/>
    <m/>
    <x v="11"/>
    <s v="LAGA Cameroon"/>
    <x v="1"/>
    <n v="588.05200000000002"/>
  </r>
  <r>
    <d v="2023-02-01T00:00:00"/>
    <s v="Stevens - January Compensation - Bank"/>
    <x v="0"/>
    <x v="3"/>
    <n v="171702"/>
    <n v="279.9657718519137"/>
    <s v="Bank transfer "/>
    <m/>
    <x v="0"/>
    <s v="LAGA Cameroon"/>
    <x v="0"/>
    <n v="613.29639999999995"/>
  </r>
  <r>
    <d v="2023-02-01T00:00:00"/>
    <s v="Stevens - January Compensation - Deduction"/>
    <x v="0"/>
    <x v="3"/>
    <n v="-3950"/>
    <n v="-6.4406052277495842"/>
    <s v="Cash Box"/>
    <m/>
    <x v="12"/>
    <s v="LAGA Cameroon"/>
    <x v="0"/>
    <n v="613.29639999999995"/>
  </r>
  <r>
    <d v="2023-02-01T00:00:00"/>
    <s v="Lucien - January Compensation - Bank"/>
    <x v="0"/>
    <x v="1"/>
    <n v="150000"/>
    <n v="244.57994535757916"/>
    <s v="Bank transfer "/>
    <m/>
    <x v="0"/>
    <s v="LAGA Cameroon"/>
    <x v="0"/>
    <n v="613.29639999999995"/>
  </r>
  <r>
    <d v="2023-02-01T00:00:00"/>
    <s v="i95 - January Compensation - Bank"/>
    <x v="0"/>
    <x v="4"/>
    <n v="120000"/>
    <n v="204.06358621346411"/>
    <s v="Bank transfer "/>
    <m/>
    <x v="0"/>
    <s v="LAGA Cameroon"/>
    <x v="1"/>
    <n v="588.05200000000002"/>
  </r>
  <r>
    <d v="2023-02-01T00:00:00"/>
    <s v="Local Tranport"/>
    <x v="1"/>
    <x v="3"/>
    <n v="1800"/>
    <n v="2.9177770429302261"/>
    <s v="aim-r"/>
    <m/>
    <x v="5"/>
    <s v="LAGA Cameroon"/>
    <x v="2"/>
    <n v="616.90800000000002"/>
  </r>
  <r>
    <d v="2023-02-01T00:00:00"/>
    <s v="Listing Fees"/>
    <x v="2"/>
    <x v="3"/>
    <n v="20000"/>
    <n v="32.610659381010557"/>
    <s v="aim-1"/>
    <m/>
    <x v="5"/>
    <s v="LAGA Cameroon"/>
    <x v="0"/>
    <n v="613.29639999999995"/>
  </r>
  <r>
    <d v="2023-02-01T00:00:00"/>
    <s v="Listing Fees"/>
    <x v="2"/>
    <x v="3"/>
    <n v="20000"/>
    <n v="32.610659381010557"/>
    <s v="aim-2"/>
    <m/>
    <x v="5"/>
    <s v="LAGA Cameroon"/>
    <x v="0"/>
    <n v="613.29639999999995"/>
  </r>
  <r>
    <d v="2023-02-01T00:00:00"/>
    <s v="Listing Fees"/>
    <x v="2"/>
    <x v="3"/>
    <n v="20000"/>
    <n v="32.610659381010557"/>
    <s v="aim-3"/>
    <m/>
    <x v="5"/>
    <s v="LAGA Cameroon"/>
    <x v="0"/>
    <n v="613.29639999999995"/>
  </r>
  <r>
    <d v="2023-02-01T00:00:00"/>
    <s v="Listing Fees"/>
    <x v="2"/>
    <x v="3"/>
    <n v="20000"/>
    <n v="32.610659381010557"/>
    <s v="aim-4"/>
    <m/>
    <x v="5"/>
    <s v="LAGA Cameroon"/>
    <x v="0"/>
    <n v="613.29639999999995"/>
  </r>
  <r>
    <d v="2023-02-01T00:00:00"/>
    <s v="Listing Fees"/>
    <x v="2"/>
    <x v="3"/>
    <n v="20000"/>
    <n v="32.610659381010557"/>
    <s v="aim-5"/>
    <m/>
    <x v="5"/>
    <s v="LAGA Cameroon"/>
    <x v="0"/>
    <n v="613.29639999999995"/>
  </r>
  <r>
    <d v="2023-02-01T00:00:00"/>
    <s v="Listing Fees"/>
    <x v="2"/>
    <x v="3"/>
    <n v="20000"/>
    <n v="32.610659381010557"/>
    <s v="aim-6"/>
    <m/>
    <x v="5"/>
    <s v="LAGA Cameroon"/>
    <x v="0"/>
    <n v="613.29639999999995"/>
  </r>
  <r>
    <d v="2023-02-01T00:00:00"/>
    <s v="Listing Fees"/>
    <x v="2"/>
    <x v="3"/>
    <n v="20000"/>
    <n v="32.610659381010557"/>
    <s v="aim-7"/>
    <m/>
    <x v="5"/>
    <s v="LAGA Cameroon"/>
    <x v="0"/>
    <n v="613.29639999999995"/>
  </r>
  <r>
    <d v="2023-02-01T00:00:00"/>
    <s v="Listing Fees"/>
    <x v="2"/>
    <x v="3"/>
    <n v="20000"/>
    <n v="32.610659381010557"/>
    <s v="aim-8"/>
    <m/>
    <x v="5"/>
    <s v="LAGA Cameroon"/>
    <x v="0"/>
    <n v="613.29639999999995"/>
  </r>
  <r>
    <d v="2023-02-01T00:00:00"/>
    <s v="Listing Fees"/>
    <x v="2"/>
    <x v="3"/>
    <n v="20000"/>
    <n v="32.610659381010557"/>
    <s v="aim-9"/>
    <m/>
    <x v="5"/>
    <s v="LAGA Cameroon"/>
    <x v="0"/>
    <n v="613.29639999999995"/>
  </r>
  <r>
    <d v="2023-02-01T00:00:00"/>
    <s v="Local Transport"/>
    <x v="1"/>
    <x v="2"/>
    <n v="1700"/>
    <n v="2.771906047385897"/>
    <s v="ann-r"/>
    <m/>
    <x v="4"/>
    <s v="LAGA Cameroon"/>
    <x v="0"/>
    <n v="613.29639999999995"/>
  </r>
  <r>
    <d v="2023-02-01T00:00:00"/>
    <s v="Local Transport"/>
    <x v="1"/>
    <x v="0"/>
    <n v="2900"/>
    <n v="4.7285456102465302"/>
    <s v="Arrey-r"/>
    <m/>
    <x v="1"/>
    <s v="LAGA Cameroon"/>
    <x v="0"/>
    <n v="613.29639999999995"/>
  </r>
  <r>
    <d v="2023-02-01T00:00:00"/>
    <s v="Hire Taxi"/>
    <x v="1"/>
    <x v="0"/>
    <n v="3000"/>
    <n v="4.8915989071515833"/>
    <s v="Arrey-r"/>
    <m/>
    <x v="1"/>
    <s v="LAGA Cameroon"/>
    <x v="0"/>
    <n v="613.29639999999995"/>
  </r>
  <r>
    <d v="2023-02-01T00:00:00"/>
    <s v="Local Transport"/>
    <x v="1"/>
    <x v="4"/>
    <n v="1800"/>
    <n v="2.9177770429302261"/>
    <s v="i27-r"/>
    <m/>
    <x v="8"/>
    <s v="LAGA Cameroon"/>
    <x v="2"/>
    <n v="616.90800000000002"/>
  </r>
  <r>
    <d v="2023-02-01T00:00:00"/>
    <s v="Local Transport"/>
    <x v="1"/>
    <x v="4"/>
    <n v="2300"/>
    <n v="3.7282706659664"/>
    <s v="i49-r"/>
    <m/>
    <x v="9"/>
    <s v="LAGA Cameroon"/>
    <x v="2"/>
    <n v="616.90800000000002"/>
  </r>
  <r>
    <d v="2023-02-01T00:00:00"/>
    <s v="Local Transport"/>
    <x v="1"/>
    <x v="4"/>
    <n v="1600"/>
    <n v="2.5935795937157566"/>
    <s v="i54-r"/>
    <m/>
    <x v="7"/>
    <s v="LAGA Cameroon"/>
    <x v="2"/>
    <n v="616.90800000000002"/>
  </r>
  <r>
    <d v="2023-02-01T00:00:00"/>
    <s v="Local Transport"/>
    <x v="1"/>
    <x v="4"/>
    <n v="2000"/>
    <n v="3.2419744921446956"/>
    <s v="i69-r"/>
    <m/>
    <x v="11"/>
    <s v="LAGA Cameroon"/>
    <x v="2"/>
    <n v="616.90800000000002"/>
  </r>
  <r>
    <d v="2023-02-01T00:00:00"/>
    <s v="Local Transport"/>
    <x v="1"/>
    <x v="4"/>
    <n v="2000"/>
    <n v="3.2419744921446956"/>
    <s v="i89-r"/>
    <m/>
    <x v="13"/>
    <s v="LAGA Cameroon"/>
    <x v="2"/>
    <n v="616.90800000000002"/>
  </r>
  <r>
    <d v="2023-02-01T00:00:00"/>
    <s v="Local Transport"/>
    <x v="1"/>
    <x v="4"/>
    <n v="1900"/>
    <n v="3.0798757675374611"/>
    <s v="i95-r"/>
    <m/>
    <x v="14"/>
    <s v="LAGA Cameroon"/>
    <x v="2"/>
    <n v="616.90800000000002"/>
  </r>
  <r>
    <d v="2023-02-01T00:00:00"/>
    <s v="Local Transport"/>
    <x v="1"/>
    <x v="4"/>
    <n v="500"/>
    <n v="0.81049362303617389"/>
    <s v="Jos-r"/>
    <m/>
    <x v="15"/>
    <s v="LAGA Cameroon"/>
    <x v="2"/>
    <n v="616.90800000000002"/>
  </r>
  <r>
    <d v="2023-02-01T00:00:00"/>
    <s v="Local Transport"/>
    <x v="1"/>
    <x v="3"/>
    <n v="2000"/>
    <n v="3.2419744921446956"/>
    <s v="ste-r"/>
    <m/>
    <x v="12"/>
    <s v="LAGA Cameroon"/>
    <x v="2"/>
    <n v="616.90800000000002"/>
  </r>
  <r>
    <d v="2023-02-01T00:00:00"/>
    <s v="Feeding"/>
    <x v="3"/>
    <x v="3"/>
    <n v="5000"/>
    <n v="8.1049362303617389"/>
    <s v="ste-r"/>
    <m/>
    <x v="12"/>
    <s v="LAGA Cameroon"/>
    <x v="2"/>
    <n v="616.90800000000002"/>
  </r>
  <r>
    <d v="2023-02-01T00:00:00"/>
    <s v="Nanga Eboko-  Yaounde"/>
    <x v="1"/>
    <x v="3"/>
    <n v="2000"/>
    <n v="3.2419744921446956"/>
    <s v="ste-1"/>
    <m/>
    <x v="12"/>
    <s v="LAGA Cameroon"/>
    <x v="2"/>
    <n v="616.90800000000002"/>
  </r>
  <r>
    <d v="2023-02-01T00:00:00"/>
    <s v="Local Transport"/>
    <x v="1"/>
    <x v="3"/>
    <n v="1500"/>
    <n v="2.4314808691085217"/>
    <s v="Love-r"/>
    <m/>
    <x v="6"/>
    <s v="LAGA Cameroon"/>
    <x v="2"/>
    <n v="616.90800000000002"/>
  </r>
  <r>
    <d v="2023-02-01T00:00:00"/>
    <s v="Local Transport"/>
    <x v="1"/>
    <x v="1"/>
    <n v="1800"/>
    <n v="2.9349593442909501"/>
    <s v="Luc-r"/>
    <m/>
    <x v="16"/>
    <s v="LAGA Cameroon"/>
    <x v="0"/>
    <n v="613.29639999999995"/>
  </r>
  <r>
    <d v="2023-02-01T00:00:00"/>
    <s v="Phone"/>
    <x v="4"/>
    <x v="0"/>
    <n v="5000"/>
    <n v="8.1526648452526391"/>
    <s v="Phone-111"/>
    <m/>
    <x v="1"/>
    <s v="LAGA Cameroon"/>
    <x v="0"/>
    <n v="613.29639999999995"/>
  </r>
  <r>
    <d v="2023-02-01T00:00:00"/>
    <s v="Phone"/>
    <x v="4"/>
    <x v="0"/>
    <n v="5000"/>
    <n v="8.1526648452526391"/>
    <s v="Phone-112"/>
    <m/>
    <x v="2"/>
    <s v="LAGA Cameroon"/>
    <x v="0"/>
    <n v="613.29639999999995"/>
  </r>
  <r>
    <d v="2023-02-01T00:00:00"/>
    <s v="Phone"/>
    <x v="4"/>
    <x v="3"/>
    <n v="5000"/>
    <n v="8.1049362303617389"/>
    <s v="Phone-113"/>
    <m/>
    <x v="5"/>
    <s v="LAGA Cameroon"/>
    <x v="2"/>
    <n v="616.90800000000002"/>
  </r>
  <r>
    <d v="2023-02-01T00:00:00"/>
    <s v="Phone"/>
    <x v="4"/>
    <x v="4"/>
    <n v="5000"/>
    <n v="8.1049362303617389"/>
    <s v="Phone-114"/>
    <m/>
    <x v="8"/>
    <s v="LAGA Cameroon"/>
    <x v="2"/>
    <n v="616.90800000000002"/>
  </r>
  <r>
    <d v="2023-02-01T00:00:00"/>
    <s v="Phone"/>
    <x v="4"/>
    <x v="3"/>
    <n v="2500"/>
    <n v="4.0524681151808695"/>
    <s v="Phone-115"/>
    <m/>
    <x v="4"/>
    <s v="LAGA Cameroon"/>
    <x v="2"/>
    <n v="616.90800000000002"/>
  </r>
  <r>
    <d v="2023-02-01T00:00:00"/>
    <s v="Phone"/>
    <x v="4"/>
    <x v="3"/>
    <n v="2500"/>
    <n v="4.0524681151808695"/>
    <s v="Phone-116"/>
    <m/>
    <x v="10"/>
    <s v="LAGA Cameroon"/>
    <x v="2"/>
    <n v="616.90800000000002"/>
  </r>
  <r>
    <d v="2023-02-01T00:00:00"/>
    <s v="Phone"/>
    <x v="4"/>
    <x v="3"/>
    <n v="2500"/>
    <n v="4.0524681151808695"/>
    <s v="Phone-117"/>
    <m/>
    <x v="6"/>
    <s v="LAGA Cameroon"/>
    <x v="2"/>
    <n v="616.90800000000002"/>
  </r>
  <r>
    <d v="2023-02-01T00:00:00"/>
    <s v="Phone"/>
    <x v="4"/>
    <x v="3"/>
    <n v="2500"/>
    <n v="4.0524681151808695"/>
    <s v="Phone-118"/>
    <m/>
    <x v="12"/>
    <s v="LAGA Cameroon"/>
    <x v="2"/>
    <n v="616.90800000000002"/>
  </r>
  <r>
    <d v="2023-02-01T00:00:00"/>
    <s v="Phone"/>
    <x v="4"/>
    <x v="3"/>
    <n v="2500"/>
    <n v="4.0524681151808695"/>
    <s v="Phone-119"/>
    <m/>
    <x v="15"/>
    <s v="LAGA Cameroon"/>
    <x v="2"/>
    <n v="616.90800000000002"/>
  </r>
  <r>
    <d v="2023-02-01T00:00:00"/>
    <s v="Phone"/>
    <x v="4"/>
    <x v="4"/>
    <n v="2500"/>
    <n v="4.0524681151808695"/>
    <s v="Phone-120"/>
    <m/>
    <x v="9"/>
    <s v="LAGA Cameroon"/>
    <x v="2"/>
    <n v="616.90800000000002"/>
  </r>
  <r>
    <d v="2023-02-01T00:00:00"/>
    <s v="Phone"/>
    <x v="4"/>
    <x v="4"/>
    <n v="2500"/>
    <n v="4.0524681151808695"/>
    <s v="Phone-121"/>
    <m/>
    <x v="11"/>
    <s v="LAGA Cameroon"/>
    <x v="2"/>
    <n v="616.90800000000002"/>
  </r>
  <r>
    <d v="2023-02-01T00:00:00"/>
    <s v="Phone"/>
    <x v="4"/>
    <x v="4"/>
    <n v="2500"/>
    <n v="4.0524681151808695"/>
    <s v="Phone-122"/>
    <m/>
    <x v="14"/>
    <s v="LAGA Cameroon"/>
    <x v="2"/>
    <n v="616.90800000000002"/>
  </r>
  <r>
    <d v="2023-02-01T00:00:00"/>
    <s v="Phone"/>
    <x v="4"/>
    <x v="4"/>
    <n v="2500"/>
    <n v="4.0524681151808695"/>
    <s v="Phone-123"/>
    <m/>
    <x v="13"/>
    <s v="LAGA Cameroon"/>
    <x v="2"/>
    <n v="616.90800000000002"/>
  </r>
  <r>
    <d v="2023-02-01T00:00:00"/>
    <s v="Phone"/>
    <x v="4"/>
    <x v="4"/>
    <n v="2500"/>
    <n v="4.0524681151808695"/>
    <s v="Phone-124"/>
    <m/>
    <x v="7"/>
    <s v="LAGA Cameroon"/>
    <x v="2"/>
    <n v="616.90800000000002"/>
  </r>
  <r>
    <d v="2023-02-01T00:00:00"/>
    <s v="Phone"/>
    <x v="4"/>
    <x v="1"/>
    <n v="2500"/>
    <n v="4.0763324226263196"/>
    <s v="Phone-125"/>
    <m/>
    <x v="3"/>
    <s v="LAGA Cameroon"/>
    <x v="0"/>
    <n v="613.29639999999995"/>
  </r>
  <r>
    <d v="2023-02-01T00:00:00"/>
    <s v="Phone"/>
    <x v="4"/>
    <x v="1"/>
    <n v="2500"/>
    <n v="4.0763324226263196"/>
    <s v="Phone-126"/>
    <m/>
    <x v="16"/>
    <s v="LAGA Cameroon"/>
    <x v="0"/>
    <n v="613.29639999999995"/>
  </r>
  <r>
    <d v="2023-02-01T00:00:00"/>
    <s v="Local Transport"/>
    <x v="1"/>
    <x v="3"/>
    <n v="2000"/>
    <n v="3.2419744921446956"/>
    <s v="Her-r"/>
    <m/>
    <x v="10"/>
    <s v="LAGA Cameroon"/>
    <x v="2"/>
    <n v="616.90800000000002"/>
  </r>
  <r>
    <d v="2023-02-01T00:00:00"/>
    <s v="Ink"/>
    <x v="2"/>
    <x v="1"/>
    <n v="45000"/>
    <n v="73.373983607273743"/>
    <s v="Uni-1"/>
    <m/>
    <x v="3"/>
    <s v="LAGA Cameroon"/>
    <x v="0"/>
    <n v="613.29639999999995"/>
  </r>
  <r>
    <d v="2023-02-01T00:00:00"/>
    <s v="Local Transport"/>
    <x v="1"/>
    <x v="1"/>
    <n v="2800"/>
    <n v="4.565492313341478"/>
    <s v="Uni-r"/>
    <m/>
    <x v="3"/>
    <s v="LAGA Cameroon"/>
    <x v="0"/>
    <n v="613.29639999999995"/>
  </r>
  <r>
    <d v="2023-02-02T00:00:00"/>
    <s v="Local Tranport"/>
    <x v="1"/>
    <x v="3"/>
    <n v="1800"/>
    <n v="2.9177770429302261"/>
    <s v="aim-r"/>
    <m/>
    <x v="5"/>
    <s v="LAGA Cameroon"/>
    <x v="2"/>
    <n v="616.90800000000002"/>
  </r>
  <r>
    <d v="2023-02-02T00:00:00"/>
    <s v="Local Transport"/>
    <x v="1"/>
    <x v="2"/>
    <n v="1600"/>
    <n v="2.6088527504808443"/>
    <s v="ann-r"/>
    <m/>
    <x v="4"/>
    <s v="LAGA Cameroon"/>
    <x v="0"/>
    <n v="613.29639999999995"/>
  </r>
  <r>
    <d v="2023-02-02T00:00:00"/>
    <s v="Local Transport"/>
    <x v="1"/>
    <x v="0"/>
    <n v="2900"/>
    <n v="4.7285456102465302"/>
    <s v="Arrey-r"/>
    <m/>
    <x v="1"/>
    <s v="LAGA Cameroon"/>
    <x v="0"/>
    <n v="613.29639999999995"/>
  </r>
  <r>
    <d v="2023-02-02T00:00:00"/>
    <s v="Local Transport"/>
    <x v="1"/>
    <x v="0"/>
    <n v="1850"/>
    <n v="3.0164859927434762"/>
    <s v="eri-r"/>
    <m/>
    <x v="2"/>
    <s v="LAGA Cameroon"/>
    <x v="0"/>
    <n v="613.29639999999995"/>
  </r>
  <r>
    <d v="2023-02-02T00:00:00"/>
    <s v="Telephone"/>
    <x v="5"/>
    <x v="0"/>
    <n v="85000"/>
    <n v="138.59530236929487"/>
    <s v="eri-1"/>
    <m/>
    <x v="2"/>
    <s v="LAGA Cameroon"/>
    <x v="0"/>
    <n v="613.29639999999995"/>
  </r>
  <r>
    <d v="2023-02-02T00:00:00"/>
    <s v="Local Transport"/>
    <x v="1"/>
    <x v="4"/>
    <n v="1700"/>
    <n v="2.7556783183229911"/>
    <s v="i27-r"/>
    <m/>
    <x v="8"/>
    <s v="LAGA Cameroon"/>
    <x v="2"/>
    <n v="616.90800000000002"/>
  </r>
  <r>
    <d v="2023-02-02T00:00:00"/>
    <s v="Local Transport"/>
    <x v="1"/>
    <x v="4"/>
    <n v="2300"/>
    <n v="3.7282706659664"/>
    <s v="i49-r"/>
    <m/>
    <x v="9"/>
    <s v="LAGA Cameroon"/>
    <x v="2"/>
    <n v="616.90800000000002"/>
  </r>
  <r>
    <d v="2023-02-02T00:00:00"/>
    <s v="Local Transport"/>
    <x v="1"/>
    <x v="4"/>
    <n v="2000"/>
    <n v="3.2419744921446956"/>
    <s v="i54-r"/>
    <m/>
    <x v="7"/>
    <s v="LAGA Cameroon"/>
    <x v="2"/>
    <n v="616.90800000000002"/>
  </r>
  <r>
    <d v="2023-02-02T00:00:00"/>
    <s v="Local Transport"/>
    <x v="1"/>
    <x v="4"/>
    <n v="2000"/>
    <n v="3.2419744921446956"/>
    <s v="i69-r"/>
    <m/>
    <x v="11"/>
    <s v="LAGA Cameroon"/>
    <x v="2"/>
    <n v="616.90800000000002"/>
  </r>
  <r>
    <d v="2023-02-02T00:00:00"/>
    <s v="Local Transport"/>
    <x v="1"/>
    <x v="4"/>
    <n v="2000"/>
    <n v="3.2419744921446956"/>
    <s v="i89-r"/>
    <m/>
    <x v="13"/>
    <s v="LAGA Cameroon"/>
    <x v="2"/>
    <n v="616.90800000000002"/>
  </r>
  <r>
    <d v="2023-02-02T00:00:00"/>
    <s v="Local Transport"/>
    <x v="1"/>
    <x v="4"/>
    <n v="1900"/>
    <n v="3.0798757675374611"/>
    <s v="i95-r"/>
    <m/>
    <x v="14"/>
    <s v="LAGA Cameroon"/>
    <x v="2"/>
    <n v="616.90800000000002"/>
  </r>
  <r>
    <d v="2023-02-02T00:00:00"/>
    <s v="local Transport"/>
    <x v="1"/>
    <x v="4"/>
    <n v="500"/>
    <n v="0.85026494255610041"/>
    <s v="Jos-r"/>
    <m/>
    <x v="15"/>
    <s v="LAGA Cameroon"/>
    <x v="1"/>
    <n v="588.05200000000002"/>
  </r>
  <r>
    <d v="2023-02-02T00:00:00"/>
    <s v="Local Transport"/>
    <x v="1"/>
    <x v="3"/>
    <n v="1500"/>
    <n v="2.4314808691085217"/>
    <s v="ste-r"/>
    <m/>
    <x v="12"/>
    <s v="LAGA Cameroon"/>
    <x v="2"/>
    <n v="616.90800000000002"/>
  </r>
  <r>
    <d v="2023-02-02T00:00:00"/>
    <s v="Local Transport"/>
    <x v="1"/>
    <x v="3"/>
    <n v="1500"/>
    <n v="2.4314808691085217"/>
    <s v="Love-r"/>
    <m/>
    <x v="6"/>
    <s v="LAGA Cameroon"/>
    <x v="2"/>
    <n v="616.90800000000002"/>
  </r>
  <r>
    <d v="2023-02-02T00:00:00"/>
    <s v="Local Transport"/>
    <x v="1"/>
    <x v="1"/>
    <n v="2300"/>
    <n v="3.7502258288162138"/>
    <s v="Luc-r"/>
    <m/>
    <x v="16"/>
    <s v="LAGA Cameroon"/>
    <x v="0"/>
    <n v="613.29639999999995"/>
  </r>
  <r>
    <d v="2023-02-02T00:00:00"/>
    <s v="Photocopies"/>
    <x v="6"/>
    <x v="1"/>
    <n v="200"/>
    <n v="0.32610659381010554"/>
    <s v="Luc-r"/>
    <m/>
    <x v="16"/>
    <s v="LAGA Cameroon"/>
    <x v="0"/>
    <n v="613.29639999999995"/>
  </r>
  <r>
    <d v="2023-02-02T00:00:00"/>
    <s v="Phone"/>
    <x v="4"/>
    <x v="0"/>
    <n v="5000"/>
    <n v="8.1526648452526391"/>
    <s v="Phone-111"/>
    <m/>
    <x v="1"/>
    <s v="LAGA Cameroon"/>
    <x v="0"/>
    <n v="613.29639999999995"/>
  </r>
  <r>
    <d v="2023-02-02T00:00:00"/>
    <s v="Phone"/>
    <x v="4"/>
    <x v="0"/>
    <n v="5000"/>
    <n v="8.1526648452526391"/>
    <s v="Phone-112"/>
    <m/>
    <x v="2"/>
    <s v="LAGA Cameroon"/>
    <x v="0"/>
    <n v="613.29639999999995"/>
  </r>
  <r>
    <d v="2023-02-02T00:00:00"/>
    <s v="Phone"/>
    <x v="4"/>
    <x v="3"/>
    <n v="5000"/>
    <n v="8.1049362303617389"/>
    <s v="Phone-113"/>
    <m/>
    <x v="5"/>
    <s v="LAGA Cameroon"/>
    <x v="2"/>
    <n v="616.90800000000002"/>
  </r>
  <r>
    <d v="2023-02-02T00:00:00"/>
    <s v="Phone"/>
    <x v="4"/>
    <x v="4"/>
    <n v="5000"/>
    <n v="8.1049362303617389"/>
    <s v="Phone-114"/>
    <m/>
    <x v="8"/>
    <s v="LAGA Cameroon"/>
    <x v="2"/>
    <n v="616.90800000000002"/>
  </r>
  <r>
    <d v="2023-02-02T00:00:00"/>
    <s v="Phone"/>
    <x v="4"/>
    <x v="3"/>
    <n v="2500"/>
    <n v="4.0524681151808695"/>
    <s v="Phone-115"/>
    <m/>
    <x v="4"/>
    <s v="LAGA Cameroon"/>
    <x v="2"/>
    <n v="616.90800000000002"/>
  </r>
  <r>
    <d v="2023-02-02T00:00:00"/>
    <s v="Phone"/>
    <x v="4"/>
    <x v="3"/>
    <n v="2500"/>
    <n v="4.0524681151808695"/>
    <s v="Phone-116"/>
    <m/>
    <x v="10"/>
    <s v="LAGA Cameroon"/>
    <x v="2"/>
    <n v="616.90800000000002"/>
  </r>
  <r>
    <d v="2023-02-02T00:00:00"/>
    <s v="Phone"/>
    <x v="4"/>
    <x v="3"/>
    <n v="2500"/>
    <n v="4.0524681151808695"/>
    <s v="Phone-117"/>
    <m/>
    <x v="6"/>
    <s v="LAGA Cameroon"/>
    <x v="2"/>
    <n v="616.90800000000002"/>
  </r>
  <r>
    <d v="2023-02-02T00:00:00"/>
    <s v="Phone"/>
    <x v="4"/>
    <x v="3"/>
    <n v="2500"/>
    <n v="4.0524681151808695"/>
    <s v="Phone-118"/>
    <m/>
    <x v="12"/>
    <s v="LAGA Cameroon"/>
    <x v="2"/>
    <n v="616.90800000000002"/>
  </r>
  <r>
    <d v="2023-02-02T00:00:00"/>
    <s v="Phone"/>
    <x v="4"/>
    <x v="3"/>
    <n v="2500"/>
    <n v="4.0524681151808695"/>
    <s v="Phone-119"/>
    <m/>
    <x v="15"/>
    <s v="LAGA Cameroon"/>
    <x v="2"/>
    <n v="616.90800000000002"/>
  </r>
  <r>
    <d v="2023-02-02T00:00:00"/>
    <s v="Phone"/>
    <x v="4"/>
    <x v="4"/>
    <n v="2500"/>
    <n v="4.0524681151808695"/>
    <s v="Phone-120"/>
    <m/>
    <x v="9"/>
    <s v="LAGA Cameroon"/>
    <x v="2"/>
    <n v="616.90800000000002"/>
  </r>
  <r>
    <d v="2023-02-02T00:00:00"/>
    <s v="Phone"/>
    <x v="4"/>
    <x v="4"/>
    <n v="2500"/>
    <n v="4.0524681151808695"/>
    <s v="Phone-121"/>
    <m/>
    <x v="11"/>
    <s v="LAGA Cameroon"/>
    <x v="2"/>
    <n v="616.90800000000002"/>
  </r>
  <r>
    <d v="2023-02-02T00:00:00"/>
    <s v="Phone"/>
    <x v="4"/>
    <x v="4"/>
    <n v="2500"/>
    <n v="4.0524681151808695"/>
    <s v="Phone-122"/>
    <m/>
    <x v="14"/>
    <s v="LAGA Cameroon"/>
    <x v="2"/>
    <n v="616.90800000000002"/>
  </r>
  <r>
    <d v="2023-02-02T00:00:00"/>
    <s v="Phone"/>
    <x v="4"/>
    <x v="4"/>
    <n v="2500"/>
    <n v="4.0524681151808695"/>
    <s v="Phone-123"/>
    <m/>
    <x v="13"/>
    <s v="LAGA Cameroon"/>
    <x v="2"/>
    <n v="616.90800000000002"/>
  </r>
  <r>
    <d v="2023-02-02T00:00:00"/>
    <s v="Phone"/>
    <x v="4"/>
    <x v="4"/>
    <n v="2500"/>
    <n v="4.0524681151808695"/>
    <s v="Phone-124"/>
    <m/>
    <x v="7"/>
    <s v="LAGA Cameroon"/>
    <x v="2"/>
    <n v="616.90800000000002"/>
  </r>
  <r>
    <d v="2023-02-02T00:00:00"/>
    <s v="Phone"/>
    <x v="4"/>
    <x v="1"/>
    <n v="2500"/>
    <n v="4.0763324226263196"/>
    <s v="Phone-125"/>
    <m/>
    <x v="3"/>
    <s v="LAGA Cameroon"/>
    <x v="0"/>
    <n v="613.29639999999995"/>
  </r>
  <r>
    <d v="2023-02-02T00:00:00"/>
    <s v="Phone"/>
    <x v="4"/>
    <x v="1"/>
    <n v="2500"/>
    <n v="4.0763324226263196"/>
    <s v="Phone-126"/>
    <m/>
    <x v="16"/>
    <s v="LAGA Cameroon"/>
    <x v="0"/>
    <n v="613.29639999999995"/>
  </r>
  <r>
    <d v="2023-02-02T00:00:00"/>
    <s v="Local Transport"/>
    <x v="1"/>
    <x v="3"/>
    <n v="2000"/>
    <n v="3.2419744921446956"/>
    <s v="Her-r"/>
    <m/>
    <x v="10"/>
    <s v="LAGA Cameroon"/>
    <x v="2"/>
    <n v="616.90800000000002"/>
  </r>
  <r>
    <d v="2023-02-02T00:00:00"/>
    <s v="Local Transport"/>
    <x v="1"/>
    <x v="1"/>
    <n v="1850"/>
    <n v="3.0164859927434762"/>
    <s v="Uni-r"/>
    <m/>
    <x v="3"/>
    <s v="LAGA Cameroon"/>
    <x v="0"/>
    <n v="613.29639999999995"/>
  </r>
  <r>
    <d v="2023-02-02T00:00:00"/>
    <s v="x 3 packets of sugar"/>
    <x v="2"/>
    <x v="1"/>
    <n v="3000"/>
    <n v="4.8915989071515833"/>
    <s v="Uni-3"/>
    <m/>
    <x v="3"/>
    <s v="LAGA Cameroon"/>
    <x v="0"/>
    <n v="613.29639999999995"/>
  </r>
  <r>
    <d v="2023-02-02T00:00:00"/>
    <s v="x 15 packets of Tea"/>
    <x v="2"/>
    <x v="1"/>
    <n v="22500"/>
    <n v="36.686991803636872"/>
    <s v="Uni-3"/>
    <m/>
    <x v="3"/>
    <s v="LAGA Cameroon"/>
    <x v="0"/>
    <n v="613.29639999999995"/>
  </r>
  <r>
    <d v="2023-02-02T00:00:00"/>
    <s v="x 150 Packets of Milk"/>
    <x v="2"/>
    <x v="1"/>
    <n v="15000"/>
    <n v="24.457994535757916"/>
    <s v="Uni-4"/>
    <m/>
    <x v="3"/>
    <s v="LAGA Cameroon"/>
    <x v="0"/>
    <n v="613.29639999999995"/>
  </r>
  <r>
    <d v="2023-02-02T00:00:00"/>
    <s v="x 2 Coffee"/>
    <x v="2"/>
    <x v="1"/>
    <n v="5800"/>
    <n v="9.4570912204930604"/>
    <s v="Uni-4"/>
    <m/>
    <x v="3"/>
    <s v="LAGA Cameroon"/>
    <x v="0"/>
    <n v="613.29639999999995"/>
  </r>
  <r>
    <d v="2023-02-02T00:00:00"/>
    <s v="x 15 packets of aper Naps"/>
    <x v="2"/>
    <x v="1"/>
    <n v="12750"/>
    <n v="20.789295355394227"/>
    <s v="Uni-5"/>
    <m/>
    <x v="3"/>
    <s v="LAGA Cameroon"/>
    <x v="0"/>
    <n v="613.29639999999995"/>
  </r>
  <r>
    <d v="2023-02-02T00:00:00"/>
    <s v="x 45  Toilet Tissues"/>
    <x v="2"/>
    <x v="1"/>
    <n v="13500"/>
    <n v="22.012195082182124"/>
    <s v="Uni-5"/>
    <m/>
    <x v="3"/>
    <s v="LAGA Cameroon"/>
    <x v="0"/>
    <n v="613.29639999999995"/>
  </r>
  <r>
    <d v="2023-02-03T00:00:00"/>
    <s v="Local Tranport"/>
    <x v="1"/>
    <x v="3"/>
    <n v="1900"/>
    <n v="3.0798757675374611"/>
    <s v="aim-r"/>
    <m/>
    <x v="5"/>
    <s v="LAGA Cameroon"/>
    <x v="2"/>
    <n v="616.90800000000002"/>
  </r>
  <r>
    <d v="2023-02-03T00:00:00"/>
    <s v="Local Transport"/>
    <x v="1"/>
    <x v="2"/>
    <n v="1600"/>
    <n v="2.6088527504808443"/>
    <s v="ann-r"/>
    <m/>
    <x v="4"/>
    <s v="LAGA Cameroon"/>
    <x v="0"/>
    <n v="613.29639999999995"/>
  </r>
  <r>
    <d v="2023-02-03T00:00:00"/>
    <s v="newspaper"/>
    <x v="2"/>
    <x v="2"/>
    <n v="6000"/>
    <n v="9.7831978143031666"/>
    <s v="ann-1"/>
    <m/>
    <x v="4"/>
    <s v="LAGA Cameroon"/>
    <x v="0"/>
    <n v="613.29639999999995"/>
  </r>
  <r>
    <d v="2023-02-03T00:00:00"/>
    <s v="projector hire"/>
    <x v="6"/>
    <x v="2"/>
    <n v="8000"/>
    <n v="13.044263752404222"/>
    <s v="ann-2"/>
    <m/>
    <x v="4"/>
    <s v="LAGA Cameroon"/>
    <x v="0"/>
    <n v="613.29639999999995"/>
  </r>
  <r>
    <d v="2023-02-03T00:00:00"/>
    <s v="Local Transport"/>
    <x v="1"/>
    <x v="0"/>
    <n v="2900"/>
    <n v="4.7285456102465302"/>
    <s v="Arrey-r"/>
    <m/>
    <x v="1"/>
    <s v="LAGA Cameroon"/>
    <x v="0"/>
    <n v="613.29639999999995"/>
  </r>
  <r>
    <d v="2023-02-03T00:00:00"/>
    <s v="Local Transport"/>
    <x v="1"/>
    <x v="0"/>
    <n v="1900"/>
    <n v="3.0980126411960027"/>
    <s v="eri-r"/>
    <m/>
    <x v="2"/>
    <s v="LAGA Cameroon"/>
    <x v="0"/>
    <n v="613.29639999999995"/>
  </r>
  <r>
    <d v="2023-02-03T00:00:00"/>
    <s v="Local Transport"/>
    <x v="1"/>
    <x v="4"/>
    <n v="1900"/>
    <n v="3.0798757675374611"/>
    <s v="i27-r"/>
    <m/>
    <x v="8"/>
    <s v="LAGA Cameroon"/>
    <x v="2"/>
    <n v="616.90800000000002"/>
  </r>
  <r>
    <d v="2023-02-03T00:00:00"/>
    <s v="Local Transport"/>
    <x v="1"/>
    <x v="4"/>
    <n v="4300"/>
    <n v="6.970245158111096"/>
    <s v="i49-r"/>
    <m/>
    <x v="9"/>
    <s v="LAGA Cameroon"/>
    <x v="2"/>
    <n v="616.90800000000002"/>
  </r>
  <r>
    <d v="2023-02-03T00:00:00"/>
    <s v="Local Transport"/>
    <x v="1"/>
    <x v="4"/>
    <n v="1800"/>
    <n v="2.9177770429302261"/>
    <s v="i54-r"/>
    <m/>
    <x v="7"/>
    <s v="LAGA Cameroon"/>
    <x v="2"/>
    <n v="616.90800000000002"/>
  </r>
  <r>
    <d v="2023-02-03T00:00:00"/>
    <s v="Local Transport"/>
    <x v="1"/>
    <x v="4"/>
    <n v="2000"/>
    <n v="3.2419744921446956"/>
    <s v="i69-r"/>
    <m/>
    <x v="11"/>
    <s v="LAGA Cameroon"/>
    <x v="2"/>
    <n v="616.90800000000002"/>
  </r>
  <r>
    <d v="2023-02-03T00:00:00"/>
    <s v="Local Transport"/>
    <x v="1"/>
    <x v="4"/>
    <n v="3000"/>
    <n v="4.8629617382170434"/>
    <s v="i89-r"/>
    <m/>
    <x v="13"/>
    <s v="LAGA Cameroon"/>
    <x v="2"/>
    <n v="616.90800000000002"/>
  </r>
  <r>
    <d v="2023-02-03T00:00:00"/>
    <s v="Local Transport"/>
    <x v="1"/>
    <x v="4"/>
    <n v="1900"/>
    <n v="3.0798757675374611"/>
    <s v="i95-r"/>
    <m/>
    <x v="14"/>
    <s v="LAGA Cameroon"/>
    <x v="2"/>
    <n v="616.90800000000002"/>
  </r>
  <r>
    <d v="2023-02-03T00:00:00"/>
    <s v="local Transport"/>
    <x v="1"/>
    <x v="4"/>
    <n v="500"/>
    <n v="0.81049362303617389"/>
    <s v="Jos-r"/>
    <m/>
    <x v="15"/>
    <s v="LAGA Cameroon"/>
    <x v="2"/>
    <n v="616.90800000000002"/>
  </r>
  <r>
    <d v="2023-02-03T00:00:00"/>
    <s v="Local Transport"/>
    <x v="1"/>
    <x v="3"/>
    <n v="1300"/>
    <n v="2.1072834198940522"/>
    <s v="ste-r"/>
    <m/>
    <x v="12"/>
    <s v="LAGA Cameroon"/>
    <x v="2"/>
    <n v="616.90800000000002"/>
  </r>
  <r>
    <d v="2023-02-03T00:00:00"/>
    <s v="Local Transport"/>
    <x v="1"/>
    <x v="3"/>
    <n v="1400"/>
    <n v="2.2693821445012872"/>
    <s v="Love-r"/>
    <m/>
    <x v="6"/>
    <s v="LAGA Cameroon"/>
    <x v="2"/>
    <n v="616.90800000000002"/>
  </r>
  <r>
    <d v="2023-02-03T00:00:00"/>
    <s v="Local Transport"/>
    <x v="1"/>
    <x v="1"/>
    <n v="1800"/>
    <n v="2.9349593442909501"/>
    <s v="Luc-r"/>
    <m/>
    <x v="16"/>
    <s v="LAGA Cameroon"/>
    <x v="0"/>
    <n v="613.29639999999995"/>
  </r>
  <r>
    <d v="2023-02-03T00:00:00"/>
    <s v="Phone"/>
    <x v="4"/>
    <x v="0"/>
    <n v="5000"/>
    <n v="8.1526648452526391"/>
    <s v="Phone-111"/>
    <m/>
    <x v="1"/>
    <s v="LAGA Cameroon"/>
    <x v="0"/>
    <n v="613.29639999999995"/>
  </r>
  <r>
    <d v="2023-02-03T00:00:00"/>
    <s v="Phone"/>
    <x v="4"/>
    <x v="0"/>
    <n v="5000"/>
    <n v="8.1526648452526391"/>
    <s v="Phone-112"/>
    <m/>
    <x v="2"/>
    <s v="LAGA Cameroon"/>
    <x v="0"/>
    <n v="613.29639999999995"/>
  </r>
  <r>
    <d v="2023-02-03T00:00:00"/>
    <s v="Phone"/>
    <x v="4"/>
    <x v="3"/>
    <n v="5000"/>
    <n v="8.1049362303617389"/>
    <s v="Phone-113"/>
    <m/>
    <x v="5"/>
    <s v="LAGA Cameroon"/>
    <x v="2"/>
    <n v="616.90800000000002"/>
  </r>
  <r>
    <d v="2023-02-03T00:00:00"/>
    <s v="Phone"/>
    <x v="4"/>
    <x v="4"/>
    <n v="5000"/>
    <n v="8.1049362303617389"/>
    <s v="Phone-114"/>
    <m/>
    <x v="8"/>
    <s v="LAGA Cameroon"/>
    <x v="2"/>
    <n v="616.90800000000002"/>
  </r>
  <r>
    <d v="2023-02-03T00:00:00"/>
    <s v="Phone"/>
    <x v="4"/>
    <x v="3"/>
    <n v="2500"/>
    <n v="4.0524681151808695"/>
    <s v="Phone-115"/>
    <m/>
    <x v="4"/>
    <s v="LAGA Cameroon"/>
    <x v="2"/>
    <n v="616.90800000000002"/>
  </r>
  <r>
    <d v="2023-02-03T00:00:00"/>
    <s v="Phone"/>
    <x v="4"/>
    <x v="3"/>
    <n v="2500"/>
    <n v="4.0524681151808695"/>
    <s v="Phone-116"/>
    <m/>
    <x v="10"/>
    <s v="LAGA Cameroon"/>
    <x v="2"/>
    <n v="616.90800000000002"/>
  </r>
  <r>
    <d v="2023-02-03T00:00:00"/>
    <s v="Phone"/>
    <x v="4"/>
    <x v="3"/>
    <n v="2500"/>
    <n v="4.0524681151808695"/>
    <s v="Phone-117"/>
    <m/>
    <x v="6"/>
    <s v="LAGA Cameroon"/>
    <x v="2"/>
    <n v="616.90800000000002"/>
  </r>
  <r>
    <d v="2023-02-03T00:00:00"/>
    <s v="Phone"/>
    <x v="4"/>
    <x v="3"/>
    <n v="2500"/>
    <n v="4.0524681151808695"/>
    <s v="Phone-118"/>
    <m/>
    <x v="12"/>
    <s v="LAGA Cameroon"/>
    <x v="2"/>
    <n v="616.90800000000002"/>
  </r>
  <r>
    <d v="2023-02-03T00:00:00"/>
    <s v="Phone"/>
    <x v="4"/>
    <x v="3"/>
    <n v="2500"/>
    <n v="4.0524681151808695"/>
    <s v="Phone-119"/>
    <m/>
    <x v="15"/>
    <s v="LAGA Cameroon"/>
    <x v="2"/>
    <n v="616.90800000000002"/>
  </r>
  <r>
    <d v="2023-02-03T00:00:00"/>
    <s v="Phone"/>
    <x v="4"/>
    <x v="4"/>
    <n v="2500"/>
    <n v="4.0524681151808695"/>
    <s v="Phone-120"/>
    <m/>
    <x v="9"/>
    <s v="LAGA Cameroon"/>
    <x v="2"/>
    <n v="616.90800000000002"/>
  </r>
  <r>
    <d v="2023-02-03T00:00:00"/>
    <s v="Phone"/>
    <x v="4"/>
    <x v="4"/>
    <n v="2500"/>
    <n v="4.0524681151808695"/>
    <s v="Phone-121"/>
    <m/>
    <x v="11"/>
    <s v="LAGA Cameroon"/>
    <x v="2"/>
    <n v="616.90800000000002"/>
  </r>
  <r>
    <d v="2023-02-03T00:00:00"/>
    <s v="Phone"/>
    <x v="4"/>
    <x v="4"/>
    <n v="2500"/>
    <n v="4.0524681151808695"/>
    <s v="Phone-122"/>
    <m/>
    <x v="14"/>
    <s v="LAGA Cameroon"/>
    <x v="2"/>
    <n v="616.90800000000002"/>
  </r>
  <r>
    <d v="2023-02-03T00:00:00"/>
    <s v="Phone"/>
    <x v="4"/>
    <x v="4"/>
    <n v="2500"/>
    <n v="4.0524681151808695"/>
    <s v="Phone-123"/>
    <m/>
    <x v="13"/>
    <s v="LAGA Cameroon"/>
    <x v="2"/>
    <n v="616.90800000000002"/>
  </r>
  <r>
    <d v="2023-02-03T00:00:00"/>
    <s v="Phone"/>
    <x v="4"/>
    <x v="4"/>
    <n v="2500"/>
    <n v="4.0524681151808695"/>
    <s v="Phone-124"/>
    <m/>
    <x v="7"/>
    <s v="LAGA Cameroon"/>
    <x v="2"/>
    <n v="616.90800000000002"/>
  </r>
  <r>
    <d v="2023-02-03T00:00:00"/>
    <s v="Phone"/>
    <x v="4"/>
    <x v="1"/>
    <n v="2500"/>
    <n v="4.0763324226263196"/>
    <s v="Phone-125"/>
    <m/>
    <x v="3"/>
    <s v="LAGA Cameroon"/>
    <x v="0"/>
    <n v="613.29639999999995"/>
  </r>
  <r>
    <d v="2023-02-03T00:00:00"/>
    <s v="Phone"/>
    <x v="4"/>
    <x v="1"/>
    <n v="2500"/>
    <n v="4.0763324226263196"/>
    <s v="Phone-126"/>
    <m/>
    <x v="16"/>
    <s v="LAGA Cameroon"/>
    <x v="0"/>
    <n v="613.29639999999995"/>
  </r>
  <r>
    <d v="2023-02-03T00:00:00"/>
    <s v="Local Transport"/>
    <x v="1"/>
    <x v="3"/>
    <n v="2000"/>
    <n v="3.2419744921446956"/>
    <s v="Her-r"/>
    <m/>
    <x v="10"/>
    <s v="LAGA Cameroon"/>
    <x v="2"/>
    <n v="616.90800000000002"/>
  </r>
  <r>
    <d v="2023-02-03T00:00:00"/>
    <s v="Local Transport"/>
    <x v="1"/>
    <x v="1"/>
    <n v="2000"/>
    <n v="3.2610659381010554"/>
    <s v="Uni-r"/>
    <m/>
    <x v="3"/>
    <s v="LAGA Cameroon"/>
    <x v="0"/>
    <n v="613.29639999999995"/>
  </r>
  <r>
    <d v="2023-02-03T00:00:00"/>
    <s v="Security bill December - January"/>
    <x v="6"/>
    <x v="1"/>
    <n v="400000"/>
    <n v="652.2131876202111"/>
    <s v="CHQ.COMP 8396545 "/>
    <m/>
    <x v="17"/>
    <s v="LAGA Cameroon"/>
    <x v="0"/>
    <n v="613.29639999999995"/>
  </r>
  <r>
    <d v="2023-02-04T00:00:00"/>
    <s v="Local Tranport"/>
    <x v="1"/>
    <x v="3"/>
    <n v="1700"/>
    <n v="2.7556783183229911"/>
    <s v="aim-r"/>
    <m/>
    <x v="5"/>
    <s v="LAGA Cameroon"/>
    <x v="2"/>
    <n v="616.90800000000002"/>
  </r>
  <r>
    <d v="2023-02-04T00:00:00"/>
    <s v="Local Transport"/>
    <x v="1"/>
    <x v="2"/>
    <n v="1500"/>
    <n v="2.4457994535757916"/>
    <s v="ann-r"/>
    <m/>
    <x v="4"/>
    <s v="LAGA Cameroon"/>
    <x v="0"/>
    <n v="613.29639999999995"/>
  </r>
  <r>
    <d v="2023-02-04T00:00:00"/>
    <s v="Local Transport"/>
    <x v="1"/>
    <x v="0"/>
    <n v="2900"/>
    <n v="4.7285456102465302"/>
    <s v="Arrey-r"/>
    <m/>
    <x v="1"/>
    <s v="LAGA Cameroon"/>
    <x v="0"/>
    <n v="613.29639999999995"/>
  </r>
  <r>
    <d v="2023-02-04T00:00:00"/>
    <s v="Computer repairs"/>
    <x v="6"/>
    <x v="1"/>
    <n v="15000"/>
    <n v="24.457994535757916"/>
    <s v="Arrey-r"/>
    <m/>
    <x v="1"/>
    <s v="LAGA Cameroon"/>
    <x v="0"/>
    <n v="613.29639999999995"/>
  </r>
  <r>
    <d v="2023-02-04T00:00:00"/>
    <s v="Audit Bonus "/>
    <x v="7"/>
    <x v="5"/>
    <n v="100000"/>
    <n v="163.05329690505278"/>
    <s v="Arrey-r"/>
    <m/>
    <x v="1"/>
    <s v="LAGA Cameroon"/>
    <x v="0"/>
    <n v="613.29639999999995"/>
  </r>
  <r>
    <d v="2023-02-04T00:00:00"/>
    <s v="Annual Financial Report Bonus"/>
    <x v="7"/>
    <x v="5"/>
    <n v="80000"/>
    <n v="130.44263752404223"/>
    <s v="Arrey-r"/>
    <m/>
    <x v="1"/>
    <s v="LAGA Cameroon"/>
    <x v="0"/>
    <n v="613.29639999999995"/>
  </r>
  <r>
    <d v="2023-02-04T00:00:00"/>
    <s v="Local Transport"/>
    <x v="1"/>
    <x v="0"/>
    <n v="1700"/>
    <n v="2.771906047385897"/>
    <s v="eri-r"/>
    <m/>
    <x v="2"/>
    <s v="LAGA Cameroon"/>
    <x v="0"/>
    <n v="613.29639999999995"/>
  </r>
  <r>
    <d v="2023-02-04T00:00:00"/>
    <s v="Annual report bonus"/>
    <x v="7"/>
    <x v="5"/>
    <n v="100000"/>
    <n v="163.05329690505278"/>
    <s v="eri-r"/>
    <m/>
    <x v="2"/>
    <s v="LAGA Cameroon"/>
    <x v="0"/>
    <n v="613.29639999999995"/>
  </r>
  <r>
    <d v="2023-02-04T00:00:00"/>
    <s v="Local Transport"/>
    <x v="1"/>
    <x v="4"/>
    <n v="2200"/>
    <n v="3.5661719413591655"/>
    <s v="i49-r"/>
    <m/>
    <x v="9"/>
    <s v="LAGA Cameroon"/>
    <x v="2"/>
    <n v="616.90800000000002"/>
  </r>
  <r>
    <d v="2023-02-04T00:00:00"/>
    <s v="Local Transport"/>
    <x v="1"/>
    <x v="4"/>
    <n v="2000"/>
    <n v="3.2419744921446956"/>
    <s v="i54-r"/>
    <m/>
    <x v="7"/>
    <s v="LAGA Cameroon"/>
    <x v="2"/>
    <n v="616.90800000000002"/>
  </r>
  <r>
    <d v="2023-02-04T00:00:00"/>
    <s v="Local Transport"/>
    <x v="1"/>
    <x v="4"/>
    <n v="2000"/>
    <n v="3.2419744921446956"/>
    <s v="i69-r"/>
    <m/>
    <x v="11"/>
    <s v="LAGA Cameroon"/>
    <x v="2"/>
    <n v="616.90800000000002"/>
  </r>
  <r>
    <d v="2023-02-04T00:00:00"/>
    <s v="Local Transport"/>
    <x v="1"/>
    <x v="4"/>
    <n v="2000"/>
    <n v="3.2419744921446956"/>
    <s v="i89-r"/>
    <m/>
    <x v="13"/>
    <s v="LAGA Cameroon"/>
    <x v="2"/>
    <n v="616.90800000000002"/>
  </r>
  <r>
    <d v="2023-02-04T00:00:00"/>
    <s v="Local Transport"/>
    <x v="1"/>
    <x v="4"/>
    <n v="1900"/>
    <n v="3.0798757675374611"/>
    <s v="i95-r"/>
    <m/>
    <x v="14"/>
    <s v="LAGA Cameroon"/>
    <x v="2"/>
    <n v="616.90800000000002"/>
  </r>
  <r>
    <d v="2023-02-04T00:00:00"/>
    <s v="local Transport"/>
    <x v="1"/>
    <x v="4"/>
    <n v="500"/>
    <n v="0.81049362303617389"/>
    <s v="Jos-r"/>
    <m/>
    <x v="15"/>
    <s v="LAGA Cameroon"/>
    <x v="2"/>
    <n v="616.90800000000002"/>
  </r>
  <r>
    <d v="2023-02-04T00:00:00"/>
    <s v="Local Transport"/>
    <x v="1"/>
    <x v="3"/>
    <n v="1500"/>
    <n v="2.4314808691085217"/>
    <s v="ste-r"/>
    <m/>
    <x v="12"/>
    <s v="LAGA Cameroon"/>
    <x v="2"/>
    <n v="616.90800000000002"/>
  </r>
  <r>
    <d v="2023-02-04T00:00:00"/>
    <s v="Local Transport"/>
    <x v="1"/>
    <x v="3"/>
    <n v="1500"/>
    <n v="2.4314808691085217"/>
    <s v="Love-r"/>
    <m/>
    <x v="6"/>
    <s v="LAGA Cameroon"/>
    <x v="2"/>
    <n v="616.90800000000002"/>
  </r>
  <r>
    <d v="2023-02-04T00:00:00"/>
    <s v="Local Transport"/>
    <x v="1"/>
    <x v="1"/>
    <n v="1800"/>
    <n v="2.9349593442909501"/>
    <s v="Luc-r"/>
    <m/>
    <x v="16"/>
    <s v="LAGA Cameroon"/>
    <x v="0"/>
    <n v="613.29639999999995"/>
  </r>
  <r>
    <d v="2023-02-04T00:00:00"/>
    <s v="Phone"/>
    <x v="4"/>
    <x v="0"/>
    <n v="5000"/>
    <n v="8.1526648452526391"/>
    <s v="Phone-111"/>
    <m/>
    <x v="1"/>
    <s v="LAGA Cameroon"/>
    <x v="0"/>
    <n v="613.29639999999995"/>
  </r>
  <r>
    <d v="2023-02-04T00:00:00"/>
    <s v="Phone"/>
    <x v="4"/>
    <x v="0"/>
    <n v="5000"/>
    <n v="8.1526648452526391"/>
    <s v="Phone-112"/>
    <m/>
    <x v="2"/>
    <s v="LAGA Cameroon"/>
    <x v="0"/>
    <n v="613.29639999999995"/>
  </r>
  <r>
    <d v="2023-02-04T00:00:00"/>
    <s v="Internet credit"/>
    <x v="8"/>
    <x v="0"/>
    <n v="10000"/>
    <n v="16.305329690505278"/>
    <s v="Phone-111"/>
    <m/>
    <x v="1"/>
    <s v="LAGA Cameroon"/>
    <x v="0"/>
    <n v="613.29639999999995"/>
  </r>
  <r>
    <d v="2023-02-04T00:00:00"/>
    <s v="Internet credit"/>
    <x v="8"/>
    <x v="0"/>
    <n v="10000"/>
    <n v="16.305329690505278"/>
    <s v="Phone-112"/>
    <m/>
    <x v="2"/>
    <s v="LAGA Cameroon"/>
    <x v="0"/>
    <n v="613.29639999999995"/>
  </r>
  <r>
    <d v="2023-02-04T00:00:00"/>
    <s v="Phone"/>
    <x v="4"/>
    <x v="3"/>
    <n v="2500"/>
    <n v="4.0524681151808695"/>
    <s v="Phone-113"/>
    <m/>
    <x v="5"/>
    <s v="LAGA Cameroon"/>
    <x v="2"/>
    <n v="616.90800000000002"/>
  </r>
  <r>
    <d v="2023-02-04T00:00:00"/>
    <s v="Phone"/>
    <x v="4"/>
    <x v="4"/>
    <n v="2500"/>
    <n v="4.0524681151808695"/>
    <s v="Phone-114"/>
    <m/>
    <x v="8"/>
    <s v="LAGA Cameroon"/>
    <x v="2"/>
    <n v="616.90800000000002"/>
  </r>
  <r>
    <d v="2023-02-04T00:00:00"/>
    <s v="Phone"/>
    <x v="4"/>
    <x v="3"/>
    <n v="2500"/>
    <n v="4.0524681151808695"/>
    <s v="Phone-115"/>
    <m/>
    <x v="4"/>
    <s v="LAGA Cameroon"/>
    <x v="2"/>
    <n v="616.90800000000002"/>
  </r>
  <r>
    <d v="2023-02-04T00:00:00"/>
    <s v="Phone"/>
    <x v="4"/>
    <x v="3"/>
    <n v="2500"/>
    <n v="4.0524681151808695"/>
    <s v="Phone-116"/>
    <m/>
    <x v="10"/>
    <s v="LAGA Cameroon"/>
    <x v="2"/>
    <n v="616.90800000000002"/>
  </r>
  <r>
    <d v="2023-02-04T00:00:00"/>
    <s v="Phone"/>
    <x v="4"/>
    <x v="3"/>
    <n v="2500"/>
    <n v="4.0524681151808695"/>
    <s v="Phone-117"/>
    <m/>
    <x v="6"/>
    <s v="LAGA Cameroon"/>
    <x v="2"/>
    <n v="616.90800000000002"/>
  </r>
  <r>
    <d v="2023-02-04T00:00:00"/>
    <s v="Phone"/>
    <x v="4"/>
    <x v="3"/>
    <n v="2500"/>
    <n v="4.0524681151808695"/>
    <s v="Phone-118"/>
    <m/>
    <x v="12"/>
    <s v="LAGA Cameroon"/>
    <x v="2"/>
    <n v="616.90800000000002"/>
  </r>
  <r>
    <d v="2023-02-04T00:00:00"/>
    <s v="Phone"/>
    <x v="4"/>
    <x v="3"/>
    <n v="2500"/>
    <n v="4.0524681151808695"/>
    <s v="Phone-119"/>
    <m/>
    <x v="15"/>
    <s v="LAGA Cameroon"/>
    <x v="2"/>
    <n v="616.90800000000002"/>
  </r>
  <r>
    <d v="2023-02-04T00:00:00"/>
    <s v="Phone"/>
    <x v="4"/>
    <x v="4"/>
    <n v="2500"/>
    <n v="4.0524681151808695"/>
    <s v="Phone-120"/>
    <m/>
    <x v="9"/>
    <s v="LAGA Cameroon"/>
    <x v="2"/>
    <n v="616.90800000000002"/>
  </r>
  <r>
    <d v="2023-02-04T00:00:00"/>
    <s v="Phone"/>
    <x v="4"/>
    <x v="4"/>
    <n v="2500"/>
    <n v="4.0524681151808695"/>
    <s v="Phone-121"/>
    <m/>
    <x v="11"/>
    <s v="LAGA Cameroon"/>
    <x v="2"/>
    <n v="616.90800000000002"/>
  </r>
  <r>
    <d v="2023-02-04T00:00:00"/>
    <s v="Phone"/>
    <x v="4"/>
    <x v="4"/>
    <n v="2500"/>
    <n v="4.0524681151808695"/>
    <s v="Phone-122"/>
    <m/>
    <x v="14"/>
    <s v="LAGA Cameroon"/>
    <x v="2"/>
    <n v="616.90800000000002"/>
  </r>
  <r>
    <d v="2023-02-04T00:00:00"/>
    <s v="Phone"/>
    <x v="4"/>
    <x v="4"/>
    <n v="2500"/>
    <n v="4.0524681151808695"/>
    <s v="Phone-123"/>
    <m/>
    <x v="13"/>
    <s v="LAGA Cameroon"/>
    <x v="2"/>
    <n v="616.90800000000002"/>
  </r>
  <r>
    <d v="2023-02-04T00:00:00"/>
    <s v="Phone"/>
    <x v="4"/>
    <x v="4"/>
    <n v="2500"/>
    <n v="4.0524681151808695"/>
    <s v="Phone-124"/>
    <m/>
    <x v="7"/>
    <s v="LAGA Cameroon"/>
    <x v="2"/>
    <n v="616.90800000000002"/>
  </r>
  <r>
    <d v="2023-02-04T00:00:00"/>
    <s v="Phone"/>
    <x v="4"/>
    <x v="1"/>
    <n v="2500"/>
    <n v="4.0763324226263196"/>
    <s v="Phone-125"/>
    <m/>
    <x v="3"/>
    <s v="LAGA Cameroon"/>
    <x v="0"/>
    <n v="613.29639999999995"/>
  </r>
  <r>
    <d v="2023-02-04T00:00:00"/>
    <s v="Phone"/>
    <x v="4"/>
    <x v="1"/>
    <n v="2500"/>
    <n v="4.0763324226263196"/>
    <s v="Phone-126"/>
    <m/>
    <x v="16"/>
    <s v="LAGA Cameroon"/>
    <x v="0"/>
    <n v="613.29639999999995"/>
  </r>
  <r>
    <d v="2023-02-04T00:00:00"/>
    <s v="Local Transport"/>
    <x v="1"/>
    <x v="1"/>
    <n v="2000"/>
    <n v="3.2610659381010554"/>
    <s v="Uni-r"/>
    <m/>
    <x v="3"/>
    <s v="LAGA Cameroon"/>
    <x v="0"/>
    <n v="613.29639999999995"/>
  </r>
  <r>
    <d v="2023-02-04T00:00:00"/>
    <s v="Birthday gift to Aime"/>
    <x v="0"/>
    <x v="6"/>
    <n v="10000"/>
    <n v="16.305329690505278"/>
    <s v="Uni-6"/>
    <m/>
    <x v="3"/>
    <s v="LAGA Cameroon"/>
    <x v="0"/>
    <n v="613.29639999999995"/>
  </r>
  <r>
    <d v="2023-02-05T00:00:00"/>
    <s v="Local Transport"/>
    <x v="1"/>
    <x v="0"/>
    <n v="2900"/>
    <n v="4.7285456102465302"/>
    <s v="Arrey-r"/>
    <m/>
    <x v="1"/>
    <s v="LAGA Cameroon"/>
    <x v="0"/>
    <n v="613.29639999999995"/>
  </r>
  <r>
    <d v="2023-02-05T00:00:00"/>
    <s v="Yaounde-Ebolowa"/>
    <x v="1"/>
    <x v="4"/>
    <n v="2500"/>
    <n v="4.0524681151808695"/>
    <s v="i54-1"/>
    <m/>
    <x v="7"/>
    <s v="LAGA Cameroon"/>
    <x v="2"/>
    <n v="616.90800000000002"/>
  </r>
  <r>
    <d v="2023-02-05T00:00:00"/>
    <s v="Lodging"/>
    <x v="3"/>
    <x v="4"/>
    <n v="10000"/>
    <n v="16.209872460723478"/>
    <s v="i54-2"/>
    <m/>
    <x v="7"/>
    <s v="LAGA Cameroon"/>
    <x v="2"/>
    <n v="616.90800000000002"/>
  </r>
  <r>
    <d v="2023-02-05T00:00:00"/>
    <s v="Feeding"/>
    <x v="3"/>
    <x v="4"/>
    <n v="5000"/>
    <n v="8.1049362303617389"/>
    <s v="i54-r"/>
    <m/>
    <x v="7"/>
    <s v="LAGA Cameroon"/>
    <x v="2"/>
    <n v="616.90800000000002"/>
  </r>
  <r>
    <d v="2023-02-05T00:00:00"/>
    <s v="Local Transport"/>
    <x v="1"/>
    <x v="4"/>
    <n v="1850"/>
    <n v="2.9988264052338436"/>
    <s v="i54-r"/>
    <m/>
    <x v="7"/>
    <s v="LAGA Cameroon"/>
    <x v="2"/>
    <n v="616.90800000000002"/>
  </r>
  <r>
    <d v="2023-02-05T00:00:00"/>
    <s v=" Yaounde-Ebolowa"/>
    <x v="1"/>
    <x v="3"/>
    <n v="2000"/>
    <n v="3.2419744921446956"/>
    <s v="Love-1"/>
    <m/>
    <x v="6"/>
    <s v="LAGA Cameroon"/>
    <x v="2"/>
    <n v="616.90800000000002"/>
  </r>
  <r>
    <d v="2023-02-05T00:00:00"/>
    <s v="Lodging"/>
    <x v="3"/>
    <x v="3"/>
    <n v="10000"/>
    <n v="16.209872460723478"/>
    <s v="Love-2"/>
    <m/>
    <x v="6"/>
    <s v="LAGA Cameroon"/>
    <x v="2"/>
    <n v="616.90800000000002"/>
  </r>
  <r>
    <d v="2023-02-05T00:00:00"/>
    <s v="Feeding"/>
    <x v="3"/>
    <x v="3"/>
    <n v="5000"/>
    <n v="8.1049362303617389"/>
    <s v="Love-r"/>
    <m/>
    <x v="6"/>
    <s v="LAGA Cameroon"/>
    <x v="2"/>
    <n v="616.90800000000002"/>
  </r>
  <r>
    <d v="2023-02-05T00:00:00"/>
    <s v="Local Transport"/>
    <x v="1"/>
    <x v="3"/>
    <n v="1950"/>
    <n v="3.1609251298410785"/>
    <s v="Love-r"/>
    <m/>
    <x v="6"/>
    <s v="LAGA Cameroon"/>
    <x v="2"/>
    <n v="616.90800000000002"/>
  </r>
  <r>
    <d v="2023-02-06T00:00:00"/>
    <s v="Local Tranport"/>
    <x v="1"/>
    <x v="3"/>
    <n v="1800"/>
    <n v="2.9177770429302261"/>
    <s v="aim-r"/>
    <m/>
    <x v="5"/>
    <s v="LAGA Cameroon"/>
    <x v="2"/>
    <n v="616.90800000000002"/>
  </r>
  <r>
    <d v="2023-02-06T00:00:00"/>
    <s v="Local Transport"/>
    <x v="1"/>
    <x v="2"/>
    <n v="1800"/>
    <n v="2.9349593442909501"/>
    <s v="ann-r"/>
    <m/>
    <x v="4"/>
    <s v="LAGA Cameroon"/>
    <x v="0"/>
    <n v="613.29639999999995"/>
  </r>
  <r>
    <d v="2023-02-06T00:00:00"/>
    <s v="Local Transport"/>
    <x v="1"/>
    <x v="0"/>
    <n v="2900"/>
    <n v="4.7285456102465302"/>
    <s v="Arrey-r"/>
    <m/>
    <x v="1"/>
    <s v="LAGA Cameroon"/>
    <x v="0"/>
    <n v="613.29639999999995"/>
  </r>
  <r>
    <d v="2023-02-06T00:00:00"/>
    <s v="Local Transport"/>
    <x v="1"/>
    <x v="0"/>
    <n v="1600"/>
    <n v="2.6088527504808443"/>
    <s v="eri-r"/>
    <m/>
    <x v="2"/>
    <s v="LAGA Cameroon"/>
    <x v="0"/>
    <n v="613.29639999999995"/>
  </r>
  <r>
    <d v="2023-02-06T00:00:00"/>
    <s v="Local Transport"/>
    <x v="1"/>
    <x v="4"/>
    <n v="1700"/>
    <n v="2.7556783183229911"/>
    <s v="i27-r"/>
    <m/>
    <x v="8"/>
    <s v="LAGA Cameroon"/>
    <x v="2"/>
    <n v="616.90800000000002"/>
  </r>
  <r>
    <d v="2023-02-06T00:00:00"/>
    <s v="Depannage du telephone "/>
    <x v="6"/>
    <x v="4"/>
    <n v="25000"/>
    <n v="40.763324226263194"/>
    <s v="i49-1"/>
    <m/>
    <x v="9"/>
    <s v="LAGA Cameroon"/>
    <x v="0"/>
    <n v="613.29639999999995"/>
  </r>
  <r>
    <d v="2023-02-06T00:00:00"/>
    <s v="Local Transport"/>
    <x v="1"/>
    <x v="4"/>
    <n v="2900"/>
    <n v="4.7008630136098084"/>
    <s v="i49-r"/>
    <m/>
    <x v="9"/>
    <s v="LAGA Cameroon"/>
    <x v="2"/>
    <n v="616.90800000000002"/>
  </r>
  <r>
    <d v="2023-02-06T00:00:00"/>
    <s v="Ebolowa-Yaounde"/>
    <x v="1"/>
    <x v="4"/>
    <n v="2500"/>
    <n v="4.0524681151808695"/>
    <s v="i54-3"/>
    <m/>
    <x v="7"/>
    <s v="LAGA Cameroon"/>
    <x v="2"/>
    <n v="616.90800000000002"/>
  </r>
  <r>
    <d v="2023-02-06T00:00:00"/>
    <s v="Feeding"/>
    <x v="3"/>
    <x v="4"/>
    <n v="5000"/>
    <n v="8.1049362303617389"/>
    <s v="i54-r"/>
    <m/>
    <x v="7"/>
    <s v="LAGA Cameroon"/>
    <x v="2"/>
    <n v="616.90800000000002"/>
  </r>
  <r>
    <d v="2023-02-06T00:00:00"/>
    <s v="Local Transport"/>
    <x v="1"/>
    <x v="4"/>
    <n v="2000"/>
    <n v="3.2419744921446956"/>
    <s v="i54-r"/>
    <m/>
    <x v="7"/>
    <s v="LAGA Cameroon"/>
    <x v="2"/>
    <n v="616.90800000000002"/>
  </r>
  <r>
    <d v="2023-02-06T00:00:00"/>
    <s v="Local Transport"/>
    <x v="1"/>
    <x v="4"/>
    <n v="2000"/>
    <n v="3.2419744921446956"/>
    <s v="i69-r"/>
    <m/>
    <x v="11"/>
    <s v="LAGA Cameroon"/>
    <x v="2"/>
    <n v="616.90800000000002"/>
  </r>
  <r>
    <d v="2023-02-06T00:00:00"/>
    <s v="Local Transport"/>
    <x v="1"/>
    <x v="4"/>
    <n v="2000"/>
    <n v="3.2419744921446956"/>
    <s v="i89-r"/>
    <m/>
    <x v="13"/>
    <s v="LAGA Cameroon"/>
    <x v="2"/>
    <n v="616.90800000000002"/>
  </r>
  <r>
    <d v="2023-02-06T00:00:00"/>
    <s v="Local Transport"/>
    <x v="1"/>
    <x v="4"/>
    <n v="1900"/>
    <n v="3.0798757675374611"/>
    <s v="i95-r"/>
    <m/>
    <x v="14"/>
    <s v="LAGA Cameroon"/>
    <x v="2"/>
    <n v="616.90800000000002"/>
  </r>
  <r>
    <d v="2023-02-06T00:00:00"/>
    <s v="local Transport"/>
    <x v="1"/>
    <x v="4"/>
    <n v="500"/>
    <n v="0.81049362303617389"/>
    <s v="Jos-r"/>
    <m/>
    <x v="15"/>
    <s v="LAGA Cameroon"/>
    <x v="2"/>
    <n v="616.90800000000002"/>
  </r>
  <r>
    <d v="2023-02-06T00:00:00"/>
    <s v="Local Transport"/>
    <x v="1"/>
    <x v="3"/>
    <n v="1500"/>
    <n v="2.4314808691085217"/>
    <s v="ste-r"/>
    <m/>
    <x v="12"/>
    <s v="LAGA Cameroon"/>
    <x v="2"/>
    <n v="616.90800000000002"/>
  </r>
  <r>
    <d v="2023-02-06T00:00:00"/>
    <s v="Ebolowa- Yaounde"/>
    <x v="1"/>
    <x v="3"/>
    <n v="2500"/>
    <n v="4.0524681151808695"/>
    <s v="Love-3"/>
    <m/>
    <x v="6"/>
    <s v="LAGA Cameroon"/>
    <x v="2"/>
    <n v="616.90800000000002"/>
  </r>
  <r>
    <d v="2023-02-06T00:00:00"/>
    <s v="Feeding"/>
    <x v="3"/>
    <x v="3"/>
    <n v="5000"/>
    <n v="8.1049362303617389"/>
    <s v="Love-r"/>
    <m/>
    <x v="6"/>
    <s v="LAGA Cameroon"/>
    <x v="2"/>
    <n v="616.90800000000002"/>
  </r>
  <r>
    <d v="2023-02-06T00:00:00"/>
    <s v="Local Transport"/>
    <x v="1"/>
    <x v="3"/>
    <n v="1950"/>
    <n v="3.1609251298410785"/>
    <s v="Love-r"/>
    <m/>
    <x v="6"/>
    <s v="LAGA Cameroon"/>
    <x v="2"/>
    <n v="616.90800000000002"/>
  </r>
  <r>
    <d v="2023-02-06T00:00:00"/>
    <s v="Local Transport"/>
    <x v="1"/>
    <x v="1"/>
    <n v="1800"/>
    <n v="2.9349593442909501"/>
    <s v="Luc-r"/>
    <m/>
    <x v="16"/>
    <s v="LAGA Cameroon"/>
    <x v="0"/>
    <n v="613.29639999999995"/>
  </r>
  <r>
    <d v="2023-02-06T00:00:00"/>
    <s v="Phone"/>
    <x v="4"/>
    <x v="0"/>
    <n v="5000"/>
    <n v="8.1526648452526391"/>
    <s v="Phone-111"/>
    <m/>
    <x v="1"/>
    <s v="LAGA Cameroon"/>
    <x v="0"/>
    <n v="613.29639999999995"/>
  </r>
  <r>
    <d v="2023-02-06T00:00:00"/>
    <s v="Phone"/>
    <x v="4"/>
    <x v="0"/>
    <n v="5000"/>
    <n v="8.1526648452526391"/>
    <s v="Phone-112"/>
    <m/>
    <x v="2"/>
    <s v="LAGA Cameroon"/>
    <x v="0"/>
    <n v="613.29639999999995"/>
  </r>
  <r>
    <d v="2023-02-06T00:00:00"/>
    <s v="Phone"/>
    <x v="4"/>
    <x v="3"/>
    <n v="5000"/>
    <n v="8.1049362303617389"/>
    <s v="Phone-113"/>
    <m/>
    <x v="5"/>
    <s v="LAGA Cameroon"/>
    <x v="2"/>
    <n v="616.90800000000002"/>
  </r>
  <r>
    <d v="2023-02-06T00:00:00"/>
    <s v="Phone"/>
    <x v="4"/>
    <x v="4"/>
    <n v="5000"/>
    <n v="8.1049362303617389"/>
    <s v="Phone-114"/>
    <m/>
    <x v="8"/>
    <s v="LAGA Cameroon"/>
    <x v="2"/>
    <n v="616.90800000000002"/>
  </r>
  <r>
    <d v="2023-02-06T00:00:00"/>
    <s v="Phone"/>
    <x v="4"/>
    <x v="3"/>
    <n v="2500"/>
    <n v="4.0524681151808695"/>
    <s v="Phone-115"/>
    <m/>
    <x v="4"/>
    <s v="LAGA Cameroon"/>
    <x v="2"/>
    <n v="616.90800000000002"/>
  </r>
  <r>
    <d v="2023-02-06T00:00:00"/>
    <s v="Phone"/>
    <x v="4"/>
    <x v="3"/>
    <n v="2500"/>
    <n v="4.0524681151808695"/>
    <s v="Phone-116"/>
    <m/>
    <x v="10"/>
    <s v="LAGA Cameroon"/>
    <x v="2"/>
    <n v="616.90800000000002"/>
  </r>
  <r>
    <d v="2023-02-06T00:00:00"/>
    <s v="Phone"/>
    <x v="4"/>
    <x v="3"/>
    <n v="2500"/>
    <n v="4.0524681151808695"/>
    <s v="Phone-117"/>
    <m/>
    <x v="6"/>
    <s v="LAGA Cameroon"/>
    <x v="2"/>
    <n v="616.90800000000002"/>
  </r>
  <r>
    <d v="2023-02-06T00:00:00"/>
    <s v="Phone"/>
    <x v="4"/>
    <x v="3"/>
    <n v="2500"/>
    <n v="4.0524681151808695"/>
    <s v="Phone-118"/>
    <m/>
    <x v="12"/>
    <s v="LAGA Cameroon"/>
    <x v="2"/>
    <n v="616.90800000000002"/>
  </r>
  <r>
    <d v="2023-02-06T00:00:00"/>
    <s v="Phone"/>
    <x v="4"/>
    <x v="3"/>
    <n v="2500"/>
    <n v="4.0524681151808695"/>
    <s v="Phone-119"/>
    <m/>
    <x v="15"/>
    <s v="LAGA Cameroon"/>
    <x v="2"/>
    <n v="616.90800000000002"/>
  </r>
  <r>
    <d v="2023-02-06T00:00:00"/>
    <s v="Phone"/>
    <x v="4"/>
    <x v="4"/>
    <n v="2500"/>
    <n v="4.0524681151808695"/>
    <s v="Phone-120"/>
    <m/>
    <x v="9"/>
    <s v="LAGA Cameroon"/>
    <x v="2"/>
    <n v="616.90800000000002"/>
  </r>
  <r>
    <d v="2023-02-06T00:00:00"/>
    <s v="Phone"/>
    <x v="4"/>
    <x v="4"/>
    <n v="2500"/>
    <n v="4.0524681151808695"/>
    <s v="Phone-121"/>
    <m/>
    <x v="11"/>
    <s v="LAGA Cameroon"/>
    <x v="2"/>
    <n v="616.90800000000002"/>
  </r>
  <r>
    <d v="2023-02-06T00:00:00"/>
    <s v="Phone"/>
    <x v="4"/>
    <x v="4"/>
    <n v="2500"/>
    <n v="4.0524681151808695"/>
    <s v="Phone-122"/>
    <m/>
    <x v="14"/>
    <s v="LAGA Cameroon"/>
    <x v="2"/>
    <n v="616.90800000000002"/>
  </r>
  <r>
    <d v="2023-02-06T00:00:00"/>
    <s v="Phone"/>
    <x v="4"/>
    <x v="4"/>
    <n v="2500"/>
    <n v="4.0524681151808695"/>
    <s v="Phone-123"/>
    <m/>
    <x v="13"/>
    <s v="LAGA Cameroon"/>
    <x v="2"/>
    <n v="616.90800000000002"/>
  </r>
  <r>
    <d v="2023-02-06T00:00:00"/>
    <s v="Phone"/>
    <x v="4"/>
    <x v="4"/>
    <n v="2500"/>
    <n v="4.0524681151808695"/>
    <s v="Phone-124"/>
    <m/>
    <x v="7"/>
    <s v="LAGA Cameroon"/>
    <x v="2"/>
    <n v="616.90800000000002"/>
  </r>
  <r>
    <d v="2023-02-06T00:00:00"/>
    <s v="Phone"/>
    <x v="4"/>
    <x v="1"/>
    <n v="2500"/>
    <n v="4.0763324226263196"/>
    <s v="Phone-125"/>
    <m/>
    <x v="3"/>
    <s v="LAGA Cameroon"/>
    <x v="0"/>
    <n v="613.29639999999995"/>
  </r>
  <r>
    <d v="2023-02-06T00:00:00"/>
    <s v="Phone"/>
    <x v="4"/>
    <x v="1"/>
    <n v="2500"/>
    <n v="4.0763324226263196"/>
    <s v="Phone-126"/>
    <m/>
    <x v="16"/>
    <s v="LAGA Cameroon"/>
    <x v="0"/>
    <n v="613.29639999999995"/>
  </r>
  <r>
    <d v="2023-02-06T00:00:00"/>
    <s v=" Yaounde-Bertoua"/>
    <x v="1"/>
    <x v="3"/>
    <n v="5000"/>
    <n v="8.1049362303617389"/>
    <s v="Her-1"/>
    <m/>
    <x v="10"/>
    <s v="LAGA Cameroon"/>
    <x v="2"/>
    <n v="616.90800000000002"/>
  </r>
  <r>
    <d v="2023-02-06T00:00:00"/>
    <s v="Lodging"/>
    <x v="3"/>
    <x v="3"/>
    <n v="10000"/>
    <n v="16.209872460723478"/>
    <s v="Her-2"/>
    <m/>
    <x v="10"/>
    <s v="LAGA Cameroon"/>
    <x v="2"/>
    <n v="616.90800000000002"/>
  </r>
  <r>
    <d v="2023-02-06T00:00:00"/>
    <s v="Feeding"/>
    <x v="3"/>
    <x v="3"/>
    <n v="5000"/>
    <n v="8.1049362303617389"/>
    <s v="Her-r"/>
    <m/>
    <x v="10"/>
    <s v="LAGA Cameroon"/>
    <x v="2"/>
    <n v="616.90800000000002"/>
  </r>
  <r>
    <d v="2023-02-06T00:00:00"/>
    <s v="Local Transport"/>
    <x v="1"/>
    <x v="3"/>
    <n v="2000"/>
    <n v="3.2419744921446956"/>
    <s v="Her-r"/>
    <m/>
    <x v="10"/>
    <s v="LAGA Cameroon"/>
    <x v="2"/>
    <n v="616.90800000000002"/>
  </r>
  <r>
    <d v="2023-02-06T00:00:00"/>
    <s v="Office Cleaning"/>
    <x v="6"/>
    <x v="1"/>
    <n v="12000"/>
    <n v="19.566395628606333"/>
    <s v="Uni-7"/>
    <m/>
    <x v="3"/>
    <s v="LAGA Cameroon"/>
    <x v="0"/>
    <n v="613.29639999999995"/>
  </r>
  <r>
    <d v="2023-02-06T00:00:00"/>
    <s v="Office Cleaning"/>
    <x v="6"/>
    <x v="1"/>
    <n v="12000"/>
    <n v="19.566395628606333"/>
    <s v="Uni-8"/>
    <m/>
    <x v="3"/>
    <s v="LAGA Cameroon"/>
    <x v="0"/>
    <n v="613.29639999999995"/>
  </r>
  <r>
    <d v="2023-02-06T00:00:00"/>
    <s v="Birthday gift to Wilfried"/>
    <x v="0"/>
    <x v="6"/>
    <n v="10000"/>
    <n v="16.305329690505278"/>
    <s v="Uni-9"/>
    <m/>
    <x v="3"/>
    <s v="LAGA Cameroon"/>
    <x v="0"/>
    <n v="613.29639999999995"/>
  </r>
  <r>
    <d v="2023-02-06T00:00:00"/>
    <s v="Local Transport"/>
    <x v="1"/>
    <x v="1"/>
    <n v="2000"/>
    <n v="3.2610659381010554"/>
    <s v="Uni-r"/>
    <m/>
    <x v="3"/>
    <s v="LAGA Cameroon"/>
    <x v="0"/>
    <n v="613.29639999999995"/>
  </r>
  <r>
    <d v="2023-02-07T00:00:00"/>
    <s v="Local Tranport"/>
    <x v="1"/>
    <x v="3"/>
    <n v="1800"/>
    <n v="2.9177770429302261"/>
    <s v="aim-r"/>
    <m/>
    <x v="5"/>
    <s v="LAGA Cameroon"/>
    <x v="2"/>
    <n v="616.90800000000002"/>
  </r>
  <r>
    <d v="2023-02-07T00:00:00"/>
    <s v="Local Transport"/>
    <x v="1"/>
    <x v="2"/>
    <n v="1600"/>
    <n v="2.6088527504808443"/>
    <s v="ann-r"/>
    <m/>
    <x v="4"/>
    <s v="LAGA Cameroon"/>
    <x v="0"/>
    <n v="613.29639999999995"/>
  </r>
  <r>
    <d v="2023-02-07T00:00:00"/>
    <s v="Local Transport"/>
    <x v="1"/>
    <x v="0"/>
    <n v="2900"/>
    <n v="4.7285456102465302"/>
    <s v="Arrey-r"/>
    <m/>
    <x v="1"/>
    <s v="LAGA Cameroon"/>
    <x v="0"/>
    <n v="613.29639999999995"/>
  </r>
  <r>
    <d v="2023-02-07T00:00:00"/>
    <s v="Local Transport"/>
    <x v="1"/>
    <x v="0"/>
    <n v="1600"/>
    <n v="2.6088527504808443"/>
    <s v="eri-r"/>
    <m/>
    <x v="2"/>
    <s v="LAGA Cameroon"/>
    <x v="0"/>
    <n v="613.29639999999995"/>
  </r>
  <r>
    <d v="2023-02-07T00:00:00"/>
    <s v="Local Transport"/>
    <x v="1"/>
    <x v="4"/>
    <n v="1800"/>
    <n v="2.9177770429302261"/>
    <s v="i27-r"/>
    <m/>
    <x v="8"/>
    <s v="LAGA Cameroon"/>
    <x v="2"/>
    <n v="616.90800000000002"/>
  </r>
  <r>
    <d v="2023-02-07T00:00:00"/>
    <s v="Yaounde-boumnyebel"/>
    <x v="1"/>
    <x v="4"/>
    <n v="2000"/>
    <n v="3.2419744921446956"/>
    <s v="1-i49-2"/>
    <n v="1"/>
    <x v="9"/>
    <s v="LAGA Cameroon"/>
    <x v="2"/>
    <n v="616.90800000000002"/>
  </r>
  <r>
    <d v="2023-02-07T00:00:00"/>
    <s v="Boumnyebel-botmakak"/>
    <x v="1"/>
    <x v="4"/>
    <n v="3000"/>
    <n v="4.8629617382170434"/>
    <s v="1-i49-r"/>
    <n v="1"/>
    <x v="9"/>
    <s v="LAGA Cameroon"/>
    <x v="2"/>
    <n v="616.90800000000002"/>
  </r>
  <r>
    <d v="2023-02-07T00:00:00"/>
    <s v="Local Transport"/>
    <x v="1"/>
    <x v="4"/>
    <n v="3500"/>
    <n v="5.6734553612532173"/>
    <s v="1-i49-r"/>
    <n v="1"/>
    <x v="9"/>
    <s v="LAGA Cameroon"/>
    <x v="2"/>
    <n v="616.90800000000002"/>
  </r>
  <r>
    <d v="2023-02-07T00:00:00"/>
    <s v="Feeding"/>
    <x v="3"/>
    <x v="4"/>
    <n v="5000"/>
    <n v="8.1049362303617389"/>
    <s v="1-i49-r"/>
    <n v="1"/>
    <x v="9"/>
    <s v="LAGA Cameroon"/>
    <x v="2"/>
    <n v="616.90800000000002"/>
  </r>
  <r>
    <d v="2023-02-07T00:00:00"/>
    <s v="Lodging"/>
    <x v="3"/>
    <x v="4"/>
    <n v="8000"/>
    <n v="12.967897968578782"/>
    <s v="1-i49-3"/>
    <n v="1"/>
    <x v="9"/>
    <s v="LAGA Cameroon"/>
    <x v="2"/>
    <n v="616.90800000000002"/>
  </r>
  <r>
    <d v="2023-02-07T00:00:00"/>
    <s v="Local Transport"/>
    <x v="1"/>
    <x v="4"/>
    <n v="1800"/>
    <n v="2.9177770429302261"/>
    <s v="i54-r"/>
    <m/>
    <x v="7"/>
    <s v="LAGA Cameroon"/>
    <x v="2"/>
    <n v="616.90800000000002"/>
  </r>
  <r>
    <d v="2023-02-07T00:00:00"/>
    <s v="Yaounde-Ndiki"/>
    <x v="1"/>
    <x v="4"/>
    <n v="2500"/>
    <n v="4.0524681151808695"/>
    <s v="2-i69-1"/>
    <n v="2"/>
    <x v="11"/>
    <s v="LAGA Cameroon"/>
    <x v="2"/>
    <n v="616.90800000000002"/>
  </r>
  <r>
    <d v="2023-02-07T00:00:00"/>
    <s v="Ndiki-Boulourou"/>
    <x v="1"/>
    <x v="4"/>
    <n v="2000"/>
    <n v="3.2419744921446956"/>
    <s v="2-i69-r"/>
    <n v="2"/>
    <x v="11"/>
    <s v="LAGA Cameroon"/>
    <x v="2"/>
    <n v="616.90800000000002"/>
  </r>
  <r>
    <d v="2023-02-07T00:00:00"/>
    <s v="Boulourou-Ndiki"/>
    <x v="1"/>
    <x v="4"/>
    <n v="2000"/>
    <n v="3.2419744921446956"/>
    <s v="2-i69-r"/>
    <n v="2"/>
    <x v="11"/>
    <s v="LAGA Cameroon"/>
    <x v="2"/>
    <n v="616.90800000000002"/>
  </r>
  <r>
    <d v="2023-02-07T00:00:00"/>
    <s v="Local Transport"/>
    <x v="1"/>
    <x v="4"/>
    <n v="2000"/>
    <n v="3.2419744921446956"/>
    <s v="2-i69-r"/>
    <n v="2"/>
    <x v="11"/>
    <s v="LAGA Cameroon"/>
    <x v="2"/>
    <n v="616.90800000000002"/>
  </r>
  <r>
    <d v="2023-02-07T00:00:00"/>
    <s v="Feeding"/>
    <x v="3"/>
    <x v="4"/>
    <n v="5000"/>
    <n v="8.1049362303617389"/>
    <s v="2-i69-r"/>
    <n v="2"/>
    <x v="11"/>
    <s v="LAGA Cameroon"/>
    <x v="2"/>
    <n v="616.90800000000002"/>
  </r>
  <r>
    <d v="2023-02-07T00:00:00"/>
    <s v="Lodging"/>
    <x v="3"/>
    <x v="4"/>
    <n v="8000"/>
    <n v="12.967897968578782"/>
    <s v="2-i69-2"/>
    <n v="2"/>
    <x v="11"/>
    <s v="LAGA Cameroon"/>
    <x v="2"/>
    <n v="616.90800000000002"/>
  </r>
  <r>
    <d v="2023-02-07T00:00:00"/>
    <s v="Yaounde-Ayos"/>
    <x v="1"/>
    <x v="4"/>
    <n v="2000"/>
    <n v="3.2419744921446956"/>
    <s v="3-i89-1"/>
    <n v="3"/>
    <x v="13"/>
    <s v="LAGA Cameroon"/>
    <x v="2"/>
    <n v="616.90800000000002"/>
  </r>
  <r>
    <d v="2023-02-07T00:00:00"/>
    <s v="Local Transport"/>
    <x v="1"/>
    <x v="4"/>
    <n v="1500"/>
    <n v="2.4314808691085217"/>
    <s v="3-i89-r"/>
    <n v="3"/>
    <x v="13"/>
    <s v="LAGA Cameroon"/>
    <x v="2"/>
    <n v="616.90800000000002"/>
  </r>
  <r>
    <d v="2023-02-07T00:00:00"/>
    <s v="Lodging"/>
    <x v="3"/>
    <x v="4"/>
    <n v="8000"/>
    <n v="12.967897968578782"/>
    <s v="3-i89-2"/>
    <n v="3"/>
    <x v="13"/>
    <s v="LAGA Cameroon"/>
    <x v="2"/>
    <n v="616.90800000000002"/>
  </r>
  <r>
    <d v="2023-02-07T00:00:00"/>
    <s v="Feeding"/>
    <x v="3"/>
    <x v="4"/>
    <n v="3000"/>
    <n v="4.8629617382170434"/>
    <s v="3-i89-r"/>
    <n v="3"/>
    <x v="13"/>
    <s v="LAGA Cameroon"/>
    <x v="2"/>
    <n v="616.90800000000002"/>
  </r>
  <r>
    <d v="2023-02-07T00:00:00"/>
    <s v="Local Transport"/>
    <x v="1"/>
    <x v="4"/>
    <n v="1900"/>
    <n v="3.0798757675374611"/>
    <s v="i95-r"/>
    <m/>
    <x v="14"/>
    <s v="LAGA Cameroon"/>
    <x v="2"/>
    <n v="616.90800000000002"/>
  </r>
  <r>
    <d v="2023-02-07T00:00:00"/>
    <s v="local Transport"/>
    <x v="1"/>
    <x v="4"/>
    <n v="500"/>
    <n v="0.81049362303617389"/>
    <s v="Jos-r"/>
    <m/>
    <x v="15"/>
    <s v="LAGA Cameroon"/>
    <x v="2"/>
    <n v="616.90800000000002"/>
  </r>
  <r>
    <d v="2023-02-07T00:00:00"/>
    <s v="Local Transport"/>
    <x v="1"/>
    <x v="3"/>
    <n v="1500"/>
    <n v="2.4314808691085217"/>
    <s v="ste-r"/>
    <m/>
    <x v="12"/>
    <s v="LAGA Cameroon"/>
    <x v="2"/>
    <n v="616.90800000000002"/>
  </r>
  <r>
    <d v="2023-02-07T00:00:00"/>
    <s v="Local Transport"/>
    <x v="1"/>
    <x v="3"/>
    <n v="1500"/>
    <n v="2.4314808691085217"/>
    <s v="Love-r"/>
    <m/>
    <x v="6"/>
    <s v="LAGA Cameroon"/>
    <x v="2"/>
    <n v="616.90800000000002"/>
  </r>
  <r>
    <d v="2023-02-07T00:00:00"/>
    <s v="Local Transport"/>
    <x v="1"/>
    <x v="1"/>
    <n v="1800"/>
    <n v="2.9349593442909501"/>
    <s v="Luc-r"/>
    <m/>
    <x v="16"/>
    <s v="LAGA Cameroon"/>
    <x v="0"/>
    <n v="613.29639999999995"/>
  </r>
  <r>
    <d v="2023-02-07T00:00:00"/>
    <s v="Phone"/>
    <x v="4"/>
    <x v="0"/>
    <n v="5000"/>
    <n v="8.1526648452526391"/>
    <s v="Phone-111"/>
    <m/>
    <x v="1"/>
    <s v="LAGA Cameroon"/>
    <x v="0"/>
    <n v="613.29639999999995"/>
  </r>
  <r>
    <d v="2023-02-07T00:00:00"/>
    <s v="Phone"/>
    <x v="4"/>
    <x v="0"/>
    <n v="5000"/>
    <n v="8.1526648452526391"/>
    <s v="Phone-112"/>
    <m/>
    <x v="2"/>
    <s v="LAGA Cameroon"/>
    <x v="0"/>
    <n v="613.29639999999995"/>
  </r>
  <r>
    <d v="2023-02-07T00:00:00"/>
    <s v="Phone"/>
    <x v="4"/>
    <x v="3"/>
    <n v="5000"/>
    <n v="8.1049362303617389"/>
    <s v="Phone-113"/>
    <m/>
    <x v="5"/>
    <s v="LAGA Cameroon"/>
    <x v="2"/>
    <n v="616.90800000000002"/>
  </r>
  <r>
    <d v="2023-02-07T00:00:00"/>
    <s v="Phone"/>
    <x v="4"/>
    <x v="4"/>
    <n v="5000"/>
    <n v="8.1049362303617389"/>
    <s v="Phone-114"/>
    <m/>
    <x v="8"/>
    <s v="LAGA Cameroon"/>
    <x v="2"/>
    <n v="616.90800000000002"/>
  </r>
  <r>
    <d v="2023-02-07T00:00:00"/>
    <s v="Phone"/>
    <x v="4"/>
    <x v="3"/>
    <n v="2500"/>
    <n v="4.0524681151808695"/>
    <s v="Phone-115"/>
    <m/>
    <x v="4"/>
    <s v="LAGA Cameroon"/>
    <x v="2"/>
    <n v="616.90800000000002"/>
  </r>
  <r>
    <d v="2023-02-07T00:00:00"/>
    <s v="Phone"/>
    <x v="4"/>
    <x v="3"/>
    <n v="2500"/>
    <n v="4.0524681151808695"/>
    <s v="Phone-116"/>
    <m/>
    <x v="10"/>
    <s v="LAGA Cameroon"/>
    <x v="2"/>
    <n v="616.90800000000002"/>
  </r>
  <r>
    <d v="2023-02-07T00:00:00"/>
    <s v="Phone"/>
    <x v="4"/>
    <x v="3"/>
    <n v="2500"/>
    <n v="4.0524681151808695"/>
    <s v="Phone-117"/>
    <m/>
    <x v="6"/>
    <s v="LAGA Cameroon"/>
    <x v="2"/>
    <n v="616.90800000000002"/>
  </r>
  <r>
    <d v="2023-02-07T00:00:00"/>
    <s v="Phone"/>
    <x v="4"/>
    <x v="3"/>
    <n v="2500"/>
    <n v="4.0524681151808695"/>
    <s v="Phone-118"/>
    <m/>
    <x v="12"/>
    <s v="LAGA Cameroon"/>
    <x v="2"/>
    <n v="616.90800000000002"/>
  </r>
  <r>
    <d v="2023-02-07T00:00:00"/>
    <s v="Phone"/>
    <x v="4"/>
    <x v="3"/>
    <n v="2500"/>
    <n v="4.0524681151808695"/>
    <s v="Phone-119"/>
    <m/>
    <x v="15"/>
    <s v="LAGA Cameroon"/>
    <x v="2"/>
    <n v="616.90800000000002"/>
  </r>
  <r>
    <d v="2023-02-07T00:00:00"/>
    <s v="Phone"/>
    <x v="4"/>
    <x v="4"/>
    <n v="2500"/>
    <n v="4.0524681151808695"/>
    <s v="Phone-120"/>
    <m/>
    <x v="9"/>
    <s v="LAGA Cameroon"/>
    <x v="2"/>
    <n v="616.90800000000002"/>
  </r>
  <r>
    <d v="2023-02-07T00:00:00"/>
    <s v="Phone"/>
    <x v="4"/>
    <x v="4"/>
    <n v="2500"/>
    <n v="4.0524681151808695"/>
    <s v="Phone-121"/>
    <m/>
    <x v="11"/>
    <s v="LAGA Cameroon"/>
    <x v="2"/>
    <n v="616.90800000000002"/>
  </r>
  <r>
    <d v="2023-02-07T00:00:00"/>
    <s v="Phone"/>
    <x v="4"/>
    <x v="4"/>
    <n v="2500"/>
    <n v="4.0524681151808695"/>
    <s v="Phone-122"/>
    <m/>
    <x v="14"/>
    <s v="LAGA Cameroon"/>
    <x v="2"/>
    <n v="616.90800000000002"/>
  </r>
  <r>
    <d v="2023-02-07T00:00:00"/>
    <s v="Phone"/>
    <x v="4"/>
    <x v="4"/>
    <n v="2500"/>
    <n v="4.0524681151808695"/>
    <s v="Phone-123"/>
    <m/>
    <x v="13"/>
    <s v="LAGA Cameroon"/>
    <x v="2"/>
    <n v="616.90800000000002"/>
  </r>
  <r>
    <d v="2023-02-07T00:00:00"/>
    <s v="Phone"/>
    <x v="4"/>
    <x v="4"/>
    <n v="2500"/>
    <n v="4.0524681151808695"/>
    <s v="Phone-124"/>
    <m/>
    <x v="7"/>
    <s v="LAGA Cameroon"/>
    <x v="2"/>
    <n v="616.90800000000002"/>
  </r>
  <r>
    <d v="2023-02-07T00:00:00"/>
    <s v="Phone"/>
    <x v="4"/>
    <x v="1"/>
    <n v="2500"/>
    <n v="4.0763324226263196"/>
    <s v="Phone-125"/>
    <m/>
    <x v="3"/>
    <s v="LAGA Cameroon"/>
    <x v="0"/>
    <n v="613.29639999999995"/>
  </r>
  <r>
    <d v="2023-02-07T00:00:00"/>
    <s v="Phone"/>
    <x v="4"/>
    <x v="1"/>
    <n v="2500"/>
    <n v="4.0763324226263196"/>
    <s v="Phone-126"/>
    <m/>
    <x v="16"/>
    <s v="LAGA Cameroon"/>
    <x v="0"/>
    <n v="613.29639999999995"/>
  </r>
  <r>
    <d v="2023-02-07T00:00:00"/>
    <s v="Bertoua- Yaounde"/>
    <x v="1"/>
    <x v="3"/>
    <n v="5000"/>
    <n v="8.1049362303617389"/>
    <s v="Her-3"/>
    <m/>
    <x v="10"/>
    <s v="LAGA Cameroon"/>
    <x v="2"/>
    <n v="616.90800000000002"/>
  </r>
  <r>
    <d v="2023-02-07T00:00:00"/>
    <s v="Feeding"/>
    <x v="1"/>
    <x v="3"/>
    <n v="5000"/>
    <n v="8.1049362303617389"/>
    <s v="Her-r"/>
    <m/>
    <x v="10"/>
    <s v="LAGA Cameroon"/>
    <x v="2"/>
    <n v="616.90800000000002"/>
  </r>
  <r>
    <d v="2023-02-07T00:00:00"/>
    <s v="Local Transport"/>
    <x v="1"/>
    <x v="3"/>
    <n v="2500"/>
    <n v="4.0524681151808695"/>
    <s v="Her-r"/>
    <m/>
    <x v="10"/>
    <s v="LAGA Cameroon"/>
    <x v="2"/>
    <n v="616.90800000000002"/>
  </r>
  <r>
    <d v="2023-02-07T00:00:00"/>
    <s v="Local Transport"/>
    <x v="1"/>
    <x v="1"/>
    <n v="2000"/>
    <n v="3.2610659381010554"/>
    <s v="Uni-r"/>
    <m/>
    <x v="3"/>
    <s v="LAGA Cameroon"/>
    <x v="0"/>
    <n v="613.29639999999995"/>
  </r>
  <r>
    <d v="2023-02-08T00:00:00"/>
    <s v="Local Tranport"/>
    <x v="1"/>
    <x v="3"/>
    <n v="1800"/>
    <n v="2.9177770429302261"/>
    <s v="aim-r"/>
    <m/>
    <x v="5"/>
    <s v="LAGA Cameroon"/>
    <x v="2"/>
    <n v="616.90800000000002"/>
  </r>
  <r>
    <d v="2023-02-08T00:00:00"/>
    <s v="Local Transport"/>
    <x v="1"/>
    <x v="2"/>
    <n v="1600"/>
    <n v="2.6088527504808443"/>
    <s v="ann-r"/>
    <m/>
    <x v="4"/>
    <s v="LAGA Cameroon"/>
    <x v="0"/>
    <n v="613.29639999999995"/>
  </r>
  <r>
    <d v="2023-02-08T00:00:00"/>
    <s v="Local Transport"/>
    <x v="1"/>
    <x v="0"/>
    <n v="2900"/>
    <n v="4.7285456102465302"/>
    <s v="Arrey-r"/>
    <m/>
    <x v="1"/>
    <s v="LAGA Cameroon"/>
    <x v="0"/>
    <n v="613.29639999999995"/>
  </r>
  <r>
    <d v="2023-02-08T00:00:00"/>
    <s v="Local Transport"/>
    <x v="1"/>
    <x v="0"/>
    <n v="1700"/>
    <n v="2.771906047385897"/>
    <s v="eri-r"/>
    <m/>
    <x v="2"/>
    <s v="LAGA Cameroon"/>
    <x v="0"/>
    <n v="613.29639999999995"/>
  </r>
  <r>
    <d v="2023-02-08T00:00:00"/>
    <s v="Yaounde-Ambam"/>
    <x v="1"/>
    <x v="4"/>
    <n v="3000"/>
    <n v="4.8629617382170434"/>
    <s v="i27-1"/>
    <m/>
    <x v="8"/>
    <s v="LAGA Cameroon"/>
    <x v="2"/>
    <n v="616.90800000000002"/>
  </r>
  <r>
    <d v="2023-02-08T00:00:00"/>
    <s v="Local Transport"/>
    <x v="1"/>
    <x v="4"/>
    <n v="1900"/>
    <n v="3.0798757675374611"/>
    <s v="i27-r"/>
    <m/>
    <x v="8"/>
    <s v="LAGA Cameroon"/>
    <x v="2"/>
    <n v="616.90800000000002"/>
  </r>
  <r>
    <d v="2023-02-08T00:00:00"/>
    <s v="Ambam-Kyosi"/>
    <x v="1"/>
    <x v="4"/>
    <n v="1000"/>
    <n v="1.6209872460723478"/>
    <s v="i27-r"/>
    <m/>
    <x v="8"/>
    <s v="LAGA Cameroon"/>
    <x v="2"/>
    <n v="616.90800000000002"/>
  </r>
  <r>
    <d v="2023-02-08T00:00:00"/>
    <s v="Feeding"/>
    <x v="3"/>
    <x v="4"/>
    <n v="5000"/>
    <n v="8.1049362303617389"/>
    <s v="i27-r"/>
    <m/>
    <x v="8"/>
    <s v="LAGA Cameroon"/>
    <x v="2"/>
    <n v="616.90800000000002"/>
  </r>
  <r>
    <d v="2023-02-08T00:00:00"/>
    <s v="Lodging"/>
    <x v="3"/>
    <x v="4"/>
    <n v="10000"/>
    <n v="16.209872460723478"/>
    <s v="i27-2"/>
    <m/>
    <x v="8"/>
    <s v="LAGA Cameroon"/>
    <x v="2"/>
    <n v="616.90800000000002"/>
  </r>
  <r>
    <d v="2023-02-08T00:00:00"/>
    <s v="Botmakak-liboli"/>
    <x v="1"/>
    <x v="4"/>
    <n v="4500"/>
    <n v="7.294442607325565"/>
    <s v="1-i49-r"/>
    <n v="1"/>
    <x v="9"/>
    <s v="LAGA Cameroon"/>
    <x v="2"/>
    <n v="616.90800000000002"/>
  </r>
  <r>
    <d v="2023-02-08T00:00:00"/>
    <s v="Liboli-botmakak"/>
    <x v="1"/>
    <x v="4"/>
    <n v="4500"/>
    <n v="7.294442607325565"/>
    <s v="1-i49-r"/>
    <n v="1"/>
    <x v="9"/>
    <s v="LAGA Cameroon"/>
    <x v="2"/>
    <n v="616.90800000000002"/>
  </r>
  <r>
    <d v="2023-02-08T00:00:00"/>
    <s v="Local Transport"/>
    <x v="1"/>
    <x v="4"/>
    <n v="2000"/>
    <n v="3.2419744921446956"/>
    <s v="1-i49-r"/>
    <n v="1"/>
    <x v="9"/>
    <s v="LAGA Cameroon"/>
    <x v="2"/>
    <n v="616.90800000000002"/>
  </r>
  <r>
    <d v="2023-02-08T00:00:00"/>
    <s v="Feeding"/>
    <x v="3"/>
    <x v="4"/>
    <n v="5000"/>
    <n v="8.1049362303617389"/>
    <s v="1-i49-r"/>
    <n v="1"/>
    <x v="9"/>
    <s v="LAGA Cameroon"/>
    <x v="2"/>
    <n v="616.90800000000002"/>
  </r>
  <r>
    <d v="2023-02-08T00:00:00"/>
    <s v="Lodging"/>
    <x v="3"/>
    <x v="4"/>
    <n v="8000"/>
    <n v="12.967897968578782"/>
    <s v="1-i49-3"/>
    <n v="1"/>
    <x v="9"/>
    <s v="LAGA Cameroon"/>
    <x v="2"/>
    <n v="616.90800000000002"/>
  </r>
  <r>
    <d v="2023-02-08T00:00:00"/>
    <s v="Drink with informant"/>
    <x v="9"/>
    <x v="4"/>
    <n v="2400"/>
    <n v="3.890369390573635"/>
    <s v="1-i49-r"/>
    <n v="1"/>
    <x v="9"/>
    <s v="LAGA Cameroon"/>
    <x v="2"/>
    <n v="616.90800000000002"/>
  </r>
  <r>
    <d v="2023-02-08T00:00:00"/>
    <s v="Local Transport"/>
    <x v="1"/>
    <x v="4"/>
    <n v="1600"/>
    <n v="2.5935795937157566"/>
    <s v="i54-r"/>
    <m/>
    <x v="7"/>
    <s v="LAGA Cameroon"/>
    <x v="2"/>
    <n v="616.90800000000002"/>
  </r>
  <r>
    <d v="2023-02-08T00:00:00"/>
    <s v="Ndiki-Ndikoko"/>
    <x v="1"/>
    <x v="4"/>
    <n v="1500"/>
    <n v="2.4314808691085217"/>
    <s v="2-i69-r"/>
    <n v="2"/>
    <x v="11"/>
    <s v="LAGA Cameroon"/>
    <x v="2"/>
    <n v="616.90800000000002"/>
  </r>
  <r>
    <d v="2023-02-08T00:00:00"/>
    <s v="Ndikoko-Ndom"/>
    <x v="1"/>
    <x v="4"/>
    <n v="1500"/>
    <n v="2.4314808691085217"/>
    <s v="2-i69-r"/>
    <n v="2"/>
    <x v="11"/>
    <s v="LAGA Cameroon"/>
    <x v="2"/>
    <n v="616.90800000000002"/>
  </r>
  <r>
    <d v="2023-02-08T00:00:00"/>
    <s v="Ndom-Ndiki"/>
    <x v="1"/>
    <x v="4"/>
    <n v="3000"/>
    <n v="4.8629617382170434"/>
    <s v="2-i69-r"/>
    <n v="2"/>
    <x v="11"/>
    <s v="LAGA Cameroon"/>
    <x v="2"/>
    <n v="616.90800000000002"/>
  </r>
  <r>
    <d v="2023-02-08T00:00:00"/>
    <s v="Local Transport"/>
    <x v="1"/>
    <x v="4"/>
    <n v="2000"/>
    <n v="3.2419744921446956"/>
    <s v="2-i69-r"/>
    <n v="2"/>
    <x v="11"/>
    <s v="LAGA Cameroon"/>
    <x v="2"/>
    <n v="616.90800000000002"/>
  </r>
  <r>
    <d v="2023-02-08T00:00:00"/>
    <s v="Feeding"/>
    <x v="3"/>
    <x v="4"/>
    <n v="5000"/>
    <n v="8.1049362303617389"/>
    <s v="2-i69-r"/>
    <n v="2"/>
    <x v="11"/>
    <s v="LAGA Cameroon"/>
    <x v="2"/>
    <n v="616.90800000000002"/>
  </r>
  <r>
    <d v="2023-02-08T00:00:00"/>
    <s v="Drink with informant"/>
    <x v="9"/>
    <x v="4"/>
    <n v="2500"/>
    <n v="4.0524681151808695"/>
    <s v="2-i69-r"/>
    <n v="2"/>
    <x v="11"/>
    <s v="LAGA Cameroon"/>
    <x v="2"/>
    <n v="616.90800000000002"/>
  </r>
  <r>
    <d v="2023-02-08T00:00:00"/>
    <s v="Lodging"/>
    <x v="3"/>
    <x v="4"/>
    <n v="8000"/>
    <n v="12.967897968578782"/>
    <s v="2-i69-2"/>
    <n v="2"/>
    <x v="11"/>
    <s v="LAGA Cameroon"/>
    <x v="2"/>
    <n v="616.90800000000002"/>
  </r>
  <r>
    <d v="2023-02-08T00:00:00"/>
    <s v="Ayos-Ngoulmessen"/>
    <x v="1"/>
    <x v="4"/>
    <n v="3500"/>
    <n v="5.6734553612532173"/>
    <s v="3-i89-r"/>
    <n v="3"/>
    <x v="13"/>
    <s v="LAGA Cameroon"/>
    <x v="2"/>
    <n v="616.90800000000002"/>
  </r>
  <r>
    <d v="2023-02-08T00:00:00"/>
    <s v="Drinks with targets"/>
    <x v="9"/>
    <x v="4"/>
    <n v="2000"/>
    <n v="3.2419744921446956"/>
    <s v="3-i89-r"/>
    <n v="3"/>
    <x v="13"/>
    <s v="LAGA Cameroon"/>
    <x v="2"/>
    <n v="616.90800000000002"/>
  </r>
  <r>
    <d v="2023-02-08T00:00:00"/>
    <s v="Ngoulmessen-Ndele"/>
    <x v="1"/>
    <x v="4"/>
    <n v="3000"/>
    <n v="4.8629617382170434"/>
    <s v="3-i89-r"/>
    <n v="3"/>
    <x v="13"/>
    <s v="LAGA Cameroon"/>
    <x v="2"/>
    <n v="616.90800000000002"/>
  </r>
  <r>
    <d v="2023-02-08T00:00:00"/>
    <s v="Ndele-Ayos"/>
    <x v="1"/>
    <x v="4"/>
    <n v="3000"/>
    <n v="4.8629617382170434"/>
    <s v="3-i89-r"/>
    <n v="3"/>
    <x v="13"/>
    <s v="LAGA Cameroon"/>
    <x v="2"/>
    <n v="616.90800000000002"/>
  </r>
  <r>
    <d v="2023-02-08T00:00:00"/>
    <s v="Local Transport"/>
    <x v="1"/>
    <x v="4"/>
    <n v="1500"/>
    <n v="2.4314808691085217"/>
    <s v="3-i89-r"/>
    <n v="3"/>
    <x v="13"/>
    <s v="LAGA Cameroon"/>
    <x v="2"/>
    <n v="616.90800000000002"/>
  </r>
  <r>
    <d v="2023-02-08T00:00:00"/>
    <s v="Lodging"/>
    <x v="3"/>
    <x v="4"/>
    <n v="8000"/>
    <n v="12.967897968578782"/>
    <s v="3-i89-2"/>
    <n v="3"/>
    <x v="13"/>
    <s v="LAGA Cameroon"/>
    <x v="2"/>
    <n v="616.90800000000002"/>
  </r>
  <r>
    <d v="2023-02-08T00:00:00"/>
    <s v="Feeding"/>
    <x v="3"/>
    <x v="4"/>
    <n v="3000"/>
    <n v="4.8629617382170434"/>
    <s v="3-i89-r"/>
    <n v="3"/>
    <x v="13"/>
    <s v="LAGA Cameroon"/>
    <x v="2"/>
    <n v="616.90800000000002"/>
  </r>
  <r>
    <d v="2023-02-08T00:00:00"/>
    <s v="Local Transport"/>
    <x v="1"/>
    <x v="4"/>
    <n v="1900"/>
    <n v="3.0798757675374611"/>
    <s v="i95-r"/>
    <m/>
    <x v="14"/>
    <s v="LAGA Cameroon"/>
    <x v="2"/>
    <n v="616.90800000000002"/>
  </r>
  <r>
    <d v="2023-02-08T00:00:00"/>
    <s v="local Transport"/>
    <x v="1"/>
    <x v="4"/>
    <n v="500"/>
    <n v="0.81049362303617389"/>
    <s v="Jos-r"/>
    <m/>
    <x v="15"/>
    <s v="LAGA Cameroon"/>
    <x v="2"/>
    <n v="616.90800000000002"/>
  </r>
  <r>
    <d v="2023-02-08T00:00:00"/>
    <s v="Local Transport"/>
    <x v="1"/>
    <x v="3"/>
    <n v="1500"/>
    <n v="2.4314808691085217"/>
    <s v="ste-r"/>
    <m/>
    <x v="12"/>
    <s v="LAGA Cameroon"/>
    <x v="2"/>
    <n v="616.90800000000002"/>
  </r>
  <r>
    <d v="2023-02-08T00:00:00"/>
    <s v="Local Transport"/>
    <x v="1"/>
    <x v="3"/>
    <n v="1400"/>
    <n v="2.2693821445012872"/>
    <s v="Love-r"/>
    <m/>
    <x v="6"/>
    <s v="LAGA Cameroon"/>
    <x v="2"/>
    <n v="616.90800000000002"/>
  </r>
  <r>
    <d v="2023-02-08T00:00:00"/>
    <s v="Local Transport"/>
    <x v="1"/>
    <x v="1"/>
    <n v="1800"/>
    <n v="2.9349593442909501"/>
    <s v="Luc-r"/>
    <m/>
    <x v="16"/>
    <s v="LAGA Cameroon"/>
    <x v="0"/>
    <n v="613.29639999999995"/>
  </r>
  <r>
    <d v="2023-02-08T00:00:00"/>
    <s v="Phone"/>
    <x v="4"/>
    <x v="0"/>
    <n v="5000"/>
    <n v="8.1526648452526391"/>
    <s v="Phone-111"/>
    <m/>
    <x v="1"/>
    <s v="LAGA Cameroon"/>
    <x v="0"/>
    <n v="613.29639999999995"/>
  </r>
  <r>
    <d v="2023-02-08T00:00:00"/>
    <s v="Phone"/>
    <x v="4"/>
    <x v="0"/>
    <n v="5000"/>
    <n v="8.1526648452526391"/>
    <s v="Phone-112"/>
    <m/>
    <x v="2"/>
    <s v="LAGA Cameroon"/>
    <x v="0"/>
    <n v="613.29639999999995"/>
  </r>
  <r>
    <d v="2023-02-08T00:00:00"/>
    <s v="Phone"/>
    <x v="4"/>
    <x v="3"/>
    <n v="5000"/>
    <n v="8.1049362303617389"/>
    <s v="Phone-113"/>
    <m/>
    <x v="5"/>
    <s v="LAGA Cameroon"/>
    <x v="2"/>
    <n v="616.90800000000002"/>
  </r>
  <r>
    <d v="2023-02-08T00:00:00"/>
    <s v="Phone"/>
    <x v="4"/>
    <x v="4"/>
    <n v="5000"/>
    <n v="8.1049362303617389"/>
    <s v="Phone-114"/>
    <m/>
    <x v="8"/>
    <s v="LAGA Cameroon"/>
    <x v="2"/>
    <n v="616.90800000000002"/>
  </r>
  <r>
    <d v="2023-02-08T00:00:00"/>
    <s v="Phone"/>
    <x v="4"/>
    <x v="3"/>
    <n v="2500"/>
    <n v="4.0524681151808695"/>
    <s v="Phone-115"/>
    <m/>
    <x v="4"/>
    <s v="LAGA Cameroon"/>
    <x v="2"/>
    <n v="616.90800000000002"/>
  </r>
  <r>
    <d v="2023-02-08T00:00:00"/>
    <s v="Phone"/>
    <x v="4"/>
    <x v="3"/>
    <n v="2500"/>
    <n v="4.0524681151808695"/>
    <s v="Phone-116"/>
    <m/>
    <x v="10"/>
    <s v="LAGA Cameroon"/>
    <x v="2"/>
    <n v="616.90800000000002"/>
  </r>
  <r>
    <d v="2023-02-08T00:00:00"/>
    <s v="Phone"/>
    <x v="4"/>
    <x v="3"/>
    <n v="2500"/>
    <n v="4.0524681151808695"/>
    <s v="Phone-117"/>
    <m/>
    <x v="6"/>
    <s v="LAGA Cameroon"/>
    <x v="2"/>
    <n v="616.90800000000002"/>
  </r>
  <r>
    <d v="2023-02-08T00:00:00"/>
    <s v="Phone"/>
    <x v="4"/>
    <x v="3"/>
    <n v="2500"/>
    <n v="4.0524681151808695"/>
    <s v="Phone-118"/>
    <m/>
    <x v="12"/>
    <s v="LAGA Cameroon"/>
    <x v="2"/>
    <n v="616.90800000000002"/>
  </r>
  <r>
    <d v="2023-02-08T00:00:00"/>
    <s v="Phone"/>
    <x v="4"/>
    <x v="3"/>
    <n v="2500"/>
    <n v="4.0524681151808695"/>
    <s v="Phone-119"/>
    <m/>
    <x v="15"/>
    <s v="LAGA Cameroon"/>
    <x v="2"/>
    <n v="616.90800000000002"/>
  </r>
  <r>
    <d v="2023-02-08T00:00:00"/>
    <s v="Phone"/>
    <x v="4"/>
    <x v="4"/>
    <n v="2500"/>
    <n v="4.0524681151808695"/>
    <s v="Phone-120"/>
    <m/>
    <x v="9"/>
    <s v="LAGA Cameroon"/>
    <x v="2"/>
    <n v="616.90800000000002"/>
  </r>
  <r>
    <d v="2023-02-08T00:00:00"/>
    <s v="Phone"/>
    <x v="4"/>
    <x v="4"/>
    <n v="2500"/>
    <n v="4.0524681151808695"/>
    <s v="Phone-121"/>
    <m/>
    <x v="11"/>
    <s v="LAGA Cameroon"/>
    <x v="2"/>
    <n v="616.90800000000002"/>
  </r>
  <r>
    <d v="2023-02-08T00:00:00"/>
    <s v="Phone"/>
    <x v="4"/>
    <x v="4"/>
    <n v="2500"/>
    <n v="4.0524681151808695"/>
    <s v="Phone-122"/>
    <m/>
    <x v="14"/>
    <s v="LAGA Cameroon"/>
    <x v="2"/>
    <n v="616.90800000000002"/>
  </r>
  <r>
    <d v="2023-02-08T00:00:00"/>
    <s v="Phone"/>
    <x v="4"/>
    <x v="4"/>
    <n v="2500"/>
    <n v="4.0524681151808695"/>
    <s v="Phone-123"/>
    <m/>
    <x v="13"/>
    <s v="LAGA Cameroon"/>
    <x v="2"/>
    <n v="616.90800000000002"/>
  </r>
  <r>
    <d v="2023-02-08T00:00:00"/>
    <s v="Phone"/>
    <x v="4"/>
    <x v="4"/>
    <n v="2500"/>
    <n v="4.0524681151808695"/>
    <s v="Phone-124"/>
    <m/>
    <x v="7"/>
    <s v="LAGA Cameroon"/>
    <x v="2"/>
    <n v="616.90800000000002"/>
  </r>
  <r>
    <d v="2023-02-08T00:00:00"/>
    <s v="Phone"/>
    <x v="4"/>
    <x v="1"/>
    <n v="2500"/>
    <n v="4.0763324226263196"/>
    <s v="Phone-125"/>
    <m/>
    <x v="3"/>
    <s v="LAGA Cameroon"/>
    <x v="0"/>
    <n v="613.29639999999995"/>
  </r>
  <r>
    <d v="2023-02-08T00:00:00"/>
    <s v="Phone"/>
    <x v="4"/>
    <x v="1"/>
    <n v="2500"/>
    <n v="4.0763324226263196"/>
    <s v="Phone-126"/>
    <m/>
    <x v="16"/>
    <s v="LAGA Cameroon"/>
    <x v="0"/>
    <n v="613.29639999999995"/>
  </r>
  <r>
    <d v="2023-02-08T00:00:00"/>
    <s v="Local Transport"/>
    <x v="1"/>
    <x v="3"/>
    <n v="2000"/>
    <n v="3.2419744921446956"/>
    <s v="Her-r"/>
    <m/>
    <x v="10"/>
    <s v="LAGA Cameroon"/>
    <x v="2"/>
    <n v="616.90800000000002"/>
  </r>
  <r>
    <d v="2023-02-08T00:00:00"/>
    <s v="Local Transport"/>
    <x v="1"/>
    <x v="1"/>
    <n v="2800"/>
    <n v="4.565492313341478"/>
    <s v="Uni-r"/>
    <m/>
    <x v="3"/>
    <s v="LAGA Cameroon"/>
    <x v="0"/>
    <n v="613.29639999999995"/>
  </r>
  <r>
    <d v="2023-02-09T00:00:00"/>
    <s v="Local Tranport"/>
    <x v="1"/>
    <x v="3"/>
    <n v="1800"/>
    <n v="2.9177770429302261"/>
    <s v="aim-r"/>
    <m/>
    <x v="5"/>
    <s v="LAGA Cameroon"/>
    <x v="2"/>
    <n v="616.90800000000002"/>
  </r>
  <r>
    <d v="2023-02-09T00:00:00"/>
    <s v="Local Transport"/>
    <x v="1"/>
    <x v="2"/>
    <n v="1700"/>
    <n v="2.771906047385897"/>
    <s v="aan-r"/>
    <m/>
    <x v="4"/>
    <s v="LAGA Cameroon"/>
    <x v="0"/>
    <n v="613.29639999999995"/>
  </r>
  <r>
    <d v="2023-02-09T00:00:00"/>
    <s v="Local Transport"/>
    <x v="1"/>
    <x v="0"/>
    <n v="2900"/>
    <n v="4.7285456102465302"/>
    <s v="Arrey-r"/>
    <m/>
    <x v="1"/>
    <s v="LAGA Cameroon"/>
    <x v="0"/>
    <n v="613.29639999999995"/>
  </r>
  <r>
    <d v="2023-02-09T00:00:00"/>
    <s v="Local Transport "/>
    <x v="1"/>
    <x v="0"/>
    <n v="1800"/>
    <n v="2.9349593442909501"/>
    <s v="eri-r"/>
    <m/>
    <x v="2"/>
    <s v="LAGA Cameroon"/>
    <x v="0"/>
    <n v="613.29639999999995"/>
  </r>
  <r>
    <d v="2023-02-09T00:00:00"/>
    <s v="Kyosi-Ambam"/>
    <x v="1"/>
    <x v="4"/>
    <n v="1000"/>
    <n v="1.6209872460723478"/>
    <s v="i27-r"/>
    <m/>
    <x v="8"/>
    <s v="LAGA Cameroon"/>
    <x v="2"/>
    <n v="616.90800000000002"/>
  </r>
  <r>
    <d v="2023-02-09T00:00:00"/>
    <s v="Local Transport"/>
    <x v="1"/>
    <x v="4"/>
    <n v="1950"/>
    <n v="3.1609251298410785"/>
    <s v="i27-r"/>
    <m/>
    <x v="8"/>
    <s v="LAGA Cameroon"/>
    <x v="2"/>
    <n v="616.90800000000002"/>
  </r>
  <r>
    <d v="2023-02-09T00:00:00"/>
    <s v="Feeding"/>
    <x v="3"/>
    <x v="4"/>
    <n v="5000"/>
    <n v="8.1049362303617389"/>
    <s v="i27-r"/>
    <m/>
    <x v="8"/>
    <s v="LAGA Cameroon"/>
    <x v="2"/>
    <n v="616.90800000000002"/>
  </r>
  <r>
    <d v="2023-02-09T00:00:00"/>
    <s v="Lodging"/>
    <x v="3"/>
    <x v="4"/>
    <n v="10000"/>
    <n v="16.209872460723478"/>
    <s v="i27-3"/>
    <m/>
    <x v="8"/>
    <s v="LAGA Cameroon"/>
    <x v="2"/>
    <n v="616.90800000000002"/>
  </r>
  <r>
    <d v="2023-02-09T00:00:00"/>
    <s v="Drink with Informant"/>
    <x v="9"/>
    <x v="4"/>
    <n v="2800"/>
    <n v="4.5387642890025743"/>
    <s v="i27-r"/>
    <m/>
    <x v="8"/>
    <s v="LAGA Cameroon"/>
    <x v="2"/>
    <n v="616.90800000000002"/>
  </r>
  <r>
    <d v="2023-02-09T00:00:00"/>
    <s v="Botmakak-bobog"/>
    <x v="1"/>
    <x v="4"/>
    <n v="3500"/>
    <n v="5.6734553612532173"/>
    <s v="1-i49-r"/>
    <n v="1"/>
    <x v="9"/>
    <s v="LAGA Cameroon"/>
    <x v="2"/>
    <n v="616.90800000000002"/>
  </r>
  <r>
    <d v="2023-02-09T00:00:00"/>
    <s v="Bobog-boumnyebel"/>
    <x v="1"/>
    <x v="4"/>
    <n v="1500"/>
    <n v="2.4314808691085217"/>
    <s v="1-i49-r"/>
    <n v="1"/>
    <x v="9"/>
    <s v="LAGA Cameroon"/>
    <x v="2"/>
    <n v="616.90800000000002"/>
  </r>
  <r>
    <d v="2023-02-09T00:00:00"/>
    <s v="Boumnyebel-yaounde"/>
    <x v="1"/>
    <x v="4"/>
    <n v="2000"/>
    <n v="3.2419744921446956"/>
    <s v="1-i49-4"/>
    <n v="1"/>
    <x v="9"/>
    <s v="LAGA Cameroon"/>
    <x v="2"/>
    <n v="616.90800000000002"/>
  </r>
  <r>
    <d v="2023-02-09T00:00:00"/>
    <s v="Local Transport"/>
    <x v="1"/>
    <x v="4"/>
    <n v="2000"/>
    <n v="3.2419744921446956"/>
    <s v="1-i49-r"/>
    <n v="1"/>
    <x v="9"/>
    <s v="LAGA Cameroon"/>
    <x v="2"/>
    <n v="616.90800000000002"/>
  </r>
  <r>
    <d v="2023-02-09T00:00:00"/>
    <s v="Feeding"/>
    <x v="3"/>
    <x v="4"/>
    <n v="5000"/>
    <n v="8.1049362303617389"/>
    <s v="1-i49-r"/>
    <n v="1"/>
    <x v="9"/>
    <s v="LAGA Cameroon"/>
    <x v="2"/>
    <n v="616.90800000000002"/>
  </r>
  <r>
    <d v="2023-02-09T00:00:00"/>
    <s v="Drink with informant"/>
    <x v="9"/>
    <x v="4"/>
    <n v="1400"/>
    <n v="2.2693821445012872"/>
    <s v="1-i49-r"/>
    <n v="1"/>
    <x v="9"/>
    <s v="LAGA Cameroon"/>
    <x v="2"/>
    <n v="616.90800000000002"/>
  </r>
  <r>
    <d v="2023-02-09T00:00:00"/>
    <s v="Local Transport"/>
    <x v="1"/>
    <x v="4"/>
    <n v="1800"/>
    <n v="2.9177770429302261"/>
    <s v="i54-r"/>
    <m/>
    <x v="7"/>
    <s v="LAGA Cameroon"/>
    <x v="2"/>
    <n v="616.90800000000002"/>
  </r>
  <r>
    <d v="2023-02-09T00:00:00"/>
    <s v="Ndiki-Nefante"/>
    <x v="1"/>
    <x v="4"/>
    <n v="3000"/>
    <n v="4.8629617382170434"/>
    <s v="2-i69-r"/>
    <n v="2"/>
    <x v="11"/>
    <s v="LAGA Cameroon"/>
    <x v="2"/>
    <n v="616.90800000000002"/>
  </r>
  <r>
    <d v="2023-02-09T00:00:00"/>
    <s v="Nefante-Yaounde"/>
    <x v="1"/>
    <x v="4"/>
    <n v="2000"/>
    <n v="3.2419744921446956"/>
    <s v="2-i69-r"/>
    <n v="2"/>
    <x v="11"/>
    <s v="LAGA Cameroon"/>
    <x v="2"/>
    <n v="616.90800000000002"/>
  </r>
  <r>
    <d v="2023-02-09T00:00:00"/>
    <s v="Local Transport"/>
    <x v="1"/>
    <x v="4"/>
    <n v="2000"/>
    <n v="3.2419744921446956"/>
    <s v="2-i69-r"/>
    <n v="2"/>
    <x v="11"/>
    <s v="LAGA Cameroon"/>
    <x v="2"/>
    <n v="616.90800000000002"/>
  </r>
  <r>
    <d v="2023-02-09T00:00:00"/>
    <s v="Feeding"/>
    <x v="3"/>
    <x v="4"/>
    <n v="5000"/>
    <n v="8.1049362303617389"/>
    <s v="2-i69-r"/>
    <n v="2"/>
    <x v="11"/>
    <s v="LAGA Cameroon"/>
    <x v="2"/>
    <n v="616.90800000000002"/>
  </r>
  <r>
    <d v="2023-02-09T00:00:00"/>
    <s v="Ayos-Yaounde"/>
    <x v="1"/>
    <x v="4"/>
    <n v="2000"/>
    <n v="3.2419744921446956"/>
    <s v="3-i89-r"/>
    <n v="3"/>
    <x v="13"/>
    <s v="LAGA Cameroon"/>
    <x v="2"/>
    <n v="616.90800000000002"/>
  </r>
  <r>
    <d v="2023-02-09T00:00:00"/>
    <s v="Drinks with target"/>
    <x v="9"/>
    <x v="4"/>
    <n v="1000"/>
    <n v="1.6209872460723478"/>
    <s v="3-i89-r"/>
    <n v="3"/>
    <x v="13"/>
    <s v="LAGA Cameroon"/>
    <x v="2"/>
    <n v="616.90800000000002"/>
  </r>
  <r>
    <d v="2023-02-09T00:00:00"/>
    <s v="Local Transport"/>
    <x v="1"/>
    <x v="4"/>
    <n v="1500"/>
    <n v="2.4314808691085217"/>
    <s v="3-i89-r"/>
    <n v="3"/>
    <x v="13"/>
    <s v="LAGA Cameroon"/>
    <x v="2"/>
    <n v="616.90800000000002"/>
  </r>
  <r>
    <d v="2023-02-09T00:00:00"/>
    <s v="Feeding"/>
    <x v="3"/>
    <x v="4"/>
    <n v="3000"/>
    <n v="4.8629617382170434"/>
    <s v="3-i89-r"/>
    <n v="3"/>
    <x v="13"/>
    <s v="LAGA Cameroon"/>
    <x v="2"/>
    <n v="616.90800000000002"/>
  </r>
  <r>
    <d v="2023-02-09T00:00:00"/>
    <s v="Local Transport"/>
    <x v="1"/>
    <x v="4"/>
    <n v="1900"/>
    <n v="3.0798757675374611"/>
    <s v="i95-r"/>
    <m/>
    <x v="14"/>
    <s v="LAGA Cameroon"/>
    <x v="2"/>
    <n v="616.90800000000002"/>
  </r>
  <r>
    <d v="2023-02-09T00:00:00"/>
    <s v="local Transport"/>
    <x v="1"/>
    <x v="4"/>
    <n v="500"/>
    <n v="0.81049362303617389"/>
    <s v="Jos-r"/>
    <m/>
    <x v="15"/>
    <s v="LAGA Cameroon"/>
    <x v="2"/>
    <n v="616.90800000000002"/>
  </r>
  <r>
    <d v="2023-02-09T00:00:00"/>
    <s v="Local Transport"/>
    <x v="1"/>
    <x v="3"/>
    <n v="1700"/>
    <n v="2.7556783183229911"/>
    <s v="ste-r"/>
    <m/>
    <x v="12"/>
    <s v="LAGA Cameroon"/>
    <x v="2"/>
    <n v="616.90800000000002"/>
  </r>
  <r>
    <d v="2023-02-09T00:00:00"/>
    <s v="Local Transport"/>
    <x v="1"/>
    <x v="3"/>
    <n v="1500"/>
    <n v="2.4314808691085217"/>
    <s v="Love-r"/>
    <m/>
    <x v="6"/>
    <s v="LAGA Cameroon"/>
    <x v="2"/>
    <n v="616.90800000000002"/>
  </r>
  <r>
    <d v="2023-02-09T00:00:00"/>
    <s v="Local Transport"/>
    <x v="1"/>
    <x v="1"/>
    <n v="1800"/>
    <n v="2.9349593442909501"/>
    <s v="Luc-r"/>
    <m/>
    <x v="16"/>
    <s v="LAGA Cameroon"/>
    <x v="0"/>
    <n v="613.29639999999995"/>
  </r>
  <r>
    <d v="2023-02-09T00:00:00"/>
    <s v="Phone"/>
    <x v="4"/>
    <x v="0"/>
    <n v="5000"/>
    <n v="8.1526648452526391"/>
    <s v="Phone-111"/>
    <m/>
    <x v="1"/>
    <s v="LAGA Cameroon"/>
    <x v="0"/>
    <n v="613.29639999999995"/>
  </r>
  <r>
    <d v="2023-02-09T00:00:00"/>
    <s v="Phone"/>
    <x v="4"/>
    <x v="0"/>
    <n v="5000"/>
    <n v="8.1526648452526391"/>
    <s v="Phone-112"/>
    <m/>
    <x v="2"/>
    <s v="LAGA Cameroon"/>
    <x v="0"/>
    <n v="613.29639999999995"/>
  </r>
  <r>
    <d v="2023-02-09T00:00:00"/>
    <s v="Phone"/>
    <x v="4"/>
    <x v="3"/>
    <n v="5000"/>
    <n v="8.1049362303617389"/>
    <s v="Phone-113"/>
    <m/>
    <x v="5"/>
    <s v="LAGA Cameroon"/>
    <x v="2"/>
    <n v="616.90800000000002"/>
  </r>
  <r>
    <d v="2023-02-09T00:00:00"/>
    <s v="Phone"/>
    <x v="4"/>
    <x v="4"/>
    <n v="5000"/>
    <n v="8.1049362303617389"/>
    <s v="Phone-114"/>
    <m/>
    <x v="8"/>
    <s v="LAGA Cameroon"/>
    <x v="2"/>
    <n v="616.90800000000002"/>
  </r>
  <r>
    <d v="2023-02-09T00:00:00"/>
    <s v="Phone"/>
    <x v="4"/>
    <x v="3"/>
    <n v="2500"/>
    <n v="4.0524681151808695"/>
    <s v="Phone-115"/>
    <m/>
    <x v="4"/>
    <s v="LAGA Cameroon"/>
    <x v="2"/>
    <n v="616.90800000000002"/>
  </r>
  <r>
    <d v="2023-02-09T00:00:00"/>
    <s v="Phone"/>
    <x v="4"/>
    <x v="3"/>
    <n v="2500"/>
    <n v="4.0524681151808695"/>
    <s v="Phone-116"/>
    <m/>
    <x v="10"/>
    <s v="LAGA Cameroon"/>
    <x v="2"/>
    <n v="616.90800000000002"/>
  </r>
  <r>
    <d v="2023-02-09T00:00:00"/>
    <s v="Phone"/>
    <x v="4"/>
    <x v="3"/>
    <n v="2500"/>
    <n v="4.0524681151808695"/>
    <s v="Phone-117"/>
    <m/>
    <x v="6"/>
    <s v="LAGA Cameroon"/>
    <x v="2"/>
    <n v="616.90800000000002"/>
  </r>
  <r>
    <d v="2023-02-09T00:00:00"/>
    <s v="Phone"/>
    <x v="4"/>
    <x v="3"/>
    <n v="2500"/>
    <n v="4.0524681151808695"/>
    <s v="Phone-118"/>
    <m/>
    <x v="12"/>
    <s v="LAGA Cameroon"/>
    <x v="2"/>
    <n v="616.90800000000002"/>
  </r>
  <r>
    <d v="2023-02-09T00:00:00"/>
    <s v="Phone"/>
    <x v="4"/>
    <x v="3"/>
    <n v="2500"/>
    <n v="4.0524681151808695"/>
    <s v="Phone-119"/>
    <m/>
    <x v="15"/>
    <s v="LAGA Cameroon"/>
    <x v="2"/>
    <n v="616.90800000000002"/>
  </r>
  <r>
    <d v="2023-02-09T00:00:00"/>
    <s v="Phone"/>
    <x v="4"/>
    <x v="4"/>
    <n v="2500"/>
    <n v="4.0524681151808695"/>
    <s v="Phone-120"/>
    <m/>
    <x v="9"/>
    <s v="LAGA Cameroon"/>
    <x v="2"/>
    <n v="616.90800000000002"/>
  </r>
  <r>
    <d v="2023-02-09T00:00:00"/>
    <s v="Phone"/>
    <x v="4"/>
    <x v="4"/>
    <n v="2500"/>
    <n v="4.0524681151808695"/>
    <s v="Phone-121"/>
    <m/>
    <x v="11"/>
    <s v="LAGA Cameroon"/>
    <x v="2"/>
    <n v="616.90800000000002"/>
  </r>
  <r>
    <d v="2023-02-09T00:00:00"/>
    <s v="Phone"/>
    <x v="4"/>
    <x v="4"/>
    <n v="2500"/>
    <n v="4.0524681151808695"/>
    <s v="Phone-122"/>
    <m/>
    <x v="14"/>
    <s v="LAGA Cameroon"/>
    <x v="2"/>
    <n v="616.90800000000002"/>
  </r>
  <r>
    <d v="2023-02-09T00:00:00"/>
    <s v="Phone"/>
    <x v="4"/>
    <x v="4"/>
    <n v="2500"/>
    <n v="4.0524681151808695"/>
    <s v="Phone-123"/>
    <m/>
    <x v="13"/>
    <s v="LAGA Cameroon"/>
    <x v="2"/>
    <n v="616.90800000000002"/>
  </r>
  <r>
    <d v="2023-02-09T00:00:00"/>
    <s v="Phone"/>
    <x v="4"/>
    <x v="4"/>
    <n v="2500"/>
    <n v="4.0524681151808695"/>
    <s v="Phone-124"/>
    <m/>
    <x v="7"/>
    <s v="LAGA Cameroon"/>
    <x v="2"/>
    <n v="616.90800000000002"/>
  </r>
  <r>
    <d v="2023-02-09T00:00:00"/>
    <s v="Phone"/>
    <x v="4"/>
    <x v="1"/>
    <n v="2500"/>
    <n v="4.0763324226263196"/>
    <s v="Phone-125"/>
    <m/>
    <x v="3"/>
    <s v="LAGA Cameroon"/>
    <x v="0"/>
    <n v="613.29639999999995"/>
  </r>
  <r>
    <d v="2023-02-09T00:00:00"/>
    <s v="Phone"/>
    <x v="4"/>
    <x v="1"/>
    <n v="2500"/>
    <n v="4.0763324226263196"/>
    <s v="Phone-126"/>
    <m/>
    <x v="16"/>
    <s v="LAGA Cameroon"/>
    <x v="0"/>
    <n v="613.29639999999995"/>
  </r>
  <r>
    <d v="2023-02-09T00:00:00"/>
    <s v="Local Transport"/>
    <x v="1"/>
    <x v="3"/>
    <n v="2000"/>
    <n v="3.2419744921446956"/>
    <s v="Her-r"/>
    <m/>
    <x v="10"/>
    <s v="LAGA Cameroon"/>
    <x v="2"/>
    <n v="616.90800000000002"/>
  </r>
  <r>
    <d v="2023-02-09T00:00:00"/>
    <s v="Local Transport"/>
    <x v="1"/>
    <x v="1"/>
    <n v="2800"/>
    <n v="4.565492313341478"/>
    <s v="Uni-r"/>
    <m/>
    <x v="3"/>
    <s v="LAGA Cameroon"/>
    <x v="0"/>
    <n v="613.29639999999995"/>
  </r>
  <r>
    <d v="2023-02-09T00:00:00"/>
    <s v="MTN Mobile money"/>
    <x v="10"/>
    <x v="1"/>
    <n v="750"/>
    <n v="1.2228997267878958"/>
    <s v="Uni-r"/>
    <m/>
    <x v="3"/>
    <s v="LAGA Cameroon"/>
    <x v="0"/>
    <n v="613.29639999999995"/>
  </r>
  <r>
    <d v="2023-02-09T00:00:00"/>
    <s v="MTN Mobile money"/>
    <x v="10"/>
    <x v="1"/>
    <n v="750"/>
    <n v="1.2228997267878958"/>
    <s v="Uni-r"/>
    <m/>
    <x v="3"/>
    <s v="LAGA Cameroon"/>
    <x v="0"/>
    <n v="613.29639999999995"/>
  </r>
  <r>
    <d v="2023-02-09T00:00:00"/>
    <s v="MTN Mobile money"/>
    <x v="10"/>
    <x v="1"/>
    <n v="500"/>
    <n v="0.81526648452526385"/>
    <s v="Uni-r"/>
    <m/>
    <x v="3"/>
    <s v="LAGA Cameroon"/>
    <x v="0"/>
    <n v="613.29639999999995"/>
  </r>
  <r>
    <d v="2023-02-10T00:00:00"/>
    <s v="Local Tranport"/>
    <x v="1"/>
    <x v="3"/>
    <n v="1900"/>
    <n v="3.0798757675374611"/>
    <s v="aim-r"/>
    <m/>
    <x v="5"/>
    <s v="LAGA Cameroon"/>
    <x v="2"/>
    <n v="616.90800000000002"/>
  </r>
  <r>
    <d v="2023-02-10T00:00:00"/>
    <s v="Local Transport"/>
    <x v="1"/>
    <x v="2"/>
    <n v="1800"/>
    <n v="2.9349593442909501"/>
    <s v="ann-r"/>
    <m/>
    <x v="4"/>
    <s v="LAGA Cameroon"/>
    <x v="0"/>
    <n v="613.29639999999995"/>
  </r>
  <r>
    <d v="2023-02-10T00:00:00"/>
    <s v="newspaper"/>
    <x v="2"/>
    <x v="2"/>
    <n v="6800"/>
    <n v="11.087624189543588"/>
    <s v="ann-3"/>
    <m/>
    <x v="4"/>
    <s v="LAGA Cameroon"/>
    <x v="0"/>
    <n v="613.29639999999995"/>
  </r>
  <r>
    <d v="2023-02-10T00:00:00"/>
    <s v="Local Transport"/>
    <x v="1"/>
    <x v="0"/>
    <n v="2900"/>
    <n v="4.7285456102465302"/>
    <s v="Arrey-r"/>
    <m/>
    <x v="1"/>
    <s v="LAGA Cameroon"/>
    <x v="0"/>
    <n v="613.29639999999995"/>
  </r>
  <r>
    <d v="2023-02-10T00:00:00"/>
    <s v="Local Transport "/>
    <x v="1"/>
    <x v="0"/>
    <n v="1700"/>
    <n v="2.771906047385897"/>
    <s v="eri-r"/>
    <m/>
    <x v="2"/>
    <s v="LAGA Cameroon"/>
    <x v="0"/>
    <n v="613.29639999999995"/>
  </r>
  <r>
    <d v="2023-02-10T00:00:00"/>
    <s v="Ambam-Yaounde"/>
    <x v="1"/>
    <x v="4"/>
    <n v="3000"/>
    <n v="4.8629617382170434"/>
    <s v="i27-4"/>
    <m/>
    <x v="8"/>
    <s v="LAGA Cameroon"/>
    <x v="2"/>
    <n v="616.90800000000002"/>
  </r>
  <r>
    <d v="2023-02-10T00:00:00"/>
    <s v="Feeding"/>
    <x v="3"/>
    <x v="4"/>
    <n v="5000"/>
    <n v="8.1049362303617389"/>
    <s v="i27-r"/>
    <m/>
    <x v="8"/>
    <s v="LAGA Cameroon"/>
    <x v="2"/>
    <n v="616.90800000000002"/>
  </r>
  <r>
    <d v="2023-02-10T00:00:00"/>
    <s v="Local Transport"/>
    <x v="1"/>
    <x v="4"/>
    <n v="1950"/>
    <n v="3.1609251298410785"/>
    <s v="i27-r"/>
    <m/>
    <x v="8"/>
    <s v="LAGA Cameroon"/>
    <x v="2"/>
    <n v="616.90800000000002"/>
  </r>
  <r>
    <d v="2023-02-10T00:00:00"/>
    <s v="Local Transport"/>
    <x v="1"/>
    <x v="4"/>
    <n v="2400"/>
    <n v="3.890369390573635"/>
    <s v="i49-r"/>
    <m/>
    <x v="9"/>
    <s v="LAGA Cameroon"/>
    <x v="2"/>
    <n v="616.90800000000002"/>
  </r>
  <r>
    <d v="2023-02-10T00:00:00"/>
    <s v="Local Transport"/>
    <x v="1"/>
    <x v="4"/>
    <n v="2000"/>
    <n v="3.2419744921446956"/>
    <s v="i54-r"/>
    <m/>
    <x v="7"/>
    <s v="LAGA Cameroon"/>
    <x v="2"/>
    <n v="616.90800000000002"/>
  </r>
  <r>
    <d v="2023-02-10T00:00:00"/>
    <s v="Local Transport"/>
    <x v="1"/>
    <x v="4"/>
    <n v="2000"/>
    <n v="3.2419744921446956"/>
    <s v="i69-r"/>
    <n v="2"/>
    <x v="11"/>
    <s v="LAGA Cameroon"/>
    <x v="2"/>
    <n v="616.90800000000002"/>
  </r>
  <r>
    <d v="2023-02-10T00:00:00"/>
    <s v="Local Transport"/>
    <x v="1"/>
    <x v="4"/>
    <n v="2000"/>
    <n v="3.2419744921446956"/>
    <s v="i89-r"/>
    <m/>
    <x v="13"/>
    <s v="LAGA Cameroon"/>
    <x v="2"/>
    <n v="616.90800000000002"/>
  </r>
  <r>
    <d v="2023-02-10T00:00:00"/>
    <s v="Local Transport"/>
    <x v="1"/>
    <x v="4"/>
    <n v="1950"/>
    <n v="3.1609251298410785"/>
    <s v="i95-r"/>
    <m/>
    <x v="14"/>
    <s v="LAGA Cameroon"/>
    <x v="2"/>
    <n v="616.90800000000002"/>
  </r>
  <r>
    <d v="2023-02-10T00:00:00"/>
    <s v="Telephone"/>
    <x v="5"/>
    <x v="4"/>
    <n v="7000"/>
    <n v="11.413730783353694"/>
    <s v="i95-1"/>
    <m/>
    <x v="14"/>
    <s v="LAGA Cameroon"/>
    <x v="0"/>
    <n v="613.29639999999995"/>
  </r>
  <r>
    <d v="2023-02-10T00:00:00"/>
    <s v="local Transport"/>
    <x v="1"/>
    <x v="4"/>
    <n v="1000"/>
    <n v="1.6209872460723478"/>
    <s v="Jos-r"/>
    <m/>
    <x v="15"/>
    <s v="LAGA Cameroon"/>
    <x v="2"/>
    <n v="616.90800000000002"/>
  </r>
  <r>
    <d v="2023-02-10T00:00:00"/>
    <s v="Local Transport"/>
    <x v="1"/>
    <x v="3"/>
    <n v="1500"/>
    <n v="2.4314808691085217"/>
    <s v="ste-r"/>
    <m/>
    <x v="12"/>
    <s v="LAGA Cameroon"/>
    <x v="2"/>
    <n v="616.90800000000002"/>
  </r>
  <r>
    <d v="2023-02-10T00:00:00"/>
    <s v="Local Transport"/>
    <x v="1"/>
    <x v="3"/>
    <n v="1400"/>
    <n v="2.2693821445012872"/>
    <s v="Love-r"/>
    <m/>
    <x v="6"/>
    <s v="LAGA Cameroon"/>
    <x v="2"/>
    <n v="616.90800000000002"/>
  </r>
  <r>
    <d v="2023-02-10T00:00:00"/>
    <s v="Local Transport"/>
    <x v="1"/>
    <x v="1"/>
    <n v="1800"/>
    <n v="2.9349593442909501"/>
    <s v="Luc-r"/>
    <m/>
    <x v="16"/>
    <s v="LAGA Cameroon"/>
    <x v="0"/>
    <n v="613.29639999999995"/>
  </r>
  <r>
    <d v="2023-02-10T00:00:00"/>
    <s v="Phone"/>
    <x v="4"/>
    <x v="0"/>
    <n v="5000"/>
    <n v="8.1526648452526391"/>
    <s v="Phone-111"/>
    <m/>
    <x v="1"/>
    <s v="LAGA Cameroon"/>
    <x v="0"/>
    <n v="613.29639999999995"/>
  </r>
  <r>
    <d v="2023-02-10T00:00:00"/>
    <s v="Phone"/>
    <x v="4"/>
    <x v="0"/>
    <n v="5000"/>
    <n v="8.1526648452526391"/>
    <s v="Phone-112"/>
    <m/>
    <x v="2"/>
    <s v="LAGA Cameroon"/>
    <x v="0"/>
    <n v="613.29639999999995"/>
  </r>
  <r>
    <d v="2023-02-10T00:00:00"/>
    <s v="Phone"/>
    <x v="4"/>
    <x v="3"/>
    <n v="5000"/>
    <n v="8.1049362303617389"/>
    <s v="Phone-113"/>
    <m/>
    <x v="5"/>
    <s v="LAGA Cameroon"/>
    <x v="2"/>
    <n v="616.90800000000002"/>
  </r>
  <r>
    <d v="2023-02-10T00:00:00"/>
    <s v="Phone"/>
    <x v="4"/>
    <x v="4"/>
    <n v="5000"/>
    <n v="8.1049362303617389"/>
    <s v="Phone-114"/>
    <m/>
    <x v="8"/>
    <s v="LAGA Cameroon"/>
    <x v="2"/>
    <n v="616.90800000000002"/>
  </r>
  <r>
    <d v="2023-02-10T00:00:00"/>
    <s v="Phone"/>
    <x v="4"/>
    <x v="3"/>
    <n v="2500"/>
    <n v="4.0524681151808695"/>
    <s v="Phone-115"/>
    <m/>
    <x v="4"/>
    <s v="LAGA Cameroon"/>
    <x v="2"/>
    <n v="616.90800000000002"/>
  </r>
  <r>
    <d v="2023-02-10T00:00:00"/>
    <s v="Phone"/>
    <x v="4"/>
    <x v="3"/>
    <n v="2500"/>
    <n v="4.0524681151808695"/>
    <s v="Phone-116"/>
    <m/>
    <x v="10"/>
    <s v="LAGA Cameroon"/>
    <x v="2"/>
    <n v="616.90800000000002"/>
  </r>
  <r>
    <d v="2023-02-10T00:00:00"/>
    <s v="Phone"/>
    <x v="4"/>
    <x v="3"/>
    <n v="2500"/>
    <n v="4.0524681151808695"/>
    <s v="Phone-117"/>
    <m/>
    <x v="6"/>
    <s v="LAGA Cameroon"/>
    <x v="2"/>
    <n v="616.90800000000002"/>
  </r>
  <r>
    <d v="2023-02-10T00:00:00"/>
    <s v="Phone"/>
    <x v="4"/>
    <x v="3"/>
    <n v="2500"/>
    <n v="4.0524681151808695"/>
    <s v="Phone-118"/>
    <m/>
    <x v="12"/>
    <s v="LAGA Cameroon"/>
    <x v="2"/>
    <n v="616.90800000000002"/>
  </r>
  <r>
    <d v="2023-02-10T00:00:00"/>
    <s v="Phone"/>
    <x v="4"/>
    <x v="3"/>
    <n v="2500"/>
    <n v="4.0524681151808695"/>
    <s v="Phone-119"/>
    <m/>
    <x v="15"/>
    <s v="LAGA Cameroon"/>
    <x v="2"/>
    <n v="616.90800000000002"/>
  </r>
  <r>
    <d v="2023-02-10T00:00:00"/>
    <s v="Phone"/>
    <x v="4"/>
    <x v="4"/>
    <n v="2500"/>
    <n v="4.0524681151808695"/>
    <s v="Phone-120"/>
    <m/>
    <x v="9"/>
    <s v="LAGA Cameroon"/>
    <x v="2"/>
    <n v="616.90800000000002"/>
  </r>
  <r>
    <d v="2023-02-10T00:00:00"/>
    <s v="Phone"/>
    <x v="4"/>
    <x v="4"/>
    <n v="2500"/>
    <n v="4.0524681151808695"/>
    <s v="Phone-121"/>
    <m/>
    <x v="11"/>
    <s v="LAGA Cameroon"/>
    <x v="2"/>
    <n v="616.90800000000002"/>
  </r>
  <r>
    <d v="2023-02-10T00:00:00"/>
    <s v="Phone"/>
    <x v="4"/>
    <x v="4"/>
    <n v="2500"/>
    <n v="4.0524681151808695"/>
    <s v="Phone-122"/>
    <m/>
    <x v="14"/>
    <s v="LAGA Cameroon"/>
    <x v="2"/>
    <n v="616.90800000000002"/>
  </r>
  <r>
    <d v="2023-02-10T00:00:00"/>
    <s v="Phone"/>
    <x v="4"/>
    <x v="4"/>
    <n v="2500"/>
    <n v="4.0524681151808695"/>
    <s v="Phone-123"/>
    <m/>
    <x v="13"/>
    <s v="LAGA Cameroon"/>
    <x v="2"/>
    <n v="616.90800000000002"/>
  </r>
  <r>
    <d v="2023-02-10T00:00:00"/>
    <s v="Phone"/>
    <x v="4"/>
    <x v="4"/>
    <n v="2500"/>
    <n v="4.0524681151808695"/>
    <s v="Phone-124"/>
    <m/>
    <x v="7"/>
    <s v="LAGA Cameroon"/>
    <x v="2"/>
    <n v="616.90800000000002"/>
  </r>
  <r>
    <d v="2023-02-10T00:00:00"/>
    <s v="Phone"/>
    <x v="4"/>
    <x v="1"/>
    <n v="2500"/>
    <n v="4.0763324226263196"/>
    <s v="Phone-125"/>
    <m/>
    <x v="3"/>
    <s v="LAGA Cameroon"/>
    <x v="0"/>
    <n v="613.29639999999995"/>
  </r>
  <r>
    <d v="2023-02-10T00:00:00"/>
    <s v="Phone"/>
    <x v="4"/>
    <x v="1"/>
    <n v="2500"/>
    <n v="4.0763324226263196"/>
    <s v="Phone-126"/>
    <m/>
    <x v="16"/>
    <s v="LAGA Cameroon"/>
    <x v="0"/>
    <n v="613.29639999999995"/>
  </r>
  <r>
    <d v="2023-02-10T00:00:00"/>
    <s v="Local Transport"/>
    <x v="1"/>
    <x v="3"/>
    <n v="2400"/>
    <n v="3.890369390573635"/>
    <s v="Her-r"/>
    <m/>
    <x v="10"/>
    <s v="LAGA Cameroon"/>
    <x v="2"/>
    <n v="616.90800000000002"/>
  </r>
  <r>
    <d v="2023-02-10T00:00:00"/>
    <s v="Local Transport"/>
    <x v="1"/>
    <x v="1"/>
    <n v="2000"/>
    <n v="3.2610659381010554"/>
    <s v="Uni-r"/>
    <m/>
    <x v="3"/>
    <s v="LAGA Cameroon"/>
    <x v="0"/>
    <n v="613.29639999999995"/>
  </r>
  <r>
    <d v="2023-02-10T00:00:00"/>
    <s v="Phone Repairs"/>
    <x v="6"/>
    <x v="1"/>
    <n v="25000"/>
    <n v="40.763324226263194"/>
    <s v="Uni-10"/>
    <m/>
    <x v="3"/>
    <s v="LAGA Cameroon"/>
    <x v="0"/>
    <n v="613.29639999999995"/>
  </r>
  <r>
    <d v="2023-02-11T00:00:00"/>
    <s v="Local Transport"/>
    <x v="1"/>
    <x v="0"/>
    <n v="2900"/>
    <n v="4.7285456102465302"/>
    <s v="Arrey-r"/>
    <m/>
    <x v="1"/>
    <s v="LAGA Cameroon"/>
    <x v="0"/>
    <n v="613.29639999999995"/>
  </r>
  <r>
    <d v="2023-02-11T00:00:00"/>
    <s v="Phone"/>
    <x v="4"/>
    <x v="0"/>
    <n v="5000"/>
    <n v="8.1526648452526391"/>
    <s v="Phone-111"/>
    <m/>
    <x v="1"/>
    <s v="LAGA Cameroon"/>
    <x v="0"/>
    <n v="613.29639999999995"/>
  </r>
  <r>
    <d v="2023-02-11T00:00:00"/>
    <s v="Phone"/>
    <x v="4"/>
    <x v="0"/>
    <n v="5000"/>
    <n v="8.1526648452526391"/>
    <s v="Phone-112"/>
    <m/>
    <x v="2"/>
    <s v="LAGA Cameroon"/>
    <x v="0"/>
    <n v="613.29639999999995"/>
  </r>
  <r>
    <d v="2023-02-11T00:00:00"/>
    <s v="Phone"/>
    <x v="4"/>
    <x v="1"/>
    <n v="2500"/>
    <n v="4.0763324226263196"/>
    <s v="Phone-125"/>
    <m/>
    <x v="3"/>
    <s v="LAGA Cameroon"/>
    <x v="0"/>
    <n v="613.29639999999995"/>
  </r>
  <r>
    <d v="2023-02-12T00:00:00"/>
    <s v="Yaounde-Akonolinga"/>
    <x v="1"/>
    <x v="3"/>
    <n v="1500"/>
    <n v="2.4314808691085217"/>
    <s v="Her-4"/>
    <m/>
    <x v="10"/>
    <s v="LAGA Cameroon"/>
    <x v="2"/>
    <n v="616.90800000000002"/>
  </r>
  <r>
    <d v="2023-02-12T00:00:00"/>
    <s v="Lodging"/>
    <x v="3"/>
    <x v="3"/>
    <n v="10000"/>
    <n v="16.209872460723478"/>
    <s v="Her-5"/>
    <m/>
    <x v="10"/>
    <s v="LAGA Cameroon"/>
    <x v="2"/>
    <n v="616.90800000000002"/>
  </r>
  <r>
    <d v="2023-02-12T00:00:00"/>
    <s v="Feeding"/>
    <x v="3"/>
    <x v="3"/>
    <n v="5000"/>
    <n v="8.1049362303617389"/>
    <s v="Her-r"/>
    <m/>
    <x v="10"/>
    <s v="LAGA Cameroon"/>
    <x v="2"/>
    <n v="616.90800000000002"/>
  </r>
  <r>
    <d v="2023-02-12T00:00:00"/>
    <s v="Local Transport"/>
    <x v="1"/>
    <x v="3"/>
    <n v="2000"/>
    <n v="3.2419744921446956"/>
    <s v="Her-r"/>
    <m/>
    <x v="10"/>
    <s v="LAGA Cameroon"/>
    <x v="2"/>
    <n v="616.90800000000002"/>
  </r>
  <r>
    <d v="2023-02-13T00:00:00"/>
    <s v="TAX - January 2023"/>
    <x v="0"/>
    <x v="0"/>
    <n v="150596"/>
    <n v="245.55174300713327"/>
    <s v="Hr-TAX-02"/>
    <m/>
    <x v="0"/>
    <s v="LAGA Cameroon"/>
    <x v="0"/>
    <n v="613.29639999999995"/>
  </r>
  <r>
    <d v="2023-02-13T00:00:00"/>
    <s v="TAX - January 2023"/>
    <x v="0"/>
    <x v="2"/>
    <n v="58409"/>
    <n v="95.237800189272278"/>
    <s v="Hr-TAX-02"/>
    <m/>
    <x v="0"/>
    <s v="LAGA Cameroon"/>
    <x v="0"/>
    <n v="613.29639999999995"/>
  </r>
  <r>
    <d v="2023-02-13T00:00:00"/>
    <s v="TAX - January 2023"/>
    <x v="0"/>
    <x v="4"/>
    <n v="136341"/>
    <n v="231.85194506608258"/>
    <s v="Hr-TAX-02"/>
    <m/>
    <x v="0"/>
    <s v="LAGA Cameroon"/>
    <x v="1"/>
    <n v="588.05200000000002"/>
  </r>
  <r>
    <d v="2023-02-13T00:00:00"/>
    <s v="TAX - January 2023"/>
    <x v="0"/>
    <x v="3"/>
    <n v="117554"/>
    <n v="191.67567264376575"/>
    <s v="Hr-TAX-02"/>
    <m/>
    <x v="0"/>
    <s v="LAGA Cameroon"/>
    <x v="0"/>
    <n v="613.29639999999995"/>
  </r>
  <r>
    <d v="2023-02-13T00:00:00"/>
    <s v="TAX - January 2023"/>
    <x v="0"/>
    <x v="1"/>
    <n v="31070"/>
    <n v="50.660659348399896"/>
    <s v="Hr-TAX-02"/>
    <m/>
    <x v="0"/>
    <s v="LAGA Cameroon"/>
    <x v="0"/>
    <n v="613.29639999999995"/>
  </r>
  <r>
    <d v="2023-02-13T00:00:00"/>
    <s v="Local Tranport"/>
    <x v="1"/>
    <x v="3"/>
    <n v="1800"/>
    <n v="2.9177770429302261"/>
    <s v="aim-r"/>
    <m/>
    <x v="5"/>
    <s v="LAGA Cameroon"/>
    <x v="2"/>
    <n v="616.90800000000002"/>
  </r>
  <r>
    <d v="2023-02-13T00:00:00"/>
    <s v="Local Transport"/>
    <x v="1"/>
    <x v="2"/>
    <n v="1600"/>
    <n v="2.6088527504808443"/>
    <s v="ann-r"/>
    <m/>
    <x v="4"/>
    <s v="LAGA Cameroon"/>
    <x v="0"/>
    <n v="613.29639999999995"/>
  </r>
  <r>
    <d v="2023-02-13T00:00:00"/>
    <s v="Local Transport"/>
    <x v="1"/>
    <x v="0"/>
    <n v="2900"/>
    <n v="4.7285456102465302"/>
    <s v="Arrey-r"/>
    <m/>
    <x v="1"/>
    <s v="LAGA Cameroon"/>
    <x v="0"/>
    <n v="613.29639999999995"/>
  </r>
  <r>
    <d v="2023-02-13T00:00:00"/>
    <s v="Hire Taxi"/>
    <x v="1"/>
    <x v="0"/>
    <n v="3000"/>
    <n v="4.8915989071515833"/>
    <s v="Arrey-r"/>
    <m/>
    <x v="1"/>
    <s v="LAGA Cameroon"/>
    <x v="0"/>
    <n v="613.29639999999995"/>
  </r>
  <r>
    <d v="2023-02-13T00:00:00"/>
    <s v="Local Transport "/>
    <x v="1"/>
    <x v="0"/>
    <n v="1700"/>
    <n v="2.771906047385897"/>
    <s v="eri-r"/>
    <m/>
    <x v="2"/>
    <s v="LAGA Cameroon"/>
    <x v="0"/>
    <n v="613.29639999999995"/>
  </r>
  <r>
    <d v="2023-02-13T00:00:00"/>
    <s v="Local Transport"/>
    <x v="1"/>
    <x v="4"/>
    <n v="1900"/>
    <n v="3.0798757675374611"/>
    <s v="i27-r"/>
    <m/>
    <x v="8"/>
    <s v="LAGA Cameroon"/>
    <x v="2"/>
    <n v="616.90800000000002"/>
  </r>
  <r>
    <d v="2023-02-13T00:00:00"/>
    <s v="Local Transport"/>
    <x v="1"/>
    <x v="4"/>
    <n v="3200"/>
    <n v="5.1871591874315133"/>
    <s v="i49-r"/>
    <m/>
    <x v="9"/>
    <s v="LAGA Cameroon"/>
    <x v="2"/>
    <n v="616.90800000000002"/>
  </r>
  <r>
    <d v="2023-02-13T00:00:00"/>
    <s v="Local Transport"/>
    <x v="1"/>
    <x v="4"/>
    <n v="1600"/>
    <n v="2.5935795937157566"/>
    <s v="i54-r"/>
    <m/>
    <x v="7"/>
    <s v="LAGA Cameroon"/>
    <x v="2"/>
    <n v="616.90800000000002"/>
  </r>
  <r>
    <d v="2023-02-13T00:00:00"/>
    <s v="Local Transport"/>
    <x v="1"/>
    <x v="4"/>
    <n v="3000"/>
    <n v="4.8629617382170434"/>
    <s v="i69-r"/>
    <m/>
    <x v="11"/>
    <s v="LAGA Cameroon"/>
    <x v="2"/>
    <n v="616.90800000000002"/>
  </r>
  <r>
    <d v="2023-02-13T00:00:00"/>
    <s v="Local Transport"/>
    <x v="1"/>
    <x v="4"/>
    <n v="2000"/>
    <n v="3.2419744921446956"/>
    <s v="i89-r"/>
    <m/>
    <x v="13"/>
    <s v="LAGA Cameroon"/>
    <x v="2"/>
    <n v="616.90800000000002"/>
  </r>
  <r>
    <d v="2023-02-13T00:00:00"/>
    <s v="Local Transport"/>
    <x v="1"/>
    <x v="4"/>
    <n v="1900"/>
    <n v="3.0798757675374611"/>
    <s v="i95-r"/>
    <m/>
    <x v="14"/>
    <s v="LAGA Cameroon"/>
    <x v="2"/>
    <n v="616.90800000000002"/>
  </r>
  <r>
    <d v="2023-02-13T00:00:00"/>
    <s v="local Transport"/>
    <x v="1"/>
    <x v="4"/>
    <n v="500"/>
    <n v="0.81049362303617389"/>
    <s v="Jos-r"/>
    <m/>
    <x v="15"/>
    <s v="LAGA Cameroon"/>
    <x v="2"/>
    <n v="616.90800000000002"/>
  </r>
  <r>
    <d v="2023-02-13T00:00:00"/>
    <s v="Local Transport"/>
    <x v="1"/>
    <x v="3"/>
    <n v="1500"/>
    <n v="2.4314808691085217"/>
    <s v="ste-r"/>
    <m/>
    <x v="12"/>
    <s v="LAGA Cameroon"/>
    <x v="2"/>
    <n v="616.90800000000002"/>
  </r>
  <r>
    <d v="2023-02-13T00:00:00"/>
    <s v=" Yaounde- Sangmelima"/>
    <x v="1"/>
    <x v="3"/>
    <n v="2500"/>
    <n v="4.0524681151808695"/>
    <s v="Love-4"/>
    <m/>
    <x v="6"/>
    <s v="LAGA Cameroon"/>
    <x v="2"/>
    <n v="616.90800000000002"/>
  </r>
  <r>
    <d v="2023-02-13T00:00:00"/>
    <s v="Lodging"/>
    <x v="3"/>
    <x v="3"/>
    <n v="10000"/>
    <n v="16.209872460723478"/>
    <s v="Love-5"/>
    <m/>
    <x v="6"/>
    <s v="LAGA Cameroon"/>
    <x v="2"/>
    <n v="616.90800000000002"/>
  </r>
  <r>
    <d v="2023-02-13T00:00:00"/>
    <s v="Feeding"/>
    <x v="3"/>
    <x v="3"/>
    <n v="5000"/>
    <n v="8.1049362303617389"/>
    <s v="Love-r"/>
    <m/>
    <x v="6"/>
    <s v="LAGA Cameroon"/>
    <x v="2"/>
    <n v="616.90800000000002"/>
  </r>
  <r>
    <d v="2023-02-13T00:00:00"/>
    <s v="Local Transport"/>
    <x v="1"/>
    <x v="3"/>
    <n v="1900"/>
    <n v="3.0798757675374611"/>
    <s v="Love-r"/>
    <m/>
    <x v="6"/>
    <s v="LAGA Cameroon"/>
    <x v="2"/>
    <n v="616.90800000000002"/>
  </r>
  <r>
    <d v="2023-02-13T00:00:00"/>
    <s v="Local Transport"/>
    <x v="1"/>
    <x v="1"/>
    <n v="1800"/>
    <n v="2.9349593442909501"/>
    <s v="Luc-r"/>
    <m/>
    <x v="16"/>
    <s v="LAGA Cameroon"/>
    <x v="0"/>
    <n v="613.29639999999995"/>
  </r>
  <r>
    <d v="2023-02-13T00:00:00"/>
    <s v="Phone"/>
    <x v="4"/>
    <x v="0"/>
    <n v="5000"/>
    <n v="8.1526648452526391"/>
    <s v="Phone-111"/>
    <m/>
    <x v="1"/>
    <s v="LAGA Cameroon"/>
    <x v="0"/>
    <n v="613.29639999999995"/>
  </r>
  <r>
    <d v="2023-02-13T00:00:00"/>
    <s v="Phone"/>
    <x v="4"/>
    <x v="0"/>
    <n v="5000"/>
    <n v="8.1526648452526391"/>
    <s v="Phone-112"/>
    <m/>
    <x v="2"/>
    <s v="LAGA Cameroon"/>
    <x v="0"/>
    <n v="613.29639999999995"/>
  </r>
  <r>
    <d v="2023-02-13T00:00:00"/>
    <s v="Phone"/>
    <x v="4"/>
    <x v="3"/>
    <n v="5000"/>
    <n v="8.1049362303617389"/>
    <s v="Phone-113"/>
    <m/>
    <x v="5"/>
    <s v="LAGA Cameroon"/>
    <x v="2"/>
    <n v="616.90800000000002"/>
  </r>
  <r>
    <d v="2023-02-13T00:00:00"/>
    <s v="Phone"/>
    <x v="4"/>
    <x v="4"/>
    <n v="5000"/>
    <n v="8.1049362303617389"/>
    <s v="Phone-114"/>
    <m/>
    <x v="8"/>
    <s v="LAGA Cameroon"/>
    <x v="2"/>
    <n v="616.90800000000002"/>
  </r>
  <r>
    <d v="2023-02-13T00:00:00"/>
    <s v="Phone"/>
    <x v="4"/>
    <x v="3"/>
    <n v="2500"/>
    <n v="4.0524681151808695"/>
    <s v="Phone-115"/>
    <m/>
    <x v="4"/>
    <s v="LAGA Cameroon"/>
    <x v="2"/>
    <n v="616.90800000000002"/>
  </r>
  <r>
    <d v="2023-02-13T00:00:00"/>
    <s v="Phone"/>
    <x v="4"/>
    <x v="3"/>
    <n v="2500"/>
    <n v="4.0524681151808695"/>
    <s v="Phone-116"/>
    <m/>
    <x v="10"/>
    <s v="LAGA Cameroon"/>
    <x v="2"/>
    <n v="616.90800000000002"/>
  </r>
  <r>
    <d v="2023-02-13T00:00:00"/>
    <s v="Phone"/>
    <x v="4"/>
    <x v="3"/>
    <n v="2500"/>
    <n v="4.0524681151808695"/>
    <s v="Phone-117"/>
    <m/>
    <x v="6"/>
    <s v="LAGA Cameroon"/>
    <x v="2"/>
    <n v="616.90800000000002"/>
  </r>
  <r>
    <d v="2023-02-13T00:00:00"/>
    <s v="Phone"/>
    <x v="4"/>
    <x v="3"/>
    <n v="2500"/>
    <n v="4.0524681151808695"/>
    <s v="Phone-118"/>
    <m/>
    <x v="12"/>
    <s v="LAGA Cameroon"/>
    <x v="2"/>
    <n v="616.90800000000002"/>
  </r>
  <r>
    <d v="2023-02-13T00:00:00"/>
    <s v="Phone"/>
    <x v="4"/>
    <x v="3"/>
    <n v="2500"/>
    <n v="4.0524681151808695"/>
    <s v="Phone-119"/>
    <m/>
    <x v="15"/>
    <s v="LAGA Cameroon"/>
    <x v="2"/>
    <n v="616.90800000000002"/>
  </r>
  <r>
    <d v="2023-02-13T00:00:00"/>
    <s v="Phone"/>
    <x v="4"/>
    <x v="4"/>
    <n v="2500"/>
    <n v="4.0524681151808695"/>
    <s v="Phone-120"/>
    <m/>
    <x v="9"/>
    <s v="LAGA Cameroon"/>
    <x v="2"/>
    <n v="616.90800000000002"/>
  </r>
  <r>
    <d v="2023-02-13T00:00:00"/>
    <s v="Phone"/>
    <x v="4"/>
    <x v="4"/>
    <n v="2500"/>
    <n v="4.0524681151808695"/>
    <s v="Phone-121"/>
    <m/>
    <x v="11"/>
    <s v="LAGA Cameroon"/>
    <x v="2"/>
    <n v="616.90800000000002"/>
  </r>
  <r>
    <d v="2023-02-13T00:00:00"/>
    <s v="Phone"/>
    <x v="4"/>
    <x v="4"/>
    <n v="2500"/>
    <n v="4.0524681151808695"/>
    <s v="Phone-122"/>
    <m/>
    <x v="14"/>
    <s v="LAGA Cameroon"/>
    <x v="2"/>
    <n v="616.90800000000002"/>
  </r>
  <r>
    <d v="2023-02-13T00:00:00"/>
    <s v="Phone"/>
    <x v="4"/>
    <x v="4"/>
    <n v="2500"/>
    <n v="4.0524681151808695"/>
    <s v="Phone-123"/>
    <m/>
    <x v="13"/>
    <s v="LAGA Cameroon"/>
    <x v="2"/>
    <n v="616.90800000000002"/>
  </r>
  <r>
    <d v="2023-02-13T00:00:00"/>
    <s v="Phone"/>
    <x v="4"/>
    <x v="4"/>
    <n v="2500"/>
    <n v="4.0524681151808695"/>
    <s v="Phone-124"/>
    <m/>
    <x v="7"/>
    <s v="LAGA Cameroon"/>
    <x v="2"/>
    <n v="616.90800000000002"/>
  </r>
  <r>
    <d v="2023-02-13T00:00:00"/>
    <s v="Internet credit"/>
    <x v="8"/>
    <x v="1"/>
    <n v="10000"/>
    <n v="16.305329690505278"/>
    <s v="Phone-125"/>
    <m/>
    <x v="3"/>
    <s v="LAGA Cameroon"/>
    <x v="0"/>
    <n v="613.29639999999995"/>
  </r>
  <r>
    <d v="2023-02-13T00:00:00"/>
    <s v="Phone"/>
    <x v="4"/>
    <x v="1"/>
    <n v="2500"/>
    <n v="4.0763324226263196"/>
    <s v="Phone-125"/>
    <m/>
    <x v="3"/>
    <s v="LAGA Cameroon"/>
    <x v="0"/>
    <n v="613.29639999999995"/>
  </r>
  <r>
    <d v="2023-02-13T00:00:00"/>
    <s v="Phone"/>
    <x v="4"/>
    <x v="1"/>
    <n v="2500"/>
    <n v="4.0763324226263196"/>
    <s v="Phone-126"/>
    <m/>
    <x v="16"/>
    <s v="LAGA Cameroon"/>
    <x v="0"/>
    <n v="613.29639999999995"/>
  </r>
  <r>
    <d v="2023-02-13T00:00:00"/>
    <s v="Akonolinga- Yaounde"/>
    <x v="1"/>
    <x v="3"/>
    <n v="1500"/>
    <n v="2.4314808691085217"/>
    <s v="Her-6"/>
    <m/>
    <x v="10"/>
    <s v="LAGA Cameroon"/>
    <x v="2"/>
    <n v="616.90800000000002"/>
  </r>
  <r>
    <d v="2023-02-13T00:00:00"/>
    <s v="Feeding"/>
    <x v="3"/>
    <x v="3"/>
    <n v="5000"/>
    <n v="8.1049362303617389"/>
    <s v="Her-r"/>
    <m/>
    <x v="10"/>
    <s v="LAGA Cameroon"/>
    <x v="2"/>
    <n v="616.90800000000002"/>
  </r>
  <r>
    <d v="2023-02-13T00:00:00"/>
    <s v="Local Transport"/>
    <x v="1"/>
    <x v="3"/>
    <n v="2500"/>
    <n v="4.0524681151808695"/>
    <s v="Her-r"/>
    <m/>
    <x v="10"/>
    <s v="LAGA Cameroon"/>
    <x v="2"/>
    <n v="616.90800000000002"/>
  </r>
  <r>
    <d v="2023-02-13T00:00:00"/>
    <s v="Office Cleaning"/>
    <x v="6"/>
    <x v="1"/>
    <n v="12000"/>
    <n v="19.566395628606333"/>
    <s v="Uni-11"/>
    <m/>
    <x v="3"/>
    <s v="LAGA Cameroon"/>
    <x v="0"/>
    <n v="613.29639999999995"/>
  </r>
  <r>
    <d v="2023-02-13T00:00:00"/>
    <s v="Local Transport"/>
    <x v="1"/>
    <x v="1"/>
    <n v="2800"/>
    <n v="4.565492313341478"/>
    <s v="Uni-r"/>
    <m/>
    <x v="3"/>
    <s v="LAGA Cameroon"/>
    <x v="0"/>
    <n v="613.29639999999995"/>
  </r>
  <r>
    <d v="2023-02-14T00:00:00"/>
    <s v="CNPS - January 2023"/>
    <x v="0"/>
    <x v="0"/>
    <n v="191230"/>
    <n v="311.80681967153242"/>
    <s v="Hr-CNPS 02"/>
    <m/>
    <x v="0"/>
    <s v="LAGA Cameroon"/>
    <x v="0"/>
    <n v="613.29639999999995"/>
  </r>
  <r>
    <d v="2023-02-14T00:00:00"/>
    <s v="CNPS - January 2023"/>
    <x v="0"/>
    <x v="2"/>
    <n v="87465"/>
    <n v="142.61456613800442"/>
    <s v="Hr-CNPS 02"/>
    <m/>
    <x v="0"/>
    <s v="LAGA Cameroon"/>
    <x v="0"/>
    <n v="613.29639999999995"/>
  </r>
  <r>
    <d v="2023-02-14T00:00:00"/>
    <s v="CNPS - January 2023"/>
    <x v="0"/>
    <x v="4"/>
    <n v="231525"/>
    <n v="393.71518165060229"/>
    <s v="Hr-CNPS 02"/>
    <m/>
    <x v="0"/>
    <s v="LAGA Cameroon"/>
    <x v="1"/>
    <n v="588.05200000000002"/>
  </r>
  <r>
    <d v="2023-02-14T00:00:00"/>
    <s v="CNPS - January 2023"/>
    <x v="0"/>
    <x v="3"/>
    <n v="212660"/>
    <n v="346.74914119828526"/>
    <s v="Hr-CNPS 02"/>
    <m/>
    <x v="0"/>
    <s v="LAGA Cameroon"/>
    <x v="0"/>
    <n v="613.29639999999995"/>
  </r>
  <r>
    <d v="2023-02-14T00:00:00"/>
    <s v="CNPS - January 2023"/>
    <x v="0"/>
    <x v="1"/>
    <n v="58311"/>
    <n v="95.078007958305321"/>
    <s v="Hr-CNPS 02"/>
    <m/>
    <x v="0"/>
    <s v="LAGA Cameroon"/>
    <x v="0"/>
    <n v="613.29639999999995"/>
  </r>
  <r>
    <d v="2023-02-14T00:00:00"/>
    <s v="Local Tranport"/>
    <x v="1"/>
    <x v="3"/>
    <n v="1900"/>
    <n v="3.0798757675374611"/>
    <s v="aim-r"/>
    <m/>
    <x v="5"/>
    <s v="LAGA Cameroon"/>
    <x v="2"/>
    <n v="616.90800000000002"/>
  </r>
  <r>
    <d v="2023-02-14T00:00:00"/>
    <s v="Local Transport"/>
    <x v="1"/>
    <x v="2"/>
    <n v="1700"/>
    <n v="2.771906047385897"/>
    <s v="ann-r"/>
    <m/>
    <x v="4"/>
    <s v="LAGA Cameroon"/>
    <x v="0"/>
    <n v="613.29639999999995"/>
  </r>
  <r>
    <d v="2023-02-14T00:00:00"/>
    <s v="Local Transport"/>
    <x v="1"/>
    <x v="0"/>
    <n v="2900"/>
    <n v="4.7285456102465302"/>
    <s v="Arrey-r"/>
    <m/>
    <x v="1"/>
    <s v="LAGA Cameroon"/>
    <x v="0"/>
    <n v="613.29639999999995"/>
  </r>
  <r>
    <d v="2023-02-14T00:00:00"/>
    <s v="Local Transport"/>
    <x v="1"/>
    <x v="0"/>
    <n v="1600"/>
    <n v="2.6088527504808443"/>
    <s v="eri-r"/>
    <m/>
    <x v="2"/>
    <s v="LAGA Cameroon"/>
    <x v="0"/>
    <n v="613.29639999999995"/>
  </r>
  <r>
    <d v="2023-02-14T00:00:00"/>
    <s v="Fuell The Car police"/>
    <x v="1"/>
    <x v="4"/>
    <n v="20000"/>
    <n v="32.419744921446956"/>
    <s v="i27-5"/>
    <m/>
    <x v="8"/>
    <s v="LAGA Cameroon"/>
    <x v="2"/>
    <n v="616.90800000000002"/>
  </r>
  <r>
    <d v="2023-02-14T00:00:00"/>
    <s v="Fuell The Car police"/>
    <x v="1"/>
    <x v="4"/>
    <n v="20000"/>
    <n v="32.419744921446956"/>
    <s v="i27-6"/>
    <m/>
    <x v="8"/>
    <s v="LAGA Cameroon"/>
    <x v="2"/>
    <n v="616.90800000000002"/>
  </r>
  <r>
    <d v="2023-02-14T00:00:00"/>
    <s v="X1 element"/>
    <x v="7"/>
    <x v="4"/>
    <n v="10000"/>
    <n v="16.305329690505278"/>
    <s v="i27-7"/>
    <m/>
    <x v="8"/>
    <s v="LAGA Cameroon"/>
    <x v="0"/>
    <n v="613.29639999999995"/>
  </r>
  <r>
    <d v="2023-02-14T00:00:00"/>
    <s v="X1 element"/>
    <x v="7"/>
    <x v="4"/>
    <n v="10000"/>
    <n v="16.305329690505278"/>
    <s v="i27-8"/>
    <m/>
    <x v="8"/>
    <s v="LAGA Cameroon"/>
    <x v="0"/>
    <n v="613.29639999999995"/>
  </r>
  <r>
    <d v="2023-02-14T00:00:00"/>
    <s v="X1 element"/>
    <x v="7"/>
    <x v="4"/>
    <n v="10000"/>
    <n v="16.305329690505278"/>
    <s v="i27-9"/>
    <m/>
    <x v="8"/>
    <s v="LAGA Cameroon"/>
    <x v="0"/>
    <n v="613.29639999999995"/>
  </r>
  <r>
    <d v="2023-02-14T00:00:00"/>
    <s v="Local Transport"/>
    <x v="1"/>
    <x v="4"/>
    <n v="1900"/>
    <n v="3.0798757675374611"/>
    <s v="i27-r"/>
    <m/>
    <x v="8"/>
    <s v="LAGA Cameroon"/>
    <x v="2"/>
    <n v="616.90800000000002"/>
  </r>
  <r>
    <d v="2023-02-14T00:00:00"/>
    <s v="Local Transport"/>
    <x v="1"/>
    <x v="4"/>
    <n v="3000"/>
    <n v="4.8629617382170434"/>
    <s v="i49-r"/>
    <m/>
    <x v="9"/>
    <s v="LAGA Cameroon"/>
    <x v="2"/>
    <n v="616.90800000000002"/>
  </r>
  <r>
    <d v="2023-02-14T00:00:00"/>
    <s v="Local Transport"/>
    <x v="1"/>
    <x v="4"/>
    <n v="1800"/>
    <n v="2.9177770429302261"/>
    <s v="i54-r"/>
    <m/>
    <x v="7"/>
    <s v="LAGA Cameroon"/>
    <x v="2"/>
    <n v="616.90800000000002"/>
  </r>
  <r>
    <d v="2023-02-14T00:00:00"/>
    <s v="Local Transport"/>
    <x v="1"/>
    <x v="4"/>
    <n v="6500"/>
    <n v="10.536417099470262"/>
    <s v="i69-r"/>
    <m/>
    <x v="11"/>
    <s v="LAGA Cameroon"/>
    <x v="2"/>
    <n v="616.90800000000002"/>
  </r>
  <r>
    <d v="2023-02-14T00:00:00"/>
    <s v="Local Transport"/>
    <x v="1"/>
    <x v="4"/>
    <n v="2000"/>
    <n v="3.2419744921446956"/>
    <s v="i89-r"/>
    <m/>
    <x v="13"/>
    <s v="LAGA Cameroon"/>
    <x v="2"/>
    <n v="616.90800000000002"/>
  </r>
  <r>
    <d v="2023-02-14T00:00:00"/>
    <s v="Local Transport"/>
    <x v="1"/>
    <x v="4"/>
    <n v="1900"/>
    <n v="3.0798757675374611"/>
    <s v="i95-r"/>
    <m/>
    <x v="14"/>
    <s v="LAGA Cameroon"/>
    <x v="2"/>
    <n v="616.90800000000002"/>
  </r>
  <r>
    <d v="2023-02-14T00:00:00"/>
    <s v="local Transport"/>
    <x v="1"/>
    <x v="4"/>
    <n v="500"/>
    <n v="0.81049362303617389"/>
    <s v="Jos-r"/>
    <m/>
    <x v="15"/>
    <s v="LAGA Cameroon"/>
    <x v="2"/>
    <n v="616.90800000000002"/>
  </r>
  <r>
    <d v="2023-02-14T00:00:00"/>
    <s v="Local Transport"/>
    <x v="1"/>
    <x v="3"/>
    <n v="1800"/>
    <n v="2.9177770429302261"/>
    <s v="ste-r"/>
    <m/>
    <x v="12"/>
    <s v="LAGA Cameroon"/>
    <x v="2"/>
    <n v="616.90800000000002"/>
  </r>
  <r>
    <d v="2023-02-14T00:00:00"/>
    <s v="Sangmelima- Yaounde"/>
    <x v="1"/>
    <x v="3"/>
    <n v="2500"/>
    <n v="4.0524681151808695"/>
    <s v="Love-6"/>
    <m/>
    <x v="6"/>
    <s v="LAGA Cameroon"/>
    <x v="2"/>
    <n v="616.90800000000002"/>
  </r>
  <r>
    <d v="2023-02-14T00:00:00"/>
    <s v="Feeding"/>
    <x v="3"/>
    <x v="3"/>
    <n v="5000"/>
    <n v="8.1049362303617389"/>
    <s v="Love-r"/>
    <m/>
    <x v="6"/>
    <s v="LAGA Cameroon"/>
    <x v="2"/>
    <n v="616.90800000000002"/>
  </r>
  <r>
    <d v="2023-02-14T00:00:00"/>
    <s v="Local Transport"/>
    <x v="1"/>
    <x v="3"/>
    <n v="1950"/>
    <n v="3.1609251298410785"/>
    <s v="Love-r"/>
    <m/>
    <x v="6"/>
    <s v="LAGA Cameroon"/>
    <x v="2"/>
    <n v="616.90800000000002"/>
  </r>
  <r>
    <d v="2023-02-14T00:00:00"/>
    <s v="Local Transport"/>
    <x v="1"/>
    <x v="1"/>
    <n v="2800"/>
    <n v="4.565492313341478"/>
    <s v="Luc-r"/>
    <m/>
    <x v="16"/>
    <s v="LAGA Cameroon"/>
    <x v="0"/>
    <n v="613.29639999999995"/>
  </r>
  <r>
    <d v="2023-02-14T00:00:00"/>
    <s v="Phone"/>
    <x v="4"/>
    <x v="0"/>
    <n v="5000"/>
    <n v="8.1526648452526391"/>
    <s v="Phone-111"/>
    <m/>
    <x v="1"/>
    <s v="LAGA Cameroon"/>
    <x v="0"/>
    <n v="613.29639999999995"/>
  </r>
  <r>
    <d v="2023-02-14T00:00:00"/>
    <s v="Phone"/>
    <x v="4"/>
    <x v="0"/>
    <n v="5000"/>
    <n v="8.1526648452526391"/>
    <s v="Phone-112"/>
    <m/>
    <x v="2"/>
    <s v="LAGA Cameroon"/>
    <x v="0"/>
    <n v="613.29639999999995"/>
  </r>
  <r>
    <d v="2023-02-14T00:00:00"/>
    <s v="Phone"/>
    <x v="4"/>
    <x v="3"/>
    <n v="5000"/>
    <n v="8.1049362303617389"/>
    <s v="Phone-113"/>
    <m/>
    <x v="5"/>
    <s v="LAGA Cameroon"/>
    <x v="2"/>
    <n v="616.90800000000002"/>
  </r>
  <r>
    <d v="2023-02-14T00:00:00"/>
    <s v="Phone"/>
    <x v="4"/>
    <x v="4"/>
    <n v="5000"/>
    <n v="8.1049362303617389"/>
    <s v="Phone-114"/>
    <m/>
    <x v="8"/>
    <s v="LAGA Cameroon"/>
    <x v="2"/>
    <n v="616.90800000000002"/>
  </r>
  <r>
    <d v="2023-02-14T00:00:00"/>
    <s v="Phone"/>
    <x v="4"/>
    <x v="3"/>
    <n v="2500"/>
    <n v="4.0524681151808695"/>
    <s v="Phone-115"/>
    <m/>
    <x v="4"/>
    <s v="LAGA Cameroon"/>
    <x v="2"/>
    <n v="616.90800000000002"/>
  </r>
  <r>
    <d v="2023-02-14T00:00:00"/>
    <s v="Phone"/>
    <x v="4"/>
    <x v="3"/>
    <n v="2500"/>
    <n v="4.0524681151808695"/>
    <s v="Phone-116"/>
    <m/>
    <x v="10"/>
    <s v="LAGA Cameroon"/>
    <x v="2"/>
    <n v="616.90800000000002"/>
  </r>
  <r>
    <d v="2023-02-14T00:00:00"/>
    <s v="Phone"/>
    <x v="4"/>
    <x v="3"/>
    <n v="2500"/>
    <n v="4.0524681151808695"/>
    <s v="Phone-117"/>
    <m/>
    <x v="6"/>
    <s v="LAGA Cameroon"/>
    <x v="2"/>
    <n v="616.90800000000002"/>
  </r>
  <r>
    <d v="2023-02-14T00:00:00"/>
    <s v="Phone"/>
    <x v="4"/>
    <x v="3"/>
    <n v="2500"/>
    <n v="4.0524681151808695"/>
    <s v="Phone-118"/>
    <m/>
    <x v="12"/>
    <s v="LAGA Cameroon"/>
    <x v="2"/>
    <n v="616.90800000000002"/>
  </r>
  <r>
    <d v="2023-02-14T00:00:00"/>
    <s v="Phone"/>
    <x v="4"/>
    <x v="3"/>
    <n v="2500"/>
    <n v="4.0524681151808695"/>
    <s v="Phone-119"/>
    <m/>
    <x v="15"/>
    <s v="LAGA Cameroon"/>
    <x v="2"/>
    <n v="616.90800000000002"/>
  </r>
  <r>
    <d v="2023-02-14T00:00:00"/>
    <s v="Phone"/>
    <x v="4"/>
    <x v="4"/>
    <n v="2500"/>
    <n v="4.0524681151808695"/>
    <s v="Phone-120"/>
    <m/>
    <x v="9"/>
    <s v="LAGA Cameroon"/>
    <x v="2"/>
    <n v="616.90800000000002"/>
  </r>
  <r>
    <d v="2023-02-14T00:00:00"/>
    <s v="Phone"/>
    <x v="4"/>
    <x v="4"/>
    <n v="2500"/>
    <n v="4.0524681151808695"/>
    <s v="Phone-121"/>
    <m/>
    <x v="11"/>
    <s v="LAGA Cameroon"/>
    <x v="2"/>
    <n v="616.90800000000002"/>
  </r>
  <r>
    <d v="2023-02-14T00:00:00"/>
    <s v="Phone"/>
    <x v="4"/>
    <x v="4"/>
    <n v="2500"/>
    <n v="4.0524681151808695"/>
    <s v="Phone-122"/>
    <m/>
    <x v="14"/>
    <s v="LAGA Cameroon"/>
    <x v="2"/>
    <n v="616.90800000000002"/>
  </r>
  <r>
    <d v="2023-02-14T00:00:00"/>
    <s v="Phone"/>
    <x v="4"/>
    <x v="4"/>
    <n v="2500"/>
    <n v="4.0524681151808695"/>
    <s v="Phone-123"/>
    <m/>
    <x v="13"/>
    <s v="LAGA Cameroon"/>
    <x v="2"/>
    <n v="616.90800000000002"/>
  </r>
  <r>
    <d v="2023-02-14T00:00:00"/>
    <s v="Phone"/>
    <x v="4"/>
    <x v="4"/>
    <n v="2500"/>
    <n v="4.0524681151808695"/>
    <s v="Phone-124"/>
    <m/>
    <x v="7"/>
    <s v="LAGA Cameroon"/>
    <x v="2"/>
    <n v="616.90800000000002"/>
  </r>
  <r>
    <d v="2023-02-14T00:00:00"/>
    <s v="Phone"/>
    <x v="4"/>
    <x v="1"/>
    <n v="2500"/>
    <n v="4.0763324226263196"/>
    <s v="Phone-125"/>
    <m/>
    <x v="3"/>
    <s v="LAGA Cameroon"/>
    <x v="0"/>
    <n v="613.29639999999995"/>
  </r>
  <r>
    <d v="2023-02-14T00:00:00"/>
    <s v="Phone"/>
    <x v="4"/>
    <x v="1"/>
    <n v="2500"/>
    <n v="4.0763324226263196"/>
    <s v="Phone-126"/>
    <m/>
    <x v="16"/>
    <s v="LAGA Cameroon"/>
    <x v="0"/>
    <n v="613.29639999999995"/>
  </r>
  <r>
    <d v="2023-02-14T00:00:00"/>
    <s v="Local Transport"/>
    <x v="1"/>
    <x v="3"/>
    <n v="2000"/>
    <n v="3.2419744921446956"/>
    <s v="Her-r"/>
    <m/>
    <x v="10"/>
    <s v="LAGA Cameroon"/>
    <x v="2"/>
    <n v="616.90800000000002"/>
  </r>
  <r>
    <d v="2023-02-14T00:00:00"/>
    <s v="Local Transport"/>
    <x v="1"/>
    <x v="1"/>
    <n v="1800"/>
    <n v="2.9349593442909501"/>
    <s v="Uni-r"/>
    <m/>
    <x v="3"/>
    <s v="LAGA Cameroon"/>
    <x v="0"/>
    <n v="613.29639999999995"/>
  </r>
  <r>
    <d v="2023-02-14T00:00:00"/>
    <s v="Internet Bill "/>
    <x v="8"/>
    <x v="1"/>
    <n v="51000"/>
    <n v="83.157181421576908"/>
    <s v="Hr-Camtel 2"/>
    <m/>
    <x v="3"/>
    <s v="LAGA Cameroon"/>
    <x v="0"/>
    <n v="613.29639999999995"/>
  </r>
  <r>
    <d v="2023-02-14T00:00:00"/>
    <s v="Electricity Bill up stairs Jan"/>
    <x v="11"/>
    <x v="1"/>
    <n v="9416"/>
    <n v="15.353098436579769"/>
    <s v="Hr-Eneo,1"/>
    <m/>
    <x v="3"/>
    <s v="LAGA Cameroon"/>
    <x v="0"/>
    <n v="613.29639999999995"/>
  </r>
  <r>
    <d v="2023-02-14T00:00:00"/>
    <s v="Electricity Bill down stairs Jan"/>
    <x v="11"/>
    <x v="1"/>
    <n v="8414"/>
    <n v="13.71930440159114"/>
    <s v="Hr-Eneo,1"/>
    <m/>
    <x v="3"/>
    <s v="LAGA Cameroon"/>
    <x v="0"/>
    <n v="613.29639999999995"/>
  </r>
  <r>
    <d v="2023-02-15T00:00:00"/>
    <s v="Local Tranport"/>
    <x v="1"/>
    <x v="3"/>
    <n v="1800"/>
    <n v="2.9177770429302261"/>
    <s v="aim-r"/>
    <m/>
    <x v="5"/>
    <s v="LAGA Cameroon"/>
    <x v="2"/>
    <n v="616.90800000000002"/>
  </r>
  <r>
    <d v="2023-02-15T00:00:00"/>
    <s v="Local Transport"/>
    <x v="1"/>
    <x v="2"/>
    <n v="1700"/>
    <n v="2.771906047385897"/>
    <s v="ann-r"/>
    <m/>
    <x v="4"/>
    <s v="LAGA Cameroon"/>
    <x v="0"/>
    <n v="613.29639999999995"/>
  </r>
  <r>
    <d v="2023-02-15T00:00:00"/>
    <s v="Local Transport"/>
    <x v="1"/>
    <x v="0"/>
    <n v="2900"/>
    <n v="4.7285456102465302"/>
    <s v="Arrey-r"/>
    <m/>
    <x v="1"/>
    <s v="LAGA Cameroon"/>
    <x v="0"/>
    <n v="613.29639999999995"/>
  </r>
  <r>
    <d v="2023-02-15T00:00:00"/>
    <s v="Local Transport"/>
    <x v="1"/>
    <x v="0"/>
    <n v="1900"/>
    <n v="3.0980126411960027"/>
    <s v="eri-r"/>
    <m/>
    <x v="2"/>
    <s v="LAGA Cameroon"/>
    <x v="0"/>
    <n v="613.29639999999995"/>
  </r>
  <r>
    <d v="2023-02-15T00:00:00"/>
    <s v="Local Transport"/>
    <x v="1"/>
    <x v="4"/>
    <n v="1700"/>
    <n v="2.7556783183229911"/>
    <s v="i27-r"/>
    <m/>
    <x v="8"/>
    <s v="LAGA Cameroon"/>
    <x v="2"/>
    <n v="616.90800000000002"/>
  </r>
  <r>
    <d v="2023-02-15T00:00:00"/>
    <s v="Local Transport"/>
    <x v="1"/>
    <x v="4"/>
    <n v="2400"/>
    <n v="3.890369390573635"/>
    <s v="i49-r"/>
    <m/>
    <x v="9"/>
    <s v="LAGA Cameroon"/>
    <x v="2"/>
    <n v="616.90800000000002"/>
  </r>
  <r>
    <d v="2023-02-15T00:00:00"/>
    <s v="Local Transport"/>
    <x v="1"/>
    <x v="4"/>
    <n v="2000"/>
    <n v="3.2419744921446956"/>
    <s v="i54-r"/>
    <m/>
    <x v="7"/>
    <s v="LAGA Cameroon"/>
    <x v="2"/>
    <n v="616.90800000000002"/>
  </r>
  <r>
    <d v="2023-02-15T00:00:00"/>
    <s v="Local Transport"/>
    <x v="1"/>
    <x v="4"/>
    <n v="2000"/>
    <n v="3.2419744921446956"/>
    <s v="i69-r"/>
    <m/>
    <x v="11"/>
    <s v="LAGA Cameroon"/>
    <x v="2"/>
    <n v="616.90800000000002"/>
  </r>
  <r>
    <d v="2023-02-15T00:00:00"/>
    <s v="Local Transport"/>
    <x v="1"/>
    <x v="4"/>
    <n v="2000"/>
    <n v="3.2419744921446956"/>
    <s v="i89-r"/>
    <m/>
    <x v="13"/>
    <s v="LAGA Cameroon"/>
    <x v="2"/>
    <n v="616.90800000000002"/>
  </r>
  <r>
    <d v="2023-02-15T00:00:00"/>
    <s v="Local Transport"/>
    <x v="1"/>
    <x v="4"/>
    <n v="1900"/>
    <n v="3.0798757675374611"/>
    <s v="i95-r"/>
    <m/>
    <x v="14"/>
    <s v="LAGA Cameroon"/>
    <x v="2"/>
    <n v="616.90800000000002"/>
  </r>
  <r>
    <d v="2023-02-15T00:00:00"/>
    <s v="local Transport"/>
    <x v="1"/>
    <x v="4"/>
    <n v="500"/>
    <n v="0.81049362303617389"/>
    <s v="Jos-r"/>
    <m/>
    <x v="15"/>
    <s v="LAGA Cameroon"/>
    <x v="2"/>
    <n v="616.90800000000002"/>
  </r>
  <r>
    <d v="2023-02-15T00:00:00"/>
    <s v=" Yaounde-Ngoumou(clando)"/>
    <x v="1"/>
    <x v="3"/>
    <n v="1350"/>
    <n v="2.1883327821976697"/>
    <s v="ste-r"/>
    <m/>
    <x v="12"/>
    <s v="LAGA Cameroon"/>
    <x v="2"/>
    <n v="616.90800000000002"/>
  </r>
  <r>
    <d v="2023-02-15T00:00:00"/>
    <s v="Local Transport"/>
    <x v="1"/>
    <x v="3"/>
    <n v="2000"/>
    <n v="3.2419744921446956"/>
    <s v="ste-r"/>
    <m/>
    <x v="12"/>
    <s v="LAGA Cameroon"/>
    <x v="2"/>
    <n v="616.90800000000002"/>
  </r>
  <r>
    <d v="2023-02-15T00:00:00"/>
    <s v="Feeding"/>
    <x v="3"/>
    <x v="3"/>
    <n v="5000"/>
    <n v="8.1049362303617389"/>
    <s v="ste-r"/>
    <m/>
    <x v="12"/>
    <s v="LAGA Cameroon"/>
    <x v="2"/>
    <n v="616.90800000000002"/>
  </r>
  <r>
    <d v="2023-02-15T00:00:00"/>
    <s v="Ngoumou-  Yaounde(clando)"/>
    <x v="1"/>
    <x v="3"/>
    <n v="1500"/>
    <n v="2.4314808691085217"/>
    <s v="ste-r"/>
    <m/>
    <x v="12"/>
    <s v="LAGA Cameroon"/>
    <x v="2"/>
    <n v="616.90800000000002"/>
  </r>
  <r>
    <d v="2023-02-15T00:00:00"/>
    <s v=" Yaounde-Ngoumou"/>
    <x v="1"/>
    <x v="3"/>
    <n v="1500"/>
    <n v="2.4314808691085217"/>
    <s v="ste-2"/>
    <m/>
    <x v="12"/>
    <s v="LAGA Cameroon"/>
    <x v="2"/>
    <n v="616.90800000000002"/>
  </r>
  <r>
    <d v="2023-02-15T00:00:00"/>
    <s v="Local Transport"/>
    <x v="1"/>
    <x v="3"/>
    <n v="2000"/>
    <n v="3.2419744921446956"/>
    <s v="ste-2"/>
    <m/>
    <x v="12"/>
    <s v="LAGA Cameroon"/>
    <x v="2"/>
    <n v="616.90800000000002"/>
  </r>
  <r>
    <d v="2023-02-15T00:00:00"/>
    <s v="Feeding"/>
    <x v="3"/>
    <x v="3"/>
    <n v="5000"/>
    <n v="8.1049362303617389"/>
    <s v="ste-2"/>
    <m/>
    <x v="12"/>
    <s v="LAGA Cameroon"/>
    <x v="2"/>
    <n v="616.90800000000002"/>
  </r>
  <r>
    <d v="2023-02-15T00:00:00"/>
    <s v="Ngoumou-  Yaounde"/>
    <x v="1"/>
    <x v="3"/>
    <n v="1500"/>
    <n v="2.4314808691085217"/>
    <s v="ste-2"/>
    <m/>
    <x v="12"/>
    <s v="LAGA Cameroon"/>
    <x v="2"/>
    <n v="616.90800000000002"/>
  </r>
  <r>
    <d v="2023-02-15T00:00:00"/>
    <s v="Local Transport"/>
    <x v="1"/>
    <x v="3"/>
    <n v="1400"/>
    <n v="2.2693821445012872"/>
    <s v="Love-r"/>
    <m/>
    <x v="6"/>
    <s v="LAGA Cameroon"/>
    <x v="2"/>
    <n v="616.90800000000002"/>
  </r>
  <r>
    <d v="2023-02-15T00:00:00"/>
    <s v="Local Transport"/>
    <x v="1"/>
    <x v="1"/>
    <n v="1800"/>
    <n v="2.9349593442909501"/>
    <s v="Luc-r"/>
    <m/>
    <x v="16"/>
    <s v="LAGA Cameroon"/>
    <x v="0"/>
    <n v="613.29639999999995"/>
  </r>
  <r>
    <d v="2023-02-15T00:00:00"/>
    <s v="Phone"/>
    <x v="4"/>
    <x v="0"/>
    <n v="5000"/>
    <n v="8.1526648452526391"/>
    <s v="Phone-111"/>
    <m/>
    <x v="1"/>
    <s v="LAGA Cameroon"/>
    <x v="0"/>
    <n v="613.29639999999995"/>
  </r>
  <r>
    <d v="2023-02-15T00:00:00"/>
    <s v="Phone"/>
    <x v="4"/>
    <x v="0"/>
    <n v="5000"/>
    <n v="8.1526648452526391"/>
    <s v="Phone-112"/>
    <m/>
    <x v="2"/>
    <s v="LAGA Cameroon"/>
    <x v="0"/>
    <n v="613.29639999999995"/>
  </r>
  <r>
    <d v="2023-02-15T00:00:00"/>
    <s v="Phone"/>
    <x v="4"/>
    <x v="3"/>
    <n v="5000"/>
    <n v="8.1049362303617389"/>
    <s v="Phone-113"/>
    <m/>
    <x v="5"/>
    <s v="LAGA Cameroon"/>
    <x v="2"/>
    <n v="616.90800000000002"/>
  </r>
  <r>
    <d v="2023-02-15T00:00:00"/>
    <s v="Phone"/>
    <x v="4"/>
    <x v="4"/>
    <n v="5000"/>
    <n v="8.1049362303617389"/>
    <s v="Phone-114"/>
    <m/>
    <x v="8"/>
    <s v="LAGA Cameroon"/>
    <x v="2"/>
    <n v="616.90800000000002"/>
  </r>
  <r>
    <d v="2023-02-15T00:00:00"/>
    <s v="Phone"/>
    <x v="4"/>
    <x v="3"/>
    <n v="2500"/>
    <n v="4.0524681151808695"/>
    <s v="Phone-115"/>
    <m/>
    <x v="4"/>
    <s v="LAGA Cameroon"/>
    <x v="2"/>
    <n v="616.90800000000002"/>
  </r>
  <r>
    <d v="2023-02-15T00:00:00"/>
    <s v="Phone"/>
    <x v="4"/>
    <x v="3"/>
    <n v="2500"/>
    <n v="4.0524681151808695"/>
    <s v="Phone-116"/>
    <m/>
    <x v="10"/>
    <s v="LAGA Cameroon"/>
    <x v="2"/>
    <n v="616.90800000000002"/>
  </r>
  <r>
    <d v="2023-02-15T00:00:00"/>
    <s v="Phone"/>
    <x v="4"/>
    <x v="3"/>
    <n v="2500"/>
    <n v="4.0524681151808695"/>
    <s v="Phone-117"/>
    <m/>
    <x v="6"/>
    <s v="LAGA Cameroon"/>
    <x v="2"/>
    <n v="616.90800000000002"/>
  </r>
  <r>
    <d v="2023-02-15T00:00:00"/>
    <s v="Phone"/>
    <x v="4"/>
    <x v="3"/>
    <n v="2500"/>
    <n v="4.0524681151808695"/>
    <s v="Phone-118"/>
    <m/>
    <x v="12"/>
    <s v="LAGA Cameroon"/>
    <x v="2"/>
    <n v="616.90800000000002"/>
  </r>
  <r>
    <d v="2023-02-15T00:00:00"/>
    <s v="Phone"/>
    <x v="4"/>
    <x v="3"/>
    <n v="2500"/>
    <n v="4.0524681151808695"/>
    <s v="Phone-119"/>
    <m/>
    <x v="15"/>
    <s v="LAGA Cameroon"/>
    <x v="2"/>
    <n v="616.90800000000002"/>
  </r>
  <r>
    <d v="2023-02-15T00:00:00"/>
    <s v="Phone"/>
    <x v="4"/>
    <x v="4"/>
    <n v="2500"/>
    <n v="4.0524681151808695"/>
    <s v="Phone-120"/>
    <m/>
    <x v="9"/>
    <s v="LAGA Cameroon"/>
    <x v="2"/>
    <n v="616.90800000000002"/>
  </r>
  <r>
    <d v="2023-02-15T00:00:00"/>
    <s v="Phone"/>
    <x v="4"/>
    <x v="4"/>
    <n v="2500"/>
    <n v="4.0524681151808695"/>
    <s v="Phone-121"/>
    <m/>
    <x v="11"/>
    <s v="LAGA Cameroon"/>
    <x v="2"/>
    <n v="616.90800000000002"/>
  </r>
  <r>
    <d v="2023-02-15T00:00:00"/>
    <s v="Phone"/>
    <x v="4"/>
    <x v="4"/>
    <n v="2500"/>
    <n v="4.0524681151808695"/>
    <s v="Phone-122"/>
    <m/>
    <x v="14"/>
    <s v="LAGA Cameroon"/>
    <x v="2"/>
    <n v="616.90800000000002"/>
  </r>
  <r>
    <d v="2023-02-15T00:00:00"/>
    <s v="Phone"/>
    <x v="4"/>
    <x v="4"/>
    <n v="2500"/>
    <n v="4.0524681151808695"/>
    <s v="Phone-123"/>
    <m/>
    <x v="13"/>
    <s v="LAGA Cameroon"/>
    <x v="2"/>
    <n v="616.90800000000002"/>
  </r>
  <r>
    <d v="2023-02-15T00:00:00"/>
    <s v="Phone"/>
    <x v="4"/>
    <x v="4"/>
    <n v="2500"/>
    <n v="4.0524681151808695"/>
    <s v="Phone-124"/>
    <m/>
    <x v="7"/>
    <s v="LAGA Cameroon"/>
    <x v="2"/>
    <n v="616.90800000000002"/>
  </r>
  <r>
    <d v="2023-02-15T00:00:00"/>
    <s v="Phone"/>
    <x v="4"/>
    <x v="1"/>
    <n v="2500"/>
    <n v="4.0763324226263196"/>
    <s v="Phone-125"/>
    <m/>
    <x v="3"/>
    <s v="LAGA Cameroon"/>
    <x v="0"/>
    <n v="613.29639999999995"/>
  </r>
  <r>
    <d v="2023-02-15T00:00:00"/>
    <s v="Phone"/>
    <x v="4"/>
    <x v="1"/>
    <n v="2500"/>
    <n v="4.0763324226263196"/>
    <s v="Phone-126"/>
    <m/>
    <x v="16"/>
    <s v="LAGA Cameroon"/>
    <x v="0"/>
    <n v="613.29639999999995"/>
  </r>
  <r>
    <d v="2023-02-15T00:00:00"/>
    <s v="Local Transport"/>
    <x v="1"/>
    <x v="3"/>
    <n v="2300"/>
    <n v="3.7282706659664"/>
    <s v="Her-r"/>
    <m/>
    <x v="10"/>
    <s v="LAGA Cameroon"/>
    <x v="2"/>
    <n v="616.90800000000002"/>
  </r>
  <r>
    <d v="2023-02-15T00:00:00"/>
    <s v="Local Transport"/>
    <x v="1"/>
    <x v="1"/>
    <n v="1850"/>
    <n v="3.0164859927434762"/>
    <s v="Uni-r"/>
    <m/>
    <x v="3"/>
    <s v="LAGA Cameroon"/>
    <x v="0"/>
    <n v="613.29639999999995"/>
  </r>
  <r>
    <d v="2023-02-16T00:00:00"/>
    <s v="Local Tranport"/>
    <x v="1"/>
    <x v="3"/>
    <n v="1900"/>
    <n v="3.0798757675374611"/>
    <s v="aim-r"/>
    <m/>
    <x v="5"/>
    <s v="LAGA Cameroon"/>
    <x v="2"/>
    <n v="616.90800000000002"/>
  </r>
  <r>
    <d v="2023-02-16T00:00:00"/>
    <s v="Yaounde-Douala"/>
    <x v="1"/>
    <x v="3"/>
    <n v="6000"/>
    <n v="9.7259234764340867"/>
    <s v="aim-10"/>
    <m/>
    <x v="5"/>
    <s v="LAGA Cameroon"/>
    <x v="2"/>
    <n v="616.90800000000002"/>
  </r>
  <r>
    <d v="2023-02-16T00:00:00"/>
    <s v="Feeding"/>
    <x v="3"/>
    <x v="3"/>
    <n v="5000"/>
    <n v="8.1049362303617389"/>
    <s v="aim-r"/>
    <m/>
    <x v="5"/>
    <s v="LAGA Cameroon"/>
    <x v="2"/>
    <n v="616.90800000000002"/>
  </r>
  <r>
    <d v="2023-02-16T00:00:00"/>
    <s v="Lodging"/>
    <x v="3"/>
    <x v="3"/>
    <n v="15000"/>
    <n v="24.314808691085219"/>
    <s v="aim-11"/>
    <m/>
    <x v="5"/>
    <s v="LAGA Cameroon"/>
    <x v="2"/>
    <n v="616.90800000000002"/>
  </r>
  <r>
    <d v="2023-02-16T00:00:00"/>
    <s v="The horizon newspaper E"/>
    <x v="7"/>
    <x v="2"/>
    <n v="10000"/>
    <n v="16.305329690505278"/>
    <s v="ann-r"/>
    <m/>
    <x v="4"/>
    <s v="LAGA Cameroon"/>
    <x v="0"/>
    <n v="613.29639999999995"/>
  </r>
  <r>
    <d v="2023-02-16T00:00:00"/>
    <s v="The Reporter newspaper E"/>
    <x v="7"/>
    <x v="2"/>
    <n v="10000"/>
    <n v="16.305329690505278"/>
    <s v="ann-r"/>
    <m/>
    <x v="4"/>
    <s v="LAGA Cameroon"/>
    <x v="0"/>
    <n v="613.29639999999995"/>
  </r>
  <r>
    <d v="2023-02-16T00:00:00"/>
    <s v="Local Transport"/>
    <x v="1"/>
    <x v="0"/>
    <n v="2900"/>
    <n v="4.7285456102465302"/>
    <s v="Arrey-r"/>
    <m/>
    <x v="1"/>
    <s v="LAGA Cameroon"/>
    <x v="0"/>
    <n v="613.29639999999995"/>
  </r>
  <r>
    <d v="2023-02-16T00:00:00"/>
    <s v="Local Transport"/>
    <x v="1"/>
    <x v="0"/>
    <n v="1800"/>
    <n v="2.9349593442909501"/>
    <s v="eri-r"/>
    <m/>
    <x v="2"/>
    <s v="LAGA Cameroon"/>
    <x v="0"/>
    <n v="613.29639999999995"/>
  </r>
  <r>
    <d v="2023-02-16T00:00:00"/>
    <s v="Yaounde - Douala"/>
    <x v="1"/>
    <x v="0"/>
    <n v="6000"/>
    <n v="9.7831978143031666"/>
    <s v="eri-2"/>
    <m/>
    <x v="2"/>
    <s v="LAGA Cameroon"/>
    <x v="0"/>
    <n v="613.29639999999995"/>
  </r>
  <r>
    <d v="2023-02-16T00:00:00"/>
    <s v="Feeding "/>
    <x v="3"/>
    <x v="0"/>
    <n v="5000"/>
    <n v="8.1526648452526391"/>
    <s v="eri-r"/>
    <m/>
    <x v="2"/>
    <s v="LAGA Cameroon"/>
    <x v="0"/>
    <n v="613.29639999999995"/>
  </r>
  <r>
    <d v="2023-02-16T00:00:00"/>
    <s v="Lodging"/>
    <x v="3"/>
    <x v="0"/>
    <n v="15000"/>
    <n v="24.457994535757916"/>
    <s v="eri-3"/>
    <m/>
    <x v="2"/>
    <s v="LAGA Cameroon"/>
    <x v="0"/>
    <n v="613.29639999999995"/>
  </r>
  <r>
    <d v="2023-02-16T00:00:00"/>
    <s v="Local Transport"/>
    <x v="1"/>
    <x v="4"/>
    <n v="1800"/>
    <n v="2.9177770429302261"/>
    <s v="i27-r"/>
    <m/>
    <x v="8"/>
    <s v="LAGA Cameroon"/>
    <x v="2"/>
    <n v="616.90800000000002"/>
  </r>
  <r>
    <d v="2023-02-16T00:00:00"/>
    <s v="Local Transport"/>
    <x v="1"/>
    <x v="4"/>
    <n v="2350"/>
    <n v="3.8093200282700175"/>
    <s v="i49-r"/>
    <m/>
    <x v="9"/>
    <s v="LAGA Cameroon"/>
    <x v="2"/>
    <n v="616.90800000000002"/>
  </r>
  <r>
    <d v="2023-02-16T00:00:00"/>
    <s v="Local Transport"/>
    <x v="1"/>
    <x v="4"/>
    <n v="1850"/>
    <n v="2.9988264052338436"/>
    <s v="i54-r"/>
    <m/>
    <x v="7"/>
    <s v="LAGA Cameroon"/>
    <x v="2"/>
    <n v="616.90800000000002"/>
  </r>
  <r>
    <d v="2023-02-16T00:00:00"/>
    <s v="Local Transport"/>
    <x v="1"/>
    <x v="4"/>
    <n v="2000"/>
    <n v="3.2419744921446956"/>
    <s v="i69-r"/>
    <m/>
    <x v="11"/>
    <s v="LAGA Cameroon"/>
    <x v="2"/>
    <n v="616.90800000000002"/>
  </r>
  <r>
    <d v="2023-02-16T00:00:00"/>
    <s v="Local Transport"/>
    <x v="1"/>
    <x v="4"/>
    <n v="2000"/>
    <n v="3.2419744921446956"/>
    <s v="i89-r"/>
    <m/>
    <x v="13"/>
    <s v="LAGA Cameroon"/>
    <x v="2"/>
    <n v="616.90800000000002"/>
  </r>
  <r>
    <d v="2023-02-16T00:00:00"/>
    <s v="Local Transport"/>
    <x v="1"/>
    <x v="4"/>
    <n v="1900"/>
    <n v="3.0798757675374611"/>
    <s v="i95-r"/>
    <m/>
    <x v="14"/>
    <s v="LAGA Cameroon"/>
    <x v="2"/>
    <n v="616.90800000000002"/>
  </r>
  <r>
    <d v="2023-02-16T00:00:00"/>
    <s v="local Transport"/>
    <x v="1"/>
    <x v="4"/>
    <n v="600"/>
    <n v="0.97259234764340874"/>
    <s v="Jos-r"/>
    <m/>
    <x v="15"/>
    <s v="LAGA Cameroon"/>
    <x v="2"/>
    <n v="616.90800000000002"/>
  </r>
  <r>
    <d v="2023-02-16T00:00:00"/>
    <s v="Local Transport"/>
    <x v="1"/>
    <x v="3"/>
    <n v="1200"/>
    <n v="1.9451846952868175"/>
    <s v="ste-r"/>
    <m/>
    <x v="12"/>
    <s v="LAGA Cameroon"/>
    <x v="2"/>
    <n v="616.90800000000002"/>
  </r>
  <r>
    <d v="2023-02-16T00:00:00"/>
    <s v="Local Transport"/>
    <x v="1"/>
    <x v="3"/>
    <n v="1200"/>
    <n v="1.9451846952868175"/>
    <s v="Love-r"/>
    <m/>
    <x v="6"/>
    <s v="LAGA Cameroon"/>
    <x v="2"/>
    <n v="616.90800000000002"/>
  </r>
  <r>
    <d v="2023-02-16T00:00:00"/>
    <s v="Local Transport"/>
    <x v="1"/>
    <x v="1"/>
    <n v="2400"/>
    <n v="3.9132791257212665"/>
    <s v="Luc-r"/>
    <m/>
    <x v="16"/>
    <s v="LAGA Cameroon"/>
    <x v="0"/>
    <n v="613.29639999999995"/>
  </r>
  <r>
    <d v="2023-02-16T00:00:00"/>
    <s v="Phone"/>
    <x v="4"/>
    <x v="0"/>
    <n v="5000"/>
    <n v="8.1526648452526391"/>
    <s v="Phone-111"/>
    <m/>
    <x v="1"/>
    <s v="LAGA Cameroon"/>
    <x v="0"/>
    <n v="613.29639999999995"/>
  </r>
  <r>
    <d v="2023-02-16T00:00:00"/>
    <s v="Phone"/>
    <x v="4"/>
    <x v="0"/>
    <n v="5000"/>
    <n v="8.1526648452526391"/>
    <s v="Phone-112"/>
    <m/>
    <x v="2"/>
    <s v="LAGA Cameroon"/>
    <x v="0"/>
    <n v="613.29639999999995"/>
  </r>
  <r>
    <d v="2023-02-16T00:00:00"/>
    <s v="Phone"/>
    <x v="4"/>
    <x v="3"/>
    <n v="5000"/>
    <n v="8.1049362303617389"/>
    <s v="Phone-113"/>
    <m/>
    <x v="5"/>
    <s v="LAGA Cameroon"/>
    <x v="2"/>
    <n v="616.90800000000002"/>
  </r>
  <r>
    <d v="2023-02-16T00:00:00"/>
    <s v="Phone"/>
    <x v="4"/>
    <x v="4"/>
    <n v="5000"/>
    <n v="8.1049362303617389"/>
    <s v="Phone-114"/>
    <m/>
    <x v="8"/>
    <s v="LAGA Cameroon"/>
    <x v="2"/>
    <n v="616.90800000000002"/>
  </r>
  <r>
    <d v="2023-02-16T00:00:00"/>
    <s v="Phone"/>
    <x v="4"/>
    <x v="3"/>
    <n v="2500"/>
    <n v="4.0524681151808695"/>
    <s v="Phone-115"/>
    <m/>
    <x v="4"/>
    <s v="LAGA Cameroon"/>
    <x v="2"/>
    <n v="616.90800000000002"/>
  </r>
  <r>
    <d v="2023-02-16T00:00:00"/>
    <s v="Phone"/>
    <x v="4"/>
    <x v="3"/>
    <n v="2500"/>
    <n v="4.0524681151808695"/>
    <s v="Phone-116"/>
    <m/>
    <x v="10"/>
    <s v="LAGA Cameroon"/>
    <x v="2"/>
    <n v="616.90800000000002"/>
  </r>
  <r>
    <d v="2023-02-16T00:00:00"/>
    <s v="Phone"/>
    <x v="4"/>
    <x v="3"/>
    <n v="2500"/>
    <n v="4.0524681151808695"/>
    <s v="Phone-117"/>
    <m/>
    <x v="6"/>
    <s v="LAGA Cameroon"/>
    <x v="2"/>
    <n v="616.90800000000002"/>
  </r>
  <r>
    <d v="2023-02-16T00:00:00"/>
    <s v="Phone"/>
    <x v="4"/>
    <x v="3"/>
    <n v="2500"/>
    <n v="4.0524681151808695"/>
    <s v="Phone-118"/>
    <m/>
    <x v="12"/>
    <s v="LAGA Cameroon"/>
    <x v="2"/>
    <n v="616.90800000000002"/>
  </r>
  <r>
    <d v="2023-02-16T00:00:00"/>
    <s v="Phone"/>
    <x v="4"/>
    <x v="3"/>
    <n v="2500"/>
    <n v="4.0524681151808695"/>
    <s v="Phone-119"/>
    <m/>
    <x v="15"/>
    <s v="LAGA Cameroon"/>
    <x v="2"/>
    <n v="616.90800000000002"/>
  </r>
  <r>
    <d v="2023-02-16T00:00:00"/>
    <s v="Phone"/>
    <x v="4"/>
    <x v="4"/>
    <n v="2500"/>
    <n v="4.0524681151808695"/>
    <s v="Phone-120"/>
    <m/>
    <x v="9"/>
    <s v="LAGA Cameroon"/>
    <x v="2"/>
    <n v="616.90800000000002"/>
  </r>
  <r>
    <d v="2023-02-16T00:00:00"/>
    <s v="Phone"/>
    <x v="4"/>
    <x v="4"/>
    <n v="2500"/>
    <n v="4.0524681151808695"/>
    <s v="Phone-121"/>
    <m/>
    <x v="11"/>
    <s v="LAGA Cameroon"/>
    <x v="2"/>
    <n v="616.90800000000002"/>
  </r>
  <r>
    <d v="2023-02-16T00:00:00"/>
    <s v="Phone"/>
    <x v="4"/>
    <x v="4"/>
    <n v="2500"/>
    <n v="4.0524681151808695"/>
    <s v="Phone-122"/>
    <m/>
    <x v="14"/>
    <s v="LAGA Cameroon"/>
    <x v="2"/>
    <n v="616.90800000000002"/>
  </r>
  <r>
    <d v="2023-02-16T00:00:00"/>
    <s v="Phone"/>
    <x v="4"/>
    <x v="4"/>
    <n v="2500"/>
    <n v="4.0524681151808695"/>
    <s v="Phone-123"/>
    <m/>
    <x v="13"/>
    <s v="LAGA Cameroon"/>
    <x v="2"/>
    <n v="616.90800000000002"/>
  </r>
  <r>
    <d v="2023-02-16T00:00:00"/>
    <s v="Phone"/>
    <x v="4"/>
    <x v="4"/>
    <n v="2500"/>
    <n v="4.0524681151808695"/>
    <s v="Phone-124"/>
    <m/>
    <x v="7"/>
    <s v="LAGA Cameroon"/>
    <x v="2"/>
    <n v="616.90800000000002"/>
  </r>
  <r>
    <d v="2023-02-16T00:00:00"/>
    <s v="Phone"/>
    <x v="4"/>
    <x v="1"/>
    <n v="2500"/>
    <n v="4.0763324226263196"/>
    <s v="Phone-125"/>
    <m/>
    <x v="3"/>
    <s v="LAGA Cameroon"/>
    <x v="0"/>
    <n v="613.29639999999995"/>
  </r>
  <r>
    <d v="2023-02-16T00:00:00"/>
    <s v="Phone"/>
    <x v="4"/>
    <x v="1"/>
    <n v="2500"/>
    <n v="4.0763324226263196"/>
    <s v="Phone-126"/>
    <m/>
    <x v="16"/>
    <s v="LAGA Cameroon"/>
    <x v="0"/>
    <n v="613.29639999999995"/>
  </r>
  <r>
    <d v="2023-02-16T00:00:00"/>
    <s v="Local Transport"/>
    <x v="1"/>
    <x v="3"/>
    <n v="2000"/>
    <n v="3.2419744921446956"/>
    <s v="Her-r"/>
    <m/>
    <x v="10"/>
    <s v="LAGA Cameroon"/>
    <x v="2"/>
    <n v="616.90800000000002"/>
  </r>
  <r>
    <d v="2023-02-16T00:00:00"/>
    <s v="Local Transport"/>
    <x v="1"/>
    <x v="1"/>
    <n v="2000"/>
    <n v="3.2610659381010554"/>
    <s v="Uni-r"/>
    <m/>
    <x v="3"/>
    <s v="LAGA Cameroon"/>
    <x v="0"/>
    <n v="613.29639999999995"/>
  </r>
  <r>
    <d v="2023-02-16T00:00:00"/>
    <s v="Water Bill up stairs Jan"/>
    <x v="11"/>
    <x v="1"/>
    <n v="7118"/>
    <n v="11.606133673701656"/>
    <s v="Hr-Snec,1"/>
    <m/>
    <x v="3"/>
    <s v="LAGA Cameroon"/>
    <x v="0"/>
    <n v="613.29639999999995"/>
  </r>
  <r>
    <d v="2023-02-16T00:00:00"/>
    <s v="Water Bill down stairs Jan"/>
    <x v="11"/>
    <x v="1"/>
    <n v="21765"/>
    <n v="35.488550071384736"/>
    <s v="Hr-Snec,1"/>
    <m/>
    <x v="3"/>
    <s v="LAGA Cameroon"/>
    <x v="0"/>
    <n v="613.29639999999995"/>
  </r>
  <r>
    <d v="2023-02-17T00:00:00"/>
    <s v="Local Tranport"/>
    <x v="1"/>
    <x v="3"/>
    <n v="1900"/>
    <n v="3.0798757675374611"/>
    <s v="aim-r"/>
    <m/>
    <x v="5"/>
    <s v="LAGA Cameroon"/>
    <x v="2"/>
    <n v="616.90800000000002"/>
  </r>
  <r>
    <d v="2023-02-17T00:00:00"/>
    <s v="Feeding"/>
    <x v="3"/>
    <x v="3"/>
    <n v="5000"/>
    <n v="8.1049362303617389"/>
    <s v="aim-r"/>
    <m/>
    <x v="5"/>
    <s v="LAGA Cameroon"/>
    <x v="2"/>
    <n v="616.90800000000002"/>
  </r>
  <r>
    <d v="2023-02-17T00:00:00"/>
    <s v="Lodging"/>
    <x v="3"/>
    <x v="3"/>
    <n v="15000"/>
    <n v="24.314808691085219"/>
    <s v="aim-11"/>
    <m/>
    <x v="5"/>
    <s v="LAGA Cameroon"/>
    <x v="2"/>
    <n v="616.90800000000002"/>
  </r>
  <r>
    <d v="2023-02-17T00:00:00"/>
    <s v="Stopblablacam internet publication F"/>
    <x v="7"/>
    <x v="2"/>
    <n v="5000"/>
    <n v="8.1526648452526391"/>
    <s v="ann-r"/>
    <m/>
    <x v="4"/>
    <s v="LAGA Cameroon"/>
    <x v="0"/>
    <n v="613.29639999999995"/>
  </r>
  <r>
    <d v="2023-02-17T00:00:00"/>
    <s v="The voice newspaper E"/>
    <x v="7"/>
    <x v="2"/>
    <n v="10000"/>
    <n v="16.305329690505278"/>
    <s v="ann-r"/>
    <m/>
    <x v="4"/>
    <s v="LAGA Cameroon"/>
    <x v="0"/>
    <n v="613.29639999999995"/>
  </r>
  <r>
    <d v="2023-02-17T00:00:00"/>
    <s v="Local Transport"/>
    <x v="1"/>
    <x v="2"/>
    <n v="1700"/>
    <n v="2.771906047385897"/>
    <s v="ann-r"/>
    <m/>
    <x v="4"/>
    <s v="LAGA Cameroon"/>
    <x v="0"/>
    <n v="613.29639999999995"/>
  </r>
  <r>
    <d v="2023-02-17T00:00:00"/>
    <s v="newspaper"/>
    <x v="2"/>
    <x v="2"/>
    <n v="6800"/>
    <n v="11.087624189543588"/>
    <s v="ann-4"/>
    <m/>
    <x v="4"/>
    <s v="LAGA Cameroon"/>
    <x v="0"/>
    <n v="613.29639999999995"/>
  </r>
  <r>
    <d v="2023-02-17T00:00:00"/>
    <s v="Local Transport"/>
    <x v="1"/>
    <x v="0"/>
    <n v="2900"/>
    <n v="4.7285456102465302"/>
    <s v="Arrey-r"/>
    <m/>
    <x v="1"/>
    <s v="LAGA Cameroon"/>
    <x v="0"/>
    <n v="613.29639999999995"/>
  </r>
  <r>
    <d v="2023-02-17T00:00:00"/>
    <s v="Local Transport"/>
    <x v="1"/>
    <x v="0"/>
    <n v="1600"/>
    <n v="2.6088527504808443"/>
    <s v="eri-r"/>
    <m/>
    <x v="2"/>
    <s v="LAGA Cameroon"/>
    <x v="0"/>
    <n v="613.29639999999995"/>
  </r>
  <r>
    <d v="2023-02-17T00:00:00"/>
    <s v="Feeding "/>
    <x v="3"/>
    <x v="0"/>
    <n v="5000"/>
    <n v="8.1526648452526391"/>
    <s v="eri-r"/>
    <m/>
    <x v="2"/>
    <s v="LAGA Cameroon"/>
    <x v="0"/>
    <n v="613.29639999999995"/>
  </r>
  <r>
    <d v="2023-02-17T00:00:00"/>
    <s v="Lodging"/>
    <x v="3"/>
    <x v="0"/>
    <n v="15000"/>
    <n v="24.457994535757916"/>
    <s v="eri-3"/>
    <m/>
    <x v="2"/>
    <s v="LAGA Cameroon"/>
    <x v="0"/>
    <n v="613.29639999999995"/>
  </r>
  <r>
    <d v="2023-02-17T00:00:00"/>
    <s v="Local Transport"/>
    <x v="1"/>
    <x v="4"/>
    <n v="1900"/>
    <n v="3.0798757675374611"/>
    <s v="i27-r"/>
    <m/>
    <x v="8"/>
    <s v="LAGA Cameroon"/>
    <x v="2"/>
    <n v="616.90800000000002"/>
  </r>
  <r>
    <d v="2023-02-17T00:00:00"/>
    <s v="Local Transport"/>
    <x v="1"/>
    <x v="4"/>
    <n v="2900"/>
    <n v="4.7008630136098084"/>
    <s v="i49-r"/>
    <m/>
    <x v="9"/>
    <s v="LAGA Cameroon"/>
    <x v="2"/>
    <n v="616.90800000000002"/>
  </r>
  <r>
    <d v="2023-02-17T00:00:00"/>
    <s v="Local Transport"/>
    <x v="1"/>
    <x v="4"/>
    <n v="1800"/>
    <n v="2.9177770429302261"/>
    <s v="i54-r"/>
    <m/>
    <x v="7"/>
    <s v="LAGA Cameroon"/>
    <x v="2"/>
    <n v="616.90800000000002"/>
  </r>
  <r>
    <d v="2023-02-17T00:00:00"/>
    <s v="Local Transport"/>
    <x v="1"/>
    <x v="4"/>
    <n v="2000"/>
    <n v="3.2419744921446956"/>
    <s v="i69-r"/>
    <m/>
    <x v="11"/>
    <s v="LAGA Cameroon"/>
    <x v="2"/>
    <n v="616.90800000000002"/>
  </r>
  <r>
    <d v="2023-02-17T00:00:00"/>
    <s v="Local Transport"/>
    <x v="1"/>
    <x v="4"/>
    <n v="2000"/>
    <n v="3.2419744921446956"/>
    <s v="i89-r"/>
    <m/>
    <x v="13"/>
    <s v="LAGA Cameroon"/>
    <x v="2"/>
    <n v="616.90800000000002"/>
  </r>
  <r>
    <d v="2023-02-17T00:00:00"/>
    <s v="Local Transport"/>
    <x v="1"/>
    <x v="4"/>
    <n v="1900"/>
    <n v="3.0798757675374611"/>
    <s v="i95-r"/>
    <m/>
    <x v="14"/>
    <s v="LAGA Cameroon"/>
    <x v="2"/>
    <n v="616.90800000000002"/>
  </r>
  <r>
    <d v="2023-02-17T00:00:00"/>
    <s v="local Transport"/>
    <x v="1"/>
    <x v="4"/>
    <n v="600"/>
    <n v="0.97259234764340874"/>
    <s v="Jos-r"/>
    <m/>
    <x v="15"/>
    <s v="LAGA Cameroon"/>
    <x v="2"/>
    <n v="616.90800000000002"/>
  </r>
  <r>
    <d v="2023-02-17T00:00:00"/>
    <s v="Local Transport"/>
    <x v="1"/>
    <x v="3"/>
    <n v="1500"/>
    <n v="2.4314808691085217"/>
    <s v="ste-r"/>
    <m/>
    <x v="12"/>
    <s v="LAGA Cameroon"/>
    <x v="2"/>
    <n v="616.90800000000002"/>
  </r>
  <r>
    <d v="2023-02-17T00:00:00"/>
    <s v="Local Transport"/>
    <x v="1"/>
    <x v="3"/>
    <n v="1400"/>
    <n v="2.2693821445012872"/>
    <s v="Love-r"/>
    <m/>
    <x v="6"/>
    <s v="LAGA Cameroon"/>
    <x v="2"/>
    <n v="616.90800000000002"/>
  </r>
  <r>
    <d v="2023-02-17T00:00:00"/>
    <s v="Local Transport"/>
    <x v="1"/>
    <x v="1"/>
    <n v="1800"/>
    <n v="2.9349593442909501"/>
    <s v="Luc-r"/>
    <m/>
    <x v="16"/>
    <s v="LAGA Cameroon"/>
    <x v="0"/>
    <n v="613.29639999999995"/>
  </r>
  <r>
    <d v="2023-02-17T00:00:00"/>
    <s v="Phone"/>
    <x v="4"/>
    <x v="0"/>
    <n v="5000"/>
    <n v="8.1526648452526391"/>
    <s v="Phone-111"/>
    <m/>
    <x v="1"/>
    <s v="LAGA Cameroon"/>
    <x v="0"/>
    <n v="613.29639999999995"/>
  </r>
  <r>
    <d v="2023-02-17T00:00:00"/>
    <s v="Phone"/>
    <x v="4"/>
    <x v="0"/>
    <n v="5000"/>
    <n v="8.1526648452526391"/>
    <s v="Phone-112"/>
    <m/>
    <x v="2"/>
    <s v="LAGA Cameroon"/>
    <x v="0"/>
    <n v="613.29639999999995"/>
  </r>
  <r>
    <d v="2023-02-17T00:00:00"/>
    <s v="Phone"/>
    <x v="4"/>
    <x v="3"/>
    <n v="5000"/>
    <n v="8.1049362303617389"/>
    <s v="Phone-113"/>
    <m/>
    <x v="5"/>
    <s v="LAGA Cameroon"/>
    <x v="2"/>
    <n v="616.90800000000002"/>
  </r>
  <r>
    <d v="2023-02-17T00:00:00"/>
    <s v="Phone"/>
    <x v="4"/>
    <x v="4"/>
    <n v="5000"/>
    <n v="8.1049362303617389"/>
    <s v="Phone-114"/>
    <m/>
    <x v="8"/>
    <s v="LAGA Cameroon"/>
    <x v="2"/>
    <n v="616.90800000000002"/>
  </r>
  <r>
    <d v="2023-02-17T00:00:00"/>
    <s v="Phone"/>
    <x v="4"/>
    <x v="3"/>
    <n v="2500"/>
    <n v="4.0524681151808695"/>
    <s v="Phone-115"/>
    <m/>
    <x v="4"/>
    <s v="LAGA Cameroon"/>
    <x v="2"/>
    <n v="616.90800000000002"/>
  </r>
  <r>
    <d v="2023-02-17T00:00:00"/>
    <s v="Phone"/>
    <x v="4"/>
    <x v="3"/>
    <n v="2500"/>
    <n v="4.0524681151808695"/>
    <s v="Phone-116"/>
    <m/>
    <x v="10"/>
    <s v="LAGA Cameroon"/>
    <x v="2"/>
    <n v="616.90800000000002"/>
  </r>
  <r>
    <d v="2023-02-17T00:00:00"/>
    <s v="Phone"/>
    <x v="4"/>
    <x v="3"/>
    <n v="2500"/>
    <n v="4.0524681151808695"/>
    <s v="Phone-117"/>
    <m/>
    <x v="6"/>
    <s v="LAGA Cameroon"/>
    <x v="2"/>
    <n v="616.90800000000002"/>
  </r>
  <r>
    <d v="2023-02-17T00:00:00"/>
    <s v="Phone"/>
    <x v="4"/>
    <x v="3"/>
    <n v="2500"/>
    <n v="4.0524681151808695"/>
    <s v="Phone-118"/>
    <m/>
    <x v="12"/>
    <s v="LAGA Cameroon"/>
    <x v="2"/>
    <n v="616.90800000000002"/>
  </r>
  <r>
    <d v="2023-02-17T00:00:00"/>
    <s v="Phone"/>
    <x v="4"/>
    <x v="3"/>
    <n v="2500"/>
    <n v="4.0524681151808695"/>
    <s v="Phone-119"/>
    <m/>
    <x v="15"/>
    <s v="LAGA Cameroon"/>
    <x v="2"/>
    <n v="616.90800000000002"/>
  </r>
  <r>
    <d v="2023-02-17T00:00:00"/>
    <s v="Phone"/>
    <x v="4"/>
    <x v="4"/>
    <n v="2500"/>
    <n v="4.0524681151808695"/>
    <s v="Phone-120"/>
    <m/>
    <x v="9"/>
    <s v="LAGA Cameroon"/>
    <x v="2"/>
    <n v="616.90800000000002"/>
  </r>
  <r>
    <d v="2023-02-17T00:00:00"/>
    <s v="Phone"/>
    <x v="4"/>
    <x v="4"/>
    <n v="2500"/>
    <n v="4.0524681151808695"/>
    <s v="Phone-121"/>
    <m/>
    <x v="11"/>
    <s v="LAGA Cameroon"/>
    <x v="2"/>
    <n v="616.90800000000002"/>
  </r>
  <r>
    <d v="2023-02-17T00:00:00"/>
    <s v="Phone"/>
    <x v="4"/>
    <x v="4"/>
    <n v="2500"/>
    <n v="4.0524681151808695"/>
    <s v="Phone-122"/>
    <m/>
    <x v="14"/>
    <s v="LAGA Cameroon"/>
    <x v="2"/>
    <n v="616.90800000000002"/>
  </r>
  <r>
    <d v="2023-02-17T00:00:00"/>
    <s v="Phone"/>
    <x v="4"/>
    <x v="4"/>
    <n v="2500"/>
    <n v="4.0524681151808695"/>
    <s v="Phone-123"/>
    <m/>
    <x v="13"/>
    <s v="LAGA Cameroon"/>
    <x v="2"/>
    <n v="616.90800000000002"/>
  </r>
  <r>
    <d v="2023-02-17T00:00:00"/>
    <s v="Phone"/>
    <x v="4"/>
    <x v="4"/>
    <n v="2500"/>
    <n v="4.0524681151808695"/>
    <s v="Phone-124"/>
    <m/>
    <x v="7"/>
    <s v="LAGA Cameroon"/>
    <x v="2"/>
    <n v="616.90800000000002"/>
  </r>
  <r>
    <d v="2023-02-17T00:00:00"/>
    <s v="Phone"/>
    <x v="4"/>
    <x v="1"/>
    <n v="2500"/>
    <n v="4.0763324226263196"/>
    <s v="Phone-125"/>
    <m/>
    <x v="3"/>
    <s v="LAGA Cameroon"/>
    <x v="0"/>
    <n v="613.29639999999995"/>
  </r>
  <r>
    <d v="2023-02-17T00:00:00"/>
    <s v="Phone"/>
    <x v="4"/>
    <x v="1"/>
    <n v="2500"/>
    <n v="4.0763324226263196"/>
    <s v="Phone-126"/>
    <m/>
    <x v="16"/>
    <s v="LAGA Cameroon"/>
    <x v="0"/>
    <n v="613.29639999999995"/>
  </r>
  <r>
    <d v="2023-02-17T00:00:00"/>
    <s v="Local Transport"/>
    <x v="1"/>
    <x v="3"/>
    <n v="2000"/>
    <n v="3.2419744921446956"/>
    <s v="Her-r"/>
    <m/>
    <x v="10"/>
    <s v="LAGA Cameroon"/>
    <x v="2"/>
    <n v="616.90800000000002"/>
  </r>
  <r>
    <d v="2023-02-17T00:00:00"/>
    <s v="Local Transport"/>
    <x v="1"/>
    <x v="1"/>
    <n v="2000"/>
    <n v="3.2610659381010554"/>
    <s v="Uni-r"/>
    <m/>
    <x v="3"/>
    <s v="LAGA Cameroon"/>
    <x v="0"/>
    <n v="613.29639999999995"/>
  </r>
  <r>
    <d v="2023-02-18T00:00:00"/>
    <s v="Local Tranport"/>
    <x v="1"/>
    <x v="3"/>
    <n v="1900"/>
    <n v="3.0798757675374611"/>
    <s v="aim-r"/>
    <m/>
    <x v="5"/>
    <s v="LAGA Cameroon"/>
    <x v="2"/>
    <n v="616.90800000000002"/>
  </r>
  <r>
    <d v="2023-02-18T00:00:00"/>
    <s v="Feeding"/>
    <x v="3"/>
    <x v="3"/>
    <n v="5000"/>
    <n v="8.1049362303617389"/>
    <s v="aim-r"/>
    <m/>
    <x v="5"/>
    <s v="LAGA Cameroon"/>
    <x v="2"/>
    <n v="616.90800000000002"/>
  </r>
  <r>
    <d v="2023-02-18T00:00:00"/>
    <s v="Douala-Yaounde"/>
    <x v="1"/>
    <x v="3"/>
    <n v="6000"/>
    <n v="9.7259234764340867"/>
    <s v="aim-12"/>
    <m/>
    <x v="5"/>
    <s v="LAGA Cameroon"/>
    <x v="2"/>
    <n v="616.90800000000002"/>
  </r>
  <r>
    <d v="2023-02-18T00:00:00"/>
    <s v="Local Transport"/>
    <x v="1"/>
    <x v="0"/>
    <n v="2900"/>
    <n v="4.7285456102465302"/>
    <s v="Arrey-r"/>
    <m/>
    <x v="1"/>
    <s v="LAGA Cameroon"/>
    <x v="0"/>
    <n v="613.29639999999995"/>
  </r>
  <r>
    <d v="2023-02-18T00:00:00"/>
    <s v="Local Transport"/>
    <x v="1"/>
    <x v="0"/>
    <n v="1300"/>
    <n v="2.1196928597656859"/>
    <s v="eri-r"/>
    <m/>
    <x v="2"/>
    <s v="LAGA Cameroon"/>
    <x v="0"/>
    <n v="613.29639999999995"/>
  </r>
  <r>
    <d v="2023-02-18T00:00:00"/>
    <s v=" Douala - Yaounde"/>
    <x v="1"/>
    <x v="0"/>
    <n v="6000"/>
    <n v="9.7831978143031666"/>
    <s v="eri-4"/>
    <m/>
    <x v="2"/>
    <s v="LAGA Cameroon"/>
    <x v="0"/>
    <n v="613.29639999999995"/>
  </r>
  <r>
    <d v="2023-02-18T00:00:00"/>
    <s v="Feeding "/>
    <x v="3"/>
    <x v="0"/>
    <n v="5000"/>
    <n v="8.1526648452526391"/>
    <s v="eri-r"/>
    <m/>
    <x v="2"/>
    <s v="LAGA Cameroon"/>
    <x v="0"/>
    <n v="613.29639999999995"/>
  </r>
  <r>
    <d v="2023-02-18T00:00:00"/>
    <s v="Local Transport"/>
    <x v="1"/>
    <x v="4"/>
    <n v="1700"/>
    <n v="2.7556783183229911"/>
    <s v="i27-r"/>
    <m/>
    <x v="8"/>
    <s v="LAGA Cameroon"/>
    <x v="2"/>
    <n v="616.90800000000002"/>
  </r>
  <r>
    <d v="2023-02-18T00:00:00"/>
    <s v="Local Transport"/>
    <x v="1"/>
    <x v="4"/>
    <n v="2000"/>
    <n v="3.2419744921446956"/>
    <s v="i54-r"/>
    <m/>
    <x v="7"/>
    <s v="LAGA Cameroon"/>
    <x v="2"/>
    <n v="616.90800000000002"/>
  </r>
  <r>
    <d v="2023-02-18T00:00:00"/>
    <s v="Phone"/>
    <x v="4"/>
    <x v="0"/>
    <n v="5000"/>
    <n v="8.1526648452526391"/>
    <s v="Phone-111"/>
    <m/>
    <x v="1"/>
    <s v="LAGA Cameroon"/>
    <x v="0"/>
    <n v="613.29639999999995"/>
  </r>
  <r>
    <d v="2023-02-18T00:00:00"/>
    <s v="Phone"/>
    <x v="4"/>
    <x v="0"/>
    <n v="5000"/>
    <n v="8.1526648452526391"/>
    <s v="Phone-112"/>
    <m/>
    <x v="2"/>
    <s v="LAGA Cameroon"/>
    <x v="0"/>
    <n v="613.29639999999995"/>
  </r>
  <r>
    <d v="2023-02-18T00:00:00"/>
    <s v="Phone"/>
    <x v="4"/>
    <x v="1"/>
    <n v="2500"/>
    <n v="4.0763324226263196"/>
    <s v="Phone-125"/>
    <m/>
    <x v="3"/>
    <s v="LAGA Cameroon"/>
    <x v="0"/>
    <n v="613.29639999999995"/>
  </r>
  <r>
    <d v="2023-02-18T00:00:00"/>
    <s v="Local Transport"/>
    <x v="1"/>
    <x v="1"/>
    <n v="2800"/>
    <n v="4.565492313341478"/>
    <s v="Uni-r"/>
    <m/>
    <x v="3"/>
    <s v="LAGA Cameroon"/>
    <x v="0"/>
    <n v="613.29639999999995"/>
  </r>
  <r>
    <d v="2023-02-19T00:00:00"/>
    <s v="alwihdainfos internet publication F"/>
    <x v="7"/>
    <x v="2"/>
    <n v="5000"/>
    <n v="8.1526648452526391"/>
    <s v="ann-r"/>
    <m/>
    <x v="4"/>
    <s v="LAGA Cameroon"/>
    <x v="0"/>
    <n v="613.29639999999995"/>
  </r>
  <r>
    <d v="2023-02-20T00:00:00"/>
    <s v="Local Tranport"/>
    <x v="1"/>
    <x v="3"/>
    <n v="1900"/>
    <n v="3.0798757675374611"/>
    <s v="aim-r"/>
    <m/>
    <x v="5"/>
    <s v="LAGA Cameroon"/>
    <x v="2"/>
    <n v="616.90800000000002"/>
  </r>
  <r>
    <d v="2023-02-20T00:00:00"/>
    <s v="Reperes newspaper F"/>
    <x v="7"/>
    <x v="2"/>
    <n v="10000"/>
    <n v="16.305329690505278"/>
    <s v="ann-r"/>
    <m/>
    <x v="4"/>
    <s v="LAGA Cameroon"/>
    <x v="0"/>
    <n v="613.29639999999995"/>
  </r>
  <r>
    <d v="2023-02-20T00:00:00"/>
    <s v="Mutations newspaper F"/>
    <x v="7"/>
    <x v="2"/>
    <n v="10000"/>
    <n v="16.305329690505278"/>
    <s v="ann-r"/>
    <m/>
    <x v="4"/>
    <s v="LAGA Cameroon"/>
    <x v="0"/>
    <n v="613.29639999999995"/>
  </r>
  <r>
    <d v="2023-02-20T00:00:00"/>
    <s v="Radio news flash F"/>
    <x v="7"/>
    <x v="2"/>
    <n v="7000"/>
    <n v="11.413730783353694"/>
    <s v="ann-r"/>
    <m/>
    <x v="4"/>
    <s v="LAGA Cameroon"/>
    <x v="0"/>
    <n v="613.29639999999995"/>
  </r>
  <r>
    <d v="2023-02-20T00:00:00"/>
    <s v="Radio news flash E"/>
    <x v="7"/>
    <x v="2"/>
    <n v="7000"/>
    <n v="11.413730783353694"/>
    <s v="ann-r"/>
    <m/>
    <x v="4"/>
    <s v="LAGA Cameroon"/>
    <x v="0"/>
    <n v="613.29639999999995"/>
  </r>
  <r>
    <d v="2023-02-20T00:00:00"/>
    <s v="Radio news flash E"/>
    <x v="7"/>
    <x v="2"/>
    <n v="7000"/>
    <n v="11.413730783353694"/>
    <s v="ann-r"/>
    <m/>
    <x v="4"/>
    <s v="LAGA Cameroon"/>
    <x v="0"/>
    <n v="613.29639999999995"/>
  </r>
  <r>
    <d v="2023-02-20T00:00:00"/>
    <s v="Radio news flash F"/>
    <x v="7"/>
    <x v="2"/>
    <n v="7000"/>
    <n v="11.413730783353694"/>
    <s v="ann-r"/>
    <m/>
    <x v="4"/>
    <s v="LAGA Cameroon"/>
    <x v="0"/>
    <n v="613.29639999999995"/>
  </r>
  <r>
    <d v="2023-02-20T00:00:00"/>
    <s v="Radio news flash E"/>
    <x v="7"/>
    <x v="2"/>
    <n v="7000"/>
    <n v="11.413730783353694"/>
    <s v="ann-r"/>
    <m/>
    <x v="4"/>
    <s v="LAGA Cameroon"/>
    <x v="0"/>
    <n v="613.29639999999995"/>
  </r>
  <r>
    <d v="2023-02-20T00:00:00"/>
    <s v="Local Transport"/>
    <x v="1"/>
    <x v="2"/>
    <n v="1700"/>
    <n v="2.771906047385897"/>
    <s v="ann-r"/>
    <m/>
    <x v="4"/>
    <s v="LAGA Cameroon"/>
    <x v="0"/>
    <n v="613.29639999999995"/>
  </r>
  <r>
    <d v="2023-02-20T00:00:00"/>
    <s v="Local Transport"/>
    <x v="1"/>
    <x v="0"/>
    <n v="2900"/>
    <n v="4.7285456102465302"/>
    <s v="Arrey-r"/>
    <m/>
    <x v="1"/>
    <s v="LAGA Cameroon"/>
    <x v="0"/>
    <n v="613.29639999999995"/>
  </r>
  <r>
    <d v="2023-02-20T00:00:00"/>
    <s v="Local Transport "/>
    <x v="1"/>
    <x v="0"/>
    <n v="1600"/>
    <n v="2.6088527504808443"/>
    <s v="eri-r"/>
    <m/>
    <x v="2"/>
    <s v="LAGA Cameroon"/>
    <x v="0"/>
    <n v="613.29639999999995"/>
  </r>
  <r>
    <d v="2023-02-20T00:00:00"/>
    <s v="Local Transport"/>
    <x v="1"/>
    <x v="4"/>
    <n v="1850"/>
    <n v="2.9988264052338436"/>
    <s v="i27-r"/>
    <m/>
    <x v="8"/>
    <s v="LAGA Cameroon"/>
    <x v="2"/>
    <n v="616.90800000000002"/>
  </r>
  <r>
    <d v="2023-02-20T00:00:00"/>
    <s v="Local Transport"/>
    <x v="1"/>
    <x v="4"/>
    <n v="2400"/>
    <n v="3.890369390573635"/>
    <s v="i49-r"/>
    <m/>
    <x v="9"/>
    <s v="LAGA Cameroon"/>
    <x v="2"/>
    <n v="616.90800000000002"/>
  </r>
  <r>
    <d v="2023-02-20T00:00:00"/>
    <s v="Local Transport"/>
    <x v="1"/>
    <x v="4"/>
    <n v="1750"/>
    <n v="2.8367276806266086"/>
    <s v="i54-r"/>
    <m/>
    <x v="7"/>
    <s v="LAGA Cameroon"/>
    <x v="2"/>
    <n v="616.90800000000002"/>
  </r>
  <r>
    <d v="2023-02-20T00:00:00"/>
    <s v="Local Transport"/>
    <x v="1"/>
    <x v="4"/>
    <n v="2000"/>
    <n v="3.4010597702244016"/>
    <s v="i69-r"/>
    <m/>
    <x v="11"/>
    <s v="LAGA Cameroon"/>
    <x v="1"/>
    <n v="588.05200000000002"/>
  </r>
  <r>
    <d v="2023-02-20T00:00:00"/>
    <s v="Local Transport"/>
    <x v="1"/>
    <x v="4"/>
    <n v="2000"/>
    <n v="3.4010597702244016"/>
    <s v="i89-r"/>
    <m/>
    <x v="13"/>
    <s v="LAGA Cameroon"/>
    <x v="1"/>
    <n v="588.05200000000002"/>
  </r>
  <r>
    <d v="2023-02-20T00:00:00"/>
    <s v="Local Transport"/>
    <x v="1"/>
    <x v="4"/>
    <n v="1900"/>
    <n v="3.2310067817131816"/>
    <s v="i95-r"/>
    <m/>
    <x v="14"/>
    <s v="LAGA Cameroon"/>
    <x v="1"/>
    <n v="588.05200000000002"/>
  </r>
  <r>
    <d v="2023-02-20T00:00:00"/>
    <s v="local Transport"/>
    <x v="1"/>
    <x v="4"/>
    <n v="600"/>
    <n v="1.0203179310673205"/>
    <s v="Jos-r"/>
    <m/>
    <x v="15"/>
    <s v="LAGA Cameroon"/>
    <x v="1"/>
    <n v="588.05200000000002"/>
  </r>
  <r>
    <d v="2023-02-20T00:00:00"/>
    <s v="Local Transport"/>
    <x v="1"/>
    <x v="3"/>
    <n v="1500"/>
    <n v="2.4457994535757916"/>
    <s v="ste-r"/>
    <m/>
    <x v="12"/>
    <s v="LAGA Cameroon"/>
    <x v="0"/>
    <n v="613.29639999999995"/>
  </r>
  <r>
    <d v="2023-02-20T00:00:00"/>
    <s v="Local Transport"/>
    <x v="1"/>
    <x v="3"/>
    <n v="1300"/>
    <n v="2.1196928597656859"/>
    <s v="Love-r"/>
    <m/>
    <x v="6"/>
    <s v="LAGA Cameroon"/>
    <x v="0"/>
    <n v="613.29639999999995"/>
  </r>
  <r>
    <d v="2023-02-20T00:00:00"/>
    <s v="Local Transport"/>
    <x v="1"/>
    <x v="1"/>
    <n v="1800"/>
    <n v="2.9349593442909501"/>
    <s v="Luc-r"/>
    <m/>
    <x v="16"/>
    <s v="LAGA Cameroon"/>
    <x v="0"/>
    <n v="613.29639999999995"/>
  </r>
  <r>
    <d v="2023-02-20T00:00:00"/>
    <s v="Phone"/>
    <x v="4"/>
    <x v="0"/>
    <n v="5000"/>
    <n v="8.1526648452526391"/>
    <s v="Phone-111"/>
    <m/>
    <x v="1"/>
    <s v="LAGA Cameroon"/>
    <x v="0"/>
    <n v="613.29639999999995"/>
  </r>
  <r>
    <d v="2023-02-20T00:00:00"/>
    <s v="Phone"/>
    <x v="4"/>
    <x v="1"/>
    <n v="2500"/>
    <n v="4.0763324226263196"/>
    <s v="Phone-125"/>
    <m/>
    <x v="3"/>
    <s v="LAGA Cameroon"/>
    <x v="0"/>
    <n v="613.29639999999995"/>
  </r>
  <r>
    <d v="2023-02-20T00:00:00"/>
    <s v="Local Transport"/>
    <x v="1"/>
    <x v="3"/>
    <n v="2000"/>
    <n v="3.2610659381010554"/>
    <s v="Her-r"/>
    <m/>
    <x v="10"/>
    <s v="LAGA Cameroon"/>
    <x v="0"/>
    <n v="613.29639999999995"/>
  </r>
  <r>
    <d v="2023-02-20T00:00:00"/>
    <s v="Local Transport"/>
    <x v="1"/>
    <x v="1"/>
    <n v="2000"/>
    <n v="3.2610659381010554"/>
    <s v="Uni-r"/>
    <m/>
    <x v="3"/>
    <s v="LAGA Cameroon"/>
    <x v="0"/>
    <n v="613.29639999999995"/>
  </r>
  <r>
    <d v="2023-02-21T00:00:00"/>
    <s v="Local Tranport"/>
    <x v="1"/>
    <x v="3"/>
    <n v="1800"/>
    <n v="2.9349593442909501"/>
    <s v="aim-r"/>
    <m/>
    <x v="5"/>
    <s v="LAGA Cameroon"/>
    <x v="0"/>
    <n v="613.29639999999995"/>
  </r>
  <r>
    <d v="2023-02-21T00:00:00"/>
    <s v="le messager newspaper F"/>
    <x v="7"/>
    <x v="2"/>
    <n v="10000"/>
    <n v="16.305329690505278"/>
    <s v="ann-r"/>
    <m/>
    <x v="4"/>
    <s v="LAGA Cameroon"/>
    <x v="0"/>
    <n v="613.29639999999995"/>
  </r>
  <r>
    <d v="2023-02-21T00:00:00"/>
    <s v="Local Transport"/>
    <x v="1"/>
    <x v="2"/>
    <n v="1800"/>
    <n v="2.9349593442909501"/>
    <s v="ann-r"/>
    <m/>
    <x v="4"/>
    <s v="LAGA Cameroon"/>
    <x v="0"/>
    <n v="613.29639999999995"/>
  </r>
  <r>
    <d v="2023-02-21T00:00:00"/>
    <s v="Local Transport"/>
    <x v="1"/>
    <x v="0"/>
    <n v="2900"/>
    <n v="4.7285456102465302"/>
    <s v="Arrey-r"/>
    <m/>
    <x v="1"/>
    <s v="LAGA Cameroon"/>
    <x v="0"/>
    <n v="613.29639999999995"/>
  </r>
  <r>
    <d v="2023-02-21T00:00:00"/>
    <s v="Local Transport"/>
    <x v="1"/>
    <x v="0"/>
    <n v="1800"/>
    <n v="2.9349593442909501"/>
    <s v="eri-r"/>
    <m/>
    <x v="2"/>
    <s v="LAGA Cameroon"/>
    <x v="0"/>
    <n v="613.29639999999995"/>
  </r>
  <r>
    <d v="2023-02-21T00:00:00"/>
    <s v="Local Transport"/>
    <x v="1"/>
    <x v="4"/>
    <n v="2900"/>
    <n v="4.9315366668253828"/>
    <s v="i49-r"/>
    <m/>
    <x v="9"/>
    <s v="LAGA Cameroon"/>
    <x v="1"/>
    <n v="588.05200000000002"/>
  </r>
  <r>
    <d v="2023-02-21T00:00:00"/>
    <s v="Local Transport"/>
    <x v="1"/>
    <x v="4"/>
    <n v="1750"/>
    <n v="2.9759272989463517"/>
    <s v="i54-r"/>
    <m/>
    <x v="7"/>
    <s v="LAGA Cameroon"/>
    <x v="1"/>
    <n v="588.05200000000002"/>
  </r>
  <r>
    <d v="2023-02-21T00:00:00"/>
    <s v="Local Transport"/>
    <x v="1"/>
    <x v="4"/>
    <n v="2000"/>
    <n v="3.4010597702244016"/>
    <s v="i69-r"/>
    <m/>
    <x v="11"/>
    <s v="LAGA Cameroon"/>
    <x v="1"/>
    <n v="588.05200000000002"/>
  </r>
  <r>
    <d v="2023-02-21T00:00:00"/>
    <s v="Local Transport"/>
    <x v="1"/>
    <x v="4"/>
    <n v="2000"/>
    <n v="3.4010597702244016"/>
    <s v="i89-r"/>
    <m/>
    <x v="13"/>
    <s v="LAGA Cameroon"/>
    <x v="1"/>
    <n v="588.05200000000002"/>
  </r>
  <r>
    <d v="2023-02-21T00:00:00"/>
    <s v="Local Transport"/>
    <x v="1"/>
    <x v="4"/>
    <n v="1900"/>
    <n v="3.2310067817131816"/>
    <s v="i95-r"/>
    <m/>
    <x v="14"/>
    <s v="LAGA Cameroon"/>
    <x v="1"/>
    <n v="588.05200000000002"/>
  </r>
  <r>
    <d v="2023-02-21T00:00:00"/>
    <s v="local Transport"/>
    <x v="1"/>
    <x v="4"/>
    <n v="600"/>
    <n v="0.97259234764340874"/>
    <s v="Jos-r"/>
    <m/>
    <x v="15"/>
    <s v="LAGA Cameroon"/>
    <x v="2"/>
    <n v="616.90800000000002"/>
  </r>
  <r>
    <d v="2023-02-21T00:00:00"/>
    <s v="Local Transport"/>
    <x v="1"/>
    <x v="3"/>
    <n v="1500"/>
    <n v="2.4457994535757916"/>
    <s v="ste-r"/>
    <m/>
    <x v="12"/>
    <s v="LAGA Cameroon"/>
    <x v="0"/>
    <n v="613.29639999999995"/>
  </r>
  <r>
    <d v="2023-02-21T00:00:00"/>
    <s v="Local Transport"/>
    <x v="1"/>
    <x v="3"/>
    <n v="1500"/>
    <n v="2.4457994535757916"/>
    <s v="Love-r"/>
    <m/>
    <x v="6"/>
    <s v="LAGA Cameroon"/>
    <x v="0"/>
    <n v="613.29639999999995"/>
  </r>
  <r>
    <d v="2023-02-21T00:00:00"/>
    <s v="Local Transport"/>
    <x v="1"/>
    <x v="1"/>
    <n v="1800"/>
    <n v="2.9349593442909501"/>
    <s v="Luc-r"/>
    <m/>
    <x v="16"/>
    <s v="LAGA Cameroon"/>
    <x v="0"/>
    <n v="613.29639999999995"/>
  </r>
  <r>
    <d v="2023-02-21T00:00:00"/>
    <s v="Phone"/>
    <x v="4"/>
    <x v="0"/>
    <n v="5000"/>
    <n v="8.1526648452526391"/>
    <s v="Phone-111"/>
    <m/>
    <x v="1"/>
    <s v="LAGA Cameroon"/>
    <x v="0"/>
    <n v="613.29639999999995"/>
  </r>
  <r>
    <d v="2023-02-21T00:00:00"/>
    <s v="Phone"/>
    <x v="4"/>
    <x v="1"/>
    <n v="2500"/>
    <n v="4.0763324226263196"/>
    <s v="Phone-125"/>
    <m/>
    <x v="3"/>
    <s v="LAGA Cameroon"/>
    <x v="0"/>
    <n v="613.29639999999995"/>
  </r>
  <r>
    <d v="2023-02-21T00:00:00"/>
    <s v="Local Transport"/>
    <x v="1"/>
    <x v="3"/>
    <n v="2000"/>
    <n v="3.2610659381010554"/>
    <s v="Her-r"/>
    <m/>
    <x v="10"/>
    <s v="LAGA Cameroon"/>
    <x v="0"/>
    <n v="613.29639999999995"/>
  </r>
  <r>
    <d v="2023-02-21T00:00:00"/>
    <s v="Local Transport"/>
    <x v="1"/>
    <x v="1"/>
    <n v="2000"/>
    <n v="3.2610659381010554"/>
    <s v="Uni-r"/>
    <m/>
    <x v="3"/>
    <s v="LAGA Cameroon"/>
    <x v="0"/>
    <n v="613.29639999999995"/>
  </r>
  <r>
    <d v="2023-02-22T00:00:00"/>
    <s v="Local Tranport"/>
    <x v="1"/>
    <x v="3"/>
    <n v="1900"/>
    <n v="3.0980126411960027"/>
    <s v="aim-r"/>
    <m/>
    <x v="5"/>
    <s v="LAGA Cameroon"/>
    <x v="0"/>
    <n v="613.29639999999995"/>
  </r>
  <r>
    <d v="2023-02-22T00:00:00"/>
    <s v="Local Transport"/>
    <x v="1"/>
    <x v="2"/>
    <n v="1550"/>
    <n v="2.5273261020283182"/>
    <s v="ann-r"/>
    <m/>
    <x v="4"/>
    <s v="LAGA Cameroon"/>
    <x v="0"/>
    <n v="613.29639999999995"/>
  </r>
  <r>
    <d v="2023-02-22T00:00:00"/>
    <s v="Local Transport"/>
    <x v="1"/>
    <x v="0"/>
    <n v="2900"/>
    <n v="4.7285456102465302"/>
    <s v="Arrey-r"/>
    <m/>
    <x v="1"/>
    <s v="LAGA Cameroon"/>
    <x v="0"/>
    <n v="613.29639999999995"/>
  </r>
  <r>
    <d v="2023-02-22T00:00:00"/>
    <s v="Local Transport "/>
    <x v="1"/>
    <x v="0"/>
    <n v="1800"/>
    <n v="2.9349593442909501"/>
    <s v="eri-r"/>
    <m/>
    <x v="2"/>
    <s v="LAGA Cameroon"/>
    <x v="0"/>
    <n v="613.29639999999995"/>
  </r>
  <r>
    <d v="2023-02-22T00:00:00"/>
    <s v="Local Transport"/>
    <x v="1"/>
    <x v="4"/>
    <n v="1750"/>
    <n v="2.9759272989463517"/>
    <s v="i27-r"/>
    <m/>
    <x v="8"/>
    <s v="LAGA Cameroon"/>
    <x v="1"/>
    <n v="588.05200000000002"/>
  </r>
  <r>
    <d v="2023-02-22T00:00:00"/>
    <s v="Local Transport"/>
    <x v="1"/>
    <x v="4"/>
    <n v="2350"/>
    <n v="3.9962452300136722"/>
    <s v="i49-r"/>
    <m/>
    <x v="9"/>
    <s v="LAGA Cameroon"/>
    <x v="1"/>
    <n v="588.05200000000002"/>
  </r>
  <r>
    <d v="2023-02-22T00:00:00"/>
    <s v="Local Transport"/>
    <x v="1"/>
    <x v="4"/>
    <n v="1600"/>
    <n v="2.7208478161795213"/>
    <s v="i54-r"/>
    <m/>
    <x v="7"/>
    <s v="LAGA Cameroon"/>
    <x v="1"/>
    <n v="588.05200000000002"/>
  </r>
  <r>
    <d v="2023-02-22T00:00:00"/>
    <s v="Local Transport"/>
    <x v="1"/>
    <x v="4"/>
    <n v="2000"/>
    <n v="3.4010597702244016"/>
    <s v="i69-r"/>
    <m/>
    <x v="11"/>
    <s v="LAGA Cameroon"/>
    <x v="1"/>
    <n v="588.05200000000002"/>
  </r>
  <r>
    <d v="2023-02-22T00:00:00"/>
    <s v="Local Transport"/>
    <x v="1"/>
    <x v="4"/>
    <n v="2000"/>
    <n v="3.4010597702244016"/>
    <s v="i89-r"/>
    <m/>
    <x v="13"/>
    <s v="LAGA Cameroon"/>
    <x v="1"/>
    <n v="588.05200000000002"/>
  </r>
  <r>
    <d v="2023-02-22T00:00:00"/>
    <s v="Local Transport"/>
    <x v="1"/>
    <x v="4"/>
    <n v="1950"/>
    <n v="3.3160332759687918"/>
    <s v="i95-r"/>
    <m/>
    <x v="14"/>
    <s v="LAGA Cameroon"/>
    <x v="1"/>
    <n v="588.05200000000002"/>
  </r>
  <r>
    <d v="2023-02-22T00:00:00"/>
    <s v="local Transport"/>
    <x v="1"/>
    <x v="4"/>
    <n v="600"/>
    <n v="1.0203179310673205"/>
    <s v="Jos-r"/>
    <m/>
    <x v="15"/>
    <s v="LAGA Cameroon"/>
    <x v="1"/>
    <n v="588.05200000000002"/>
  </r>
  <r>
    <d v="2023-02-22T00:00:00"/>
    <s v="Local Transport"/>
    <x v="1"/>
    <x v="3"/>
    <n v="1500"/>
    <n v="2.4457994535757916"/>
    <s v="ste-r"/>
    <m/>
    <x v="12"/>
    <s v="LAGA Cameroon"/>
    <x v="0"/>
    <n v="613.29639999999995"/>
  </r>
  <r>
    <d v="2023-02-22T00:00:00"/>
    <s v="Local Transport"/>
    <x v="1"/>
    <x v="3"/>
    <n v="1500"/>
    <n v="2.4457994535757916"/>
    <s v="Love-r"/>
    <m/>
    <x v="6"/>
    <s v="LAGA Cameroon"/>
    <x v="0"/>
    <n v="613.29639999999995"/>
  </r>
  <r>
    <d v="2023-02-22T00:00:00"/>
    <s v="Local Transport"/>
    <x v="1"/>
    <x v="1"/>
    <n v="1800"/>
    <n v="2.9349593442909501"/>
    <s v="Luc-r"/>
    <m/>
    <x v="16"/>
    <s v="LAGA Cameroon"/>
    <x v="0"/>
    <n v="613.29639999999995"/>
  </r>
  <r>
    <d v="2023-02-22T00:00:00"/>
    <s v="Local Transport"/>
    <x v="1"/>
    <x v="3"/>
    <n v="2000"/>
    <n v="3.2610659381010554"/>
    <s v="Her-r"/>
    <m/>
    <x v="10"/>
    <s v="LAGA Cameroon"/>
    <x v="0"/>
    <n v="613.29639999999995"/>
  </r>
  <r>
    <d v="2023-02-22T00:00:00"/>
    <s v="Local Transport"/>
    <x v="1"/>
    <x v="1"/>
    <n v="1950"/>
    <n v="3.1795392896485293"/>
    <s v="Uni-r"/>
    <m/>
    <x v="3"/>
    <s v="LAGA Cameroon"/>
    <x v="0"/>
    <n v="613.29639999999995"/>
  </r>
  <r>
    <d v="2023-02-23T00:00:00"/>
    <s v="Local Tranport"/>
    <x v="1"/>
    <x v="3"/>
    <n v="1700"/>
    <n v="2.771906047385897"/>
    <s v="aim-r"/>
    <m/>
    <x v="5"/>
    <s v="LAGA Cameroon"/>
    <x v="0"/>
    <n v="613.29639999999995"/>
  </r>
  <r>
    <d v="2023-02-23T00:00:00"/>
    <s v="Local Transport"/>
    <x v="1"/>
    <x v="2"/>
    <n v="1600"/>
    <n v="2.6088527504808443"/>
    <s v="ann-r"/>
    <m/>
    <x v="4"/>
    <s v="LAGA Cameroon"/>
    <x v="0"/>
    <n v="613.29639999999995"/>
  </r>
  <r>
    <d v="2023-02-23T00:00:00"/>
    <s v="thampers.media internet publication E"/>
    <x v="7"/>
    <x v="2"/>
    <n v="5000"/>
    <n v="8.1526648452526391"/>
    <s v="ann-r"/>
    <m/>
    <x v="4"/>
    <s v="LAGA Cameroon"/>
    <x v="0"/>
    <n v="613.29639999999995"/>
  </r>
  <r>
    <d v="2023-02-23T00:00:00"/>
    <s v="Local Transport"/>
    <x v="1"/>
    <x v="0"/>
    <n v="2900"/>
    <n v="4.7285456102465302"/>
    <s v="Arrey-r"/>
    <m/>
    <x v="1"/>
    <s v="LAGA Cameroon"/>
    <x v="0"/>
    <n v="613.29639999999995"/>
  </r>
  <r>
    <d v="2023-02-23T00:00:00"/>
    <s v="Local Transport"/>
    <x v="1"/>
    <x v="0"/>
    <n v="1600"/>
    <n v="2.6088527504808443"/>
    <s v="eri-r"/>
    <m/>
    <x v="2"/>
    <s v="LAGA Cameroon"/>
    <x v="0"/>
    <n v="613.29639999999995"/>
  </r>
  <r>
    <d v="2023-02-23T00:00:00"/>
    <s v="Local Transport"/>
    <x v="1"/>
    <x v="4"/>
    <n v="2400"/>
    <n v="4.081271724269282"/>
    <s v="i49-r"/>
    <m/>
    <x v="9"/>
    <s v="LAGA Cameroon"/>
    <x v="1"/>
    <n v="588.05200000000002"/>
  </r>
  <r>
    <d v="2023-02-23T00:00:00"/>
    <s v="Local Transport"/>
    <x v="1"/>
    <x v="4"/>
    <n v="2000"/>
    <n v="3.4010597702244016"/>
    <s v="i54-r"/>
    <m/>
    <x v="7"/>
    <s v="LAGA Cameroon"/>
    <x v="1"/>
    <n v="588.05200000000002"/>
  </r>
  <r>
    <d v="2023-02-23T00:00:00"/>
    <s v="Local Transport"/>
    <x v="1"/>
    <x v="4"/>
    <n v="2000"/>
    <n v="3.4010597702244016"/>
    <s v="i69-r"/>
    <m/>
    <x v="11"/>
    <s v="LAGA Cameroon"/>
    <x v="1"/>
    <n v="588.05200000000002"/>
  </r>
  <r>
    <d v="2023-02-23T00:00:00"/>
    <s v="Local Transport"/>
    <x v="1"/>
    <x v="4"/>
    <n v="2000"/>
    <n v="3.4010597702244016"/>
    <s v="i89-r"/>
    <m/>
    <x v="13"/>
    <s v="LAGA Cameroon"/>
    <x v="1"/>
    <n v="588.05200000000002"/>
  </r>
  <r>
    <d v="2023-02-23T00:00:00"/>
    <s v="Local Transport"/>
    <x v="1"/>
    <x v="4"/>
    <n v="1900"/>
    <n v="3.2310067817131816"/>
    <s v="i95-r"/>
    <m/>
    <x v="14"/>
    <s v="LAGA Cameroon"/>
    <x v="1"/>
    <n v="588.05200000000002"/>
  </r>
  <r>
    <d v="2023-02-23T00:00:00"/>
    <s v="Local Transport"/>
    <x v="1"/>
    <x v="3"/>
    <n v="1500"/>
    <n v="2.4457994535757916"/>
    <s v="ste-r"/>
    <m/>
    <x v="12"/>
    <s v="LAGA Cameroon"/>
    <x v="0"/>
    <n v="613.29639999999995"/>
  </r>
  <r>
    <d v="2023-02-23T00:00:00"/>
    <s v="Local Transport"/>
    <x v="1"/>
    <x v="3"/>
    <n v="1400"/>
    <n v="2.282746156670739"/>
    <s v="Love-r"/>
    <m/>
    <x v="6"/>
    <s v="LAGA Cameroon"/>
    <x v="0"/>
    <n v="613.29639999999995"/>
  </r>
  <r>
    <d v="2023-02-23T00:00:00"/>
    <s v="Local Transport"/>
    <x v="1"/>
    <x v="1"/>
    <n v="1800"/>
    <n v="2.9349593442909501"/>
    <s v="Luc-r"/>
    <m/>
    <x v="16"/>
    <s v="LAGA Cameroon"/>
    <x v="0"/>
    <n v="613.29639999999995"/>
  </r>
  <r>
    <d v="2023-02-23T00:00:00"/>
    <s v="Local Transport"/>
    <x v="1"/>
    <x v="3"/>
    <n v="2000"/>
    <n v="3.2610659381010554"/>
    <s v="Her-r"/>
    <m/>
    <x v="10"/>
    <s v="LAGA Cameroon"/>
    <x v="0"/>
    <n v="613.29639999999995"/>
  </r>
  <r>
    <d v="2023-02-23T00:00:00"/>
    <s v="Local Transport"/>
    <x v="1"/>
    <x v="1"/>
    <n v="2800"/>
    <n v="4.565492313341478"/>
    <s v="Uni-r"/>
    <m/>
    <x v="3"/>
    <s v="LAGA Cameroon"/>
    <x v="0"/>
    <n v="613.29639999999995"/>
  </r>
  <r>
    <d v="2023-02-24T00:00:00"/>
    <s v="Local Tranport"/>
    <x v="1"/>
    <x v="3"/>
    <n v="1900"/>
    <n v="3.0980126411960027"/>
    <s v="aim-r"/>
    <m/>
    <x v="5"/>
    <s v="LAGA Cameroon"/>
    <x v="0"/>
    <n v="613.29639999999995"/>
  </r>
  <r>
    <d v="2023-02-24T00:00:00"/>
    <s v="Local Transport"/>
    <x v="1"/>
    <x v="2"/>
    <n v="1700"/>
    <n v="2.771906047385897"/>
    <s v="amm-r"/>
    <m/>
    <x v="4"/>
    <s v="LAGA Cameroon"/>
    <x v="0"/>
    <n v="613.29639999999995"/>
  </r>
  <r>
    <d v="2023-02-24T00:00:00"/>
    <s v="Local Transport"/>
    <x v="1"/>
    <x v="0"/>
    <n v="2900"/>
    <n v="4.7285456102465302"/>
    <s v="Arrey-r"/>
    <m/>
    <x v="1"/>
    <s v="LAGA Cameroon"/>
    <x v="0"/>
    <n v="613.29639999999995"/>
  </r>
  <r>
    <d v="2023-02-24T00:00:00"/>
    <s v="Local Transport"/>
    <x v="1"/>
    <x v="0"/>
    <n v="1700"/>
    <n v="2.771906047385897"/>
    <s v="eri-r"/>
    <m/>
    <x v="2"/>
    <s v="LAGA Cameroon"/>
    <x v="0"/>
    <n v="613.29639999999995"/>
  </r>
  <r>
    <d v="2023-02-24T00:00:00"/>
    <s v="Local Transport"/>
    <x v="1"/>
    <x v="4"/>
    <n v="3000"/>
    <n v="5.1015896553366025"/>
    <s v="i49-r"/>
    <m/>
    <x v="9"/>
    <s v="LAGA Cameroon"/>
    <x v="1"/>
    <n v="588.05200000000002"/>
  </r>
  <r>
    <d v="2023-02-24T00:00:00"/>
    <s v="Local Transport"/>
    <x v="1"/>
    <x v="4"/>
    <n v="1900"/>
    <n v="3.2310067817131816"/>
    <s v="i54-r"/>
    <m/>
    <x v="7"/>
    <s v="LAGA Cameroon"/>
    <x v="1"/>
    <n v="588.05200000000002"/>
  </r>
  <r>
    <d v="2023-02-24T00:00:00"/>
    <s v="Local Transport"/>
    <x v="1"/>
    <x v="4"/>
    <n v="2000"/>
    <n v="3.4010597702244016"/>
    <s v="i69-r"/>
    <m/>
    <x v="11"/>
    <s v="LAGA Cameroon"/>
    <x v="1"/>
    <n v="588.05200000000002"/>
  </r>
  <r>
    <d v="2023-02-24T00:00:00"/>
    <s v="Local Transport"/>
    <x v="1"/>
    <x v="4"/>
    <n v="2000"/>
    <n v="3.4010597702244016"/>
    <s v="i89-r"/>
    <m/>
    <x v="13"/>
    <s v="LAGA Cameroon"/>
    <x v="1"/>
    <n v="588.05200000000002"/>
  </r>
  <r>
    <d v="2023-02-24T00:00:00"/>
    <s v="Local Transport"/>
    <x v="1"/>
    <x v="4"/>
    <n v="1900"/>
    <n v="3.2310067817131816"/>
    <s v="i95-r"/>
    <m/>
    <x v="14"/>
    <s v="LAGA Cameroon"/>
    <x v="1"/>
    <n v="588.05200000000002"/>
  </r>
  <r>
    <d v="2023-02-24T00:00:00"/>
    <s v="local Transport"/>
    <x v="1"/>
    <x v="4"/>
    <n v="600"/>
    <n v="1.0203179310673205"/>
    <s v="Jos-r"/>
    <m/>
    <x v="15"/>
    <s v="LAGA Cameroon"/>
    <x v="1"/>
    <n v="588.05200000000002"/>
  </r>
  <r>
    <d v="2023-02-24T00:00:00"/>
    <s v="Local Transport"/>
    <x v="1"/>
    <x v="3"/>
    <n v="1400"/>
    <n v="2.282746156670739"/>
    <s v="ste-r"/>
    <m/>
    <x v="12"/>
    <s v="LAGA Cameroon"/>
    <x v="0"/>
    <n v="613.29639999999995"/>
  </r>
  <r>
    <d v="2023-02-24T00:00:00"/>
    <s v="Local Transport"/>
    <x v="1"/>
    <x v="3"/>
    <n v="1400"/>
    <n v="2.282746156670739"/>
    <s v="Love-r"/>
    <m/>
    <x v="6"/>
    <s v="LAGA Cameroon"/>
    <x v="0"/>
    <n v="613.29639999999995"/>
  </r>
  <r>
    <d v="2023-02-24T00:00:00"/>
    <s v="Local Transport"/>
    <x v="1"/>
    <x v="1"/>
    <n v="2400"/>
    <n v="3.9132791257212665"/>
    <s v="Luc-r"/>
    <m/>
    <x v="16"/>
    <s v="LAGA Cameroon"/>
    <x v="0"/>
    <n v="613.29639999999995"/>
  </r>
  <r>
    <d v="2023-02-24T00:00:00"/>
    <s v="Local Transport"/>
    <x v="1"/>
    <x v="3"/>
    <n v="2000"/>
    <n v="3.2610659381010554"/>
    <s v="Her-r"/>
    <m/>
    <x v="10"/>
    <s v="LAGA Cameroon"/>
    <x v="0"/>
    <n v="613.29639999999995"/>
  </r>
  <r>
    <d v="2023-02-24T00:00:00"/>
    <s v="Local Transport"/>
    <x v="1"/>
    <x v="1"/>
    <n v="1800"/>
    <n v="2.9349593442909501"/>
    <s v="Uni-r"/>
    <m/>
    <x v="3"/>
    <s v="LAGA Cameroon"/>
    <x v="0"/>
    <n v="613.29639999999995"/>
  </r>
  <r>
    <d v="2023-02-25T00:00:00"/>
    <s v="Local Transport"/>
    <x v="1"/>
    <x v="0"/>
    <n v="2900"/>
    <n v="4.7285456102465302"/>
    <s v="Arrey-r"/>
    <m/>
    <x v="1"/>
    <s v="LAGA Cameroon"/>
    <x v="0"/>
    <n v="613.29639999999995"/>
  </r>
  <r>
    <d v="2023-02-25T00:00:00"/>
    <s v="Local Transport "/>
    <x v="1"/>
    <x v="0"/>
    <n v="1500"/>
    <n v="2.4457994535757916"/>
    <s v="eri-r"/>
    <m/>
    <x v="2"/>
    <s v="LAGA Cameroon"/>
    <x v="0"/>
    <n v="613.29639999999995"/>
  </r>
  <r>
    <d v="2023-02-25T00:00:00"/>
    <s v="Local Transport"/>
    <x v="1"/>
    <x v="1"/>
    <n v="1800"/>
    <n v="2.9349593442909501"/>
    <s v="Uni-r"/>
    <m/>
    <x v="3"/>
    <s v="LAGA Cameroon"/>
    <x v="0"/>
    <n v="613.29639999999995"/>
  </r>
  <r>
    <d v="2023-02-27T00:00:00"/>
    <s v="Local Tranport"/>
    <x v="1"/>
    <x v="3"/>
    <n v="1800"/>
    <n v="2.9349593442909501"/>
    <s v="aim-r"/>
    <m/>
    <x v="5"/>
    <s v="LAGA Cameroon"/>
    <x v="0"/>
    <n v="613.29639999999995"/>
  </r>
  <r>
    <d v="2023-02-27T00:00:00"/>
    <s v="Local Transport"/>
    <x v="1"/>
    <x v="2"/>
    <n v="1800"/>
    <n v="2.9349593442909501"/>
    <s v="ann-r"/>
    <m/>
    <x v="4"/>
    <s v="LAGA Cameroon"/>
    <x v="0"/>
    <n v="613.29639999999995"/>
  </r>
  <r>
    <d v="2023-02-27T00:00:00"/>
    <s v="Local Transport"/>
    <x v="1"/>
    <x v="0"/>
    <n v="2900"/>
    <n v="4.7285456102465302"/>
    <s v="Arrey-r"/>
    <m/>
    <x v="1"/>
    <s v="LAGA Cameroon"/>
    <x v="0"/>
    <n v="613.29639999999995"/>
  </r>
  <r>
    <d v="2023-02-27T00:00:00"/>
    <s v="Local Transport"/>
    <x v="1"/>
    <x v="0"/>
    <n v="1700"/>
    <n v="2.771906047385897"/>
    <s v="eri-r"/>
    <m/>
    <x v="2"/>
    <s v="LAGA Cameroon"/>
    <x v="0"/>
    <n v="613.29639999999995"/>
  </r>
  <r>
    <d v="2023-02-27T00:00:00"/>
    <s v="Local Transport"/>
    <x v="1"/>
    <x v="4"/>
    <n v="1800"/>
    <n v="3.0609537932019615"/>
    <s v="i27-r"/>
    <m/>
    <x v="8"/>
    <s v="LAGA Cameroon"/>
    <x v="1"/>
    <n v="588.05200000000002"/>
  </r>
  <r>
    <d v="2023-02-27T00:00:00"/>
    <s v="Local Transport"/>
    <x v="1"/>
    <x v="4"/>
    <n v="1700"/>
    <n v="2.8909008046907414"/>
    <s v="i54-r"/>
    <m/>
    <x v="7"/>
    <s v="LAGA Cameroon"/>
    <x v="1"/>
    <n v="588.05200000000002"/>
  </r>
  <r>
    <d v="2023-02-27T00:00:00"/>
    <s v="Local Transport"/>
    <x v="1"/>
    <x v="4"/>
    <n v="2000"/>
    <n v="3.4010597702244016"/>
    <s v="i69-r"/>
    <m/>
    <x v="11"/>
    <s v="LAGA Cameroon"/>
    <x v="1"/>
    <n v="588.05200000000002"/>
  </r>
  <r>
    <d v="2023-02-27T00:00:00"/>
    <s v="Local Transport"/>
    <x v="1"/>
    <x v="4"/>
    <n v="2000"/>
    <n v="3.4010597702244016"/>
    <s v="i89-r"/>
    <m/>
    <x v="13"/>
    <s v="LAGA Cameroon"/>
    <x v="1"/>
    <n v="588.05200000000002"/>
  </r>
  <r>
    <d v="2023-02-27T00:00:00"/>
    <s v="Local Transport"/>
    <x v="1"/>
    <x v="4"/>
    <n v="1900"/>
    <n v="3.2310067817131816"/>
    <s v="i95-r"/>
    <m/>
    <x v="14"/>
    <s v="LAGA Cameroon"/>
    <x v="1"/>
    <n v="588.05200000000002"/>
  </r>
  <r>
    <d v="2023-02-27T00:00:00"/>
    <s v="local Transport"/>
    <x v="1"/>
    <x v="4"/>
    <n v="600"/>
    <n v="1.0203179310673205"/>
    <s v="Jos-r"/>
    <m/>
    <x v="15"/>
    <s v="LAGA Cameroon"/>
    <x v="1"/>
    <n v="588.05200000000002"/>
  </r>
  <r>
    <d v="2023-02-27T00:00:00"/>
    <s v="Local Transport"/>
    <x v="1"/>
    <x v="3"/>
    <n v="1500"/>
    <n v="2.4457994535757916"/>
    <s v="ste-r"/>
    <m/>
    <x v="12"/>
    <s v="LAGA Cameroon"/>
    <x v="0"/>
    <n v="613.29639999999995"/>
  </r>
  <r>
    <d v="2023-02-27T00:00:00"/>
    <s v="Local Transport"/>
    <x v="1"/>
    <x v="3"/>
    <n v="1500"/>
    <n v="2.4457994535757916"/>
    <s v="Love-r"/>
    <m/>
    <x v="6"/>
    <s v="LAGA Cameroon"/>
    <x v="0"/>
    <n v="613.29639999999995"/>
  </r>
  <r>
    <d v="2023-02-27T00:00:00"/>
    <s v="Local Transport"/>
    <x v="1"/>
    <x v="1"/>
    <n v="1800"/>
    <n v="2.9349593442909501"/>
    <s v="Luc-r"/>
    <m/>
    <x v="16"/>
    <s v="LAGA Cameroon"/>
    <x v="0"/>
    <n v="613.29639999999995"/>
  </r>
  <r>
    <d v="2023-02-27T00:00:00"/>
    <s v="Local Transport"/>
    <x v="1"/>
    <x v="3"/>
    <n v="2900"/>
    <n v="4.7285456102465302"/>
    <s v="Her-r"/>
    <m/>
    <x v="10"/>
    <s v="LAGA Cameroon"/>
    <x v="0"/>
    <n v="613.29639999999995"/>
  </r>
  <r>
    <d v="2023-02-27T00:00:00"/>
    <s v="Local Transport"/>
    <x v="1"/>
    <x v="1"/>
    <n v="2000"/>
    <n v="3.2610659381010554"/>
    <s v="Uni-r"/>
    <m/>
    <x v="3"/>
    <s v="LAGA Cameroon"/>
    <x v="0"/>
    <n v="613.29639999999995"/>
  </r>
  <r>
    <d v="2023-02-28T00:00:00"/>
    <s v="Monthly Bank Fees - AFriland 13"/>
    <x v="12"/>
    <x v="1"/>
    <n v="10092"/>
    <n v="16.455338723657928"/>
    <s v="Afriland-r"/>
    <m/>
    <x v="17"/>
    <s v="LAGA Cameroon"/>
    <x v="0"/>
    <n v="613.29639999999995"/>
  </r>
  <r>
    <d v="2023-02-28T00:00:00"/>
    <s v="Monthly Bank Fees - AFriland 16 "/>
    <x v="12"/>
    <x v="1"/>
    <n v="23851"/>
    <n v="38.88984184482414"/>
    <s v="Afriland-r"/>
    <m/>
    <x v="0"/>
    <s v="LAGA Cameroon"/>
    <x v="0"/>
    <n v="613.29639999999995"/>
  </r>
  <r>
    <d v="2023-02-28T00:00:00"/>
    <s v="Local Tranport"/>
    <x v="1"/>
    <x v="3"/>
    <n v="1800"/>
    <n v="2.9349593442909501"/>
    <s v="aim-r"/>
    <m/>
    <x v="5"/>
    <s v="LAGA Cameroon"/>
    <x v="0"/>
    <n v="613.29639999999995"/>
  </r>
  <r>
    <d v="2023-02-28T00:00:00"/>
    <s v="Local Transport"/>
    <x v="1"/>
    <x v="2"/>
    <n v="1500"/>
    <n v="2.4457994535757916"/>
    <s v="ann-r"/>
    <m/>
    <x v="4"/>
    <s v="LAGA Cameroon"/>
    <x v="0"/>
    <n v="613.29639999999995"/>
  </r>
  <r>
    <d v="2023-02-28T00:00:00"/>
    <s v="newspaper"/>
    <x v="2"/>
    <x v="2"/>
    <n v="6400"/>
    <n v="10.435411001923377"/>
    <s v="ann-5"/>
    <m/>
    <x v="4"/>
    <s v="LAGA Cameroon"/>
    <x v="0"/>
    <n v="613.29639999999995"/>
  </r>
  <r>
    <d v="2023-02-28T00:00:00"/>
    <s v="Local Transport"/>
    <x v="1"/>
    <x v="0"/>
    <n v="2900"/>
    <n v="4.7285456102465302"/>
    <s v="Arrey-r"/>
    <m/>
    <x v="1"/>
    <s v="LAGA Cameroon"/>
    <x v="0"/>
    <n v="613.29639999999995"/>
  </r>
  <r>
    <d v="2023-02-28T00:00:00"/>
    <s v="Local Transport"/>
    <x v="1"/>
    <x v="0"/>
    <n v="1900"/>
    <n v="3.0980126411960027"/>
    <s v="eri-r"/>
    <m/>
    <x v="2"/>
    <s v="LAGA Cameroon"/>
    <x v="0"/>
    <n v="613.29639999999995"/>
  </r>
  <r>
    <d v="2023-02-28T00:00:00"/>
    <s v="Local Transport"/>
    <x v="1"/>
    <x v="4"/>
    <n v="1900"/>
    <n v="3.2310067817131816"/>
    <s v="i27-r"/>
    <m/>
    <x v="8"/>
    <s v="LAGA Cameroon"/>
    <x v="1"/>
    <n v="588.05200000000002"/>
  </r>
  <r>
    <d v="2023-02-28T00:00:00"/>
    <s v="Local Transport"/>
    <x v="1"/>
    <x v="4"/>
    <n v="2200"/>
    <n v="3.7411657472468418"/>
    <s v="i49-r"/>
    <m/>
    <x v="9"/>
    <s v="LAGA Cameroon"/>
    <x v="1"/>
    <n v="588.05200000000002"/>
  </r>
  <r>
    <d v="2023-02-28T00:00:00"/>
    <s v="Local Transport"/>
    <x v="1"/>
    <x v="4"/>
    <n v="1950"/>
    <n v="3.3160332759687918"/>
    <s v="i54-r"/>
    <m/>
    <x v="7"/>
    <s v="LAGA Cameroon"/>
    <x v="1"/>
    <n v="588.05200000000002"/>
  </r>
  <r>
    <d v="2023-02-28T00:00:00"/>
    <s v="Local Transport"/>
    <x v="1"/>
    <x v="4"/>
    <n v="2000"/>
    <n v="3.4010597702244016"/>
    <s v="i69-r"/>
    <m/>
    <x v="11"/>
    <s v="LAGA Cameroon"/>
    <x v="1"/>
    <n v="588.05200000000002"/>
  </r>
  <r>
    <d v="2023-02-28T00:00:00"/>
    <s v="Local Transport"/>
    <x v="1"/>
    <x v="4"/>
    <n v="2000"/>
    <n v="3.4010597702244016"/>
    <s v="i89-r"/>
    <m/>
    <x v="13"/>
    <s v="LAGA Cameroon"/>
    <x v="1"/>
    <n v="588.05200000000002"/>
  </r>
  <r>
    <d v="2023-02-28T00:00:00"/>
    <s v="Local Transport"/>
    <x v="1"/>
    <x v="4"/>
    <n v="1900"/>
    <n v="3.0798757675374611"/>
    <s v="i95-r"/>
    <m/>
    <x v="14"/>
    <s v="LAGA Cameroon"/>
    <x v="2"/>
    <n v="616.90800000000002"/>
  </r>
  <r>
    <d v="2023-02-28T00:00:00"/>
    <s v="local Transport"/>
    <x v="1"/>
    <x v="4"/>
    <n v="600"/>
    <n v="0.97259234764340874"/>
    <s v="Jos-r"/>
    <m/>
    <x v="15"/>
    <s v="LAGA Cameroon"/>
    <x v="2"/>
    <n v="616.90800000000002"/>
  </r>
  <r>
    <d v="2023-02-28T00:00:00"/>
    <s v="Local Transport"/>
    <x v="1"/>
    <x v="3"/>
    <n v="1600"/>
    <n v="2.5935795937157566"/>
    <s v="ste-r"/>
    <m/>
    <x v="12"/>
    <s v="LAGA Cameroon"/>
    <x v="2"/>
    <n v="616.90800000000002"/>
  </r>
  <r>
    <d v="2023-02-28T00:00:00"/>
    <s v="Local Transport"/>
    <x v="1"/>
    <x v="3"/>
    <n v="1500"/>
    <n v="2.4314808691085217"/>
    <s v="Love-r"/>
    <m/>
    <x v="6"/>
    <s v="LAGA Cameroon"/>
    <x v="2"/>
    <n v="616.90800000000002"/>
  </r>
  <r>
    <d v="2023-02-28T00:00:00"/>
    <s v="Local Transport"/>
    <x v="1"/>
    <x v="1"/>
    <n v="1800"/>
    <n v="2.9349593442909501"/>
    <s v="Luc-r"/>
    <m/>
    <x v="16"/>
    <s v="LAGA Cameroon"/>
    <x v="0"/>
    <n v="613.29639999999995"/>
  </r>
  <r>
    <d v="2023-02-28T00:00:00"/>
    <s v="Local Transport"/>
    <x v="1"/>
    <x v="3"/>
    <n v="2000"/>
    <n v="3.2419744921446956"/>
    <s v="Her-r"/>
    <m/>
    <x v="10"/>
    <s v="LAGA Cameroon"/>
    <x v="2"/>
    <n v="616.90800000000002"/>
  </r>
  <r>
    <d v="2023-02-28T00:00:00"/>
    <s v="Local Transport"/>
    <x v="1"/>
    <x v="1"/>
    <n v="2000"/>
    <n v="3.2610659381010554"/>
    <s v="Uni-r"/>
    <m/>
    <x v="3"/>
    <s v="LAGA Cameroon"/>
    <x v="0"/>
    <n v="613.296399999999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5" applyNumberFormats="0" applyBorderFormats="0" applyFontFormats="0" applyPatternFormats="0" applyAlignmentFormats="0" applyWidthHeightFormats="1" dataCaption="Valeurs" updatedVersion="5" minRefreshableVersion="3" showCalcMbrs="0" useAutoFormatting="1" itemPrintTitles="1" createdVersion="3" indent="0" outline="1" outlineData="1" multipleFieldFilters="0">
  <location ref="A3:B15" firstHeaderRow="1" firstDataRow="1" firstDataCol="1"/>
  <pivotFields count="5">
    <pivotField dataField="1" showAll="0"/>
    <pivotField showAll="0"/>
    <pivotField showAll="0"/>
    <pivotField showAll="0"/>
    <pivotField axis="axisRow" showAll="0">
      <items count="70">
        <item m="1" x="62"/>
        <item x="1"/>
        <item x="3"/>
        <item m="1" x="31"/>
        <item x="4"/>
        <item m="1" x="30"/>
        <item m="1" x="46"/>
        <item x="6"/>
        <item m="1" x="68"/>
        <item x="7"/>
        <item x="8"/>
        <item m="1" x="41"/>
        <item m="1" x="57"/>
        <item m="1" x="60"/>
        <item m="1" x="11"/>
        <item m="1" x="25"/>
        <item m="1" x="36"/>
        <item m="1" x="12"/>
        <item m="1" x="32"/>
        <item x="0"/>
        <item m="1" x="37"/>
        <item x="9"/>
        <item m="1" x="56"/>
        <item m="1" x="67"/>
        <item m="1" x="54"/>
        <item m="1" x="27"/>
        <item m="1" x="63"/>
        <item m="1" x="38"/>
        <item m="1" x="52"/>
        <item m="1" x="16"/>
        <item x="2"/>
        <item m="1" x="51"/>
        <item m="1" x="18"/>
        <item m="1" x="61"/>
        <item m="1" x="44"/>
        <item m="1" x="49"/>
        <item m="1" x="42"/>
        <item m="1" x="55"/>
        <item m="1" x="34"/>
        <item m="1" x="53"/>
        <item m="1" x="17"/>
        <item m="1" x="50"/>
        <item m="1" x="21"/>
        <item m="1" x="24"/>
        <item m="1" x="29"/>
        <item m="1" x="48"/>
        <item m="1" x="26"/>
        <item m="1" x="33"/>
        <item m="1" x="65"/>
        <item m="1" x="39"/>
        <item m="1" x="40"/>
        <item m="1" x="13"/>
        <item m="1" x="15"/>
        <item m="1" x="14"/>
        <item m="1" x="59"/>
        <item m="1" x="47"/>
        <item m="1" x="66"/>
        <item m="1" x="64"/>
        <item m="1" x="22"/>
        <item m="1" x="43"/>
        <item m="1" x="58"/>
        <item x="10"/>
        <item m="1" x="45"/>
        <item m="1" x="35"/>
        <item m="1" x="28"/>
        <item m="1" x="19"/>
        <item m="1" x="23"/>
        <item m="1" x="20"/>
        <item x="5"/>
        <item t="default"/>
      </items>
    </pivotField>
  </pivotFields>
  <rowFields count="1">
    <field x="4"/>
  </rowFields>
  <rowItems count="12">
    <i>
      <x v="1"/>
    </i>
    <i>
      <x v="2"/>
    </i>
    <i>
      <x v="4"/>
    </i>
    <i>
      <x v="7"/>
    </i>
    <i>
      <x v="9"/>
    </i>
    <i>
      <x v="10"/>
    </i>
    <i>
      <x v="19"/>
    </i>
    <i>
      <x v="21"/>
    </i>
    <i>
      <x v="30"/>
    </i>
    <i>
      <x v="61"/>
    </i>
    <i>
      <x v="68"/>
    </i>
    <i t="grand">
      <x/>
    </i>
  </rowItems>
  <colItems count="1">
    <i/>
  </colItems>
  <dataFields count="1">
    <dataField name="Somme de Used FCFA" fld="0"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eau croisé dynamique1" cacheId="7" dataOnRows="1" applyNumberFormats="0" applyBorderFormats="0" applyFontFormats="0" applyPatternFormats="0" applyAlignmentFormats="0" applyWidthHeightFormats="1" dataCaption="Données" updatedVersion="6" minRefreshableVersion="3" showMemberPropertyTips="0" useAutoFormatting="1" itemPrintTitles="1" createdVersion="5" indent="0" compact="0" compactData="0" gridDropZones="1">
  <location ref="A5:O14" firstHeaderRow="1" firstDataRow="2" firstDataCol="1" rowPageCount="1" colPageCount="1"/>
  <pivotFields count="12">
    <pivotField compact="0" outline="0" subtotalTop="0" showAll="0" includeNewItemsInFilter="1"/>
    <pivotField compact="0" outline="0" subtotalTop="0" showAll="0" includeNewItemsInFilter="1"/>
    <pivotField axis="axisCol" compact="0" outline="0" subtotalTop="0" showAll="0" includeNewItemsInFilter="1" sortType="ascending">
      <items count="17">
        <item x="12"/>
        <item x="7"/>
        <item x="5"/>
        <item x="8"/>
        <item x="2"/>
        <item x="0"/>
        <item x="11"/>
        <item m="1" x="15"/>
        <item x="6"/>
        <item x="4"/>
        <item x="10"/>
        <item x="1"/>
        <item x="3"/>
        <item m="1" x="14"/>
        <item x="9"/>
        <item h="1" m="1" x="13"/>
        <item t="default"/>
      </items>
    </pivotField>
    <pivotField axis="axisRow" compact="0" outline="0" subtotalTop="0" showAll="0" includeNewItemsInFilter="1" sortType="ascending">
      <items count="8">
        <item x="4"/>
        <item x="3"/>
        <item x="0"/>
        <item x="2"/>
        <item x="1"/>
        <item x="5"/>
        <item x="6"/>
        <item t="default"/>
      </items>
    </pivotField>
    <pivotField dataField="1" compact="0" outline="0" showAll="0" defaultSubtotal="0"/>
    <pivotField compact="0" outline="0" showAll="0" defaultSubtotal="0"/>
    <pivotField compact="0" outline="0" subtotalTop="0" showAll="0" includeNewItemsInFilter="1"/>
    <pivotField compact="0" outline="0" showAll="0" defaultSubtotal="0"/>
    <pivotField compact="0" outline="0" subtotalTop="0" showAll="0" includeNewItemsInFilter="1"/>
    <pivotField compact="0" outline="0" subtotalTop="0" showAll="0" includeNewItemsInFilter="1"/>
    <pivotField axis="axisPage" compact="0" outline="0" subtotalTop="0" showAll="0" includeNewItemsInFilter="1">
      <items count="4">
        <item x="0"/>
        <item x="1"/>
        <item x="2"/>
        <item t="default"/>
      </items>
    </pivotField>
    <pivotField compact="0" outline="0" showAll="0" defaultSubtotal="0"/>
  </pivotFields>
  <rowFields count="1">
    <field x="3"/>
  </rowFields>
  <rowItems count="8">
    <i>
      <x/>
    </i>
    <i>
      <x v="1"/>
    </i>
    <i>
      <x v="2"/>
    </i>
    <i>
      <x v="3"/>
    </i>
    <i>
      <x v="4"/>
    </i>
    <i>
      <x v="5"/>
    </i>
    <i>
      <x v="6"/>
    </i>
    <i t="grand">
      <x/>
    </i>
  </rowItems>
  <colFields count="1">
    <field x="2"/>
  </colFields>
  <colItems count="14">
    <i>
      <x/>
    </i>
    <i>
      <x v="1"/>
    </i>
    <i>
      <x v="2"/>
    </i>
    <i>
      <x v="3"/>
    </i>
    <i>
      <x v="4"/>
    </i>
    <i>
      <x v="5"/>
    </i>
    <i>
      <x v="6"/>
    </i>
    <i>
      <x v="8"/>
    </i>
    <i>
      <x v="9"/>
    </i>
    <i>
      <x v="10"/>
    </i>
    <i>
      <x v="11"/>
    </i>
    <i>
      <x v="12"/>
    </i>
    <i>
      <x v="14"/>
    </i>
    <i t="grand">
      <x/>
    </i>
  </colItems>
  <pageFields count="1">
    <pageField fld="10" hier="0"/>
  </pageFields>
  <dataFields count="1">
    <dataField name="Somme de Used FCFA" fld="4" baseField="0" baseItem="0"/>
  </dataFields>
  <formats count="24">
    <format dxfId="31">
      <pivotArea outline="0" fieldPosition="0"/>
    </format>
    <format dxfId="30">
      <pivotArea dataOnly="0" labelOnly="1" outline="0" fieldPosition="0">
        <references count="1">
          <reference field="2" count="1">
            <x v="5"/>
          </reference>
        </references>
      </pivotArea>
    </format>
    <format dxfId="29">
      <pivotArea type="all" dataOnly="0" outline="0" fieldPosition="0"/>
    </format>
    <format dxfId="28">
      <pivotArea outline="0" fieldPosition="0"/>
    </format>
    <format dxfId="27">
      <pivotArea dataOnly="0" labelOnly="1" outline="0" fieldPosition="0">
        <references count="1">
          <reference field="3" count="0"/>
        </references>
      </pivotArea>
    </format>
    <format dxfId="26">
      <pivotArea dataOnly="0" labelOnly="1" grandRow="1" outline="0" fieldPosition="0"/>
    </format>
    <format dxfId="25">
      <pivotArea dataOnly="0" labelOnly="1" outline="0" fieldPosition="0">
        <references count="1">
          <reference field="2" count="0"/>
        </references>
      </pivotArea>
    </format>
    <format dxfId="24">
      <pivotArea dataOnly="0" labelOnly="1" grandCol="1" outline="0" fieldPosition="0"/>
    </format>
    <format dxfId="23">
      <pivotArea field="3" type="button" dataOnly="0" labelOnly="1" outline="0" axis="axisRow" fieldPosition="0"/>
    </format>
    <format dxfId="22">
      <pivotArea dataOnly="0" labelOnly="1" outline="0" fieldPosition="0">
        <references count="1">
          <reference field="2" count="0"/>
        </references>
      </pivotArea>
    </format>
    <format dxfId="21">
      <pivotArea dataOnly="0" labelOnly="1" grandCol="1" outline="0" fieldPosition="0"/>
    </format>
    <format dxfId="20">
      <pivotArea field="3" type="button" dataOnly="0" labelOnly="1" outline="0" axis="axisRow" fieldPosition="0"/>
    </format>
    <format dxfId="19">
      <pivotArea dataOnly="0" labelOnly="1" outline="0" fieldPosition="0">
        <references count="1">
          <reference field="2" count="0"/>
        </references>
      </pivotArea>
    </format>
    <format dxfId="18">
      <pivotArea dataOnly="0" labelOnly="1" grandCol="1" outline="0" fieldPosition="0"/>
    </format>
    <format dxfId="17">
      <pivotArea type="all" dataOnly="0" outline="0" fieldPosition="0"/>
    </format>
    <format dxfId="16">
      <pivotArea outline="0" collapsedLevelsAreSubtotals="1" fieldPosition="0"/>
    </format>
    <format dxfId="15">
      <pivotArea type="origin" dataOnly="0" labelOnly="1" outline="0" fieldPosition="0"/>
    </format>
    <format dxfId="14">
      <pivotArea field="2" type="button" dataOnly="0" labelOnly="1" outline="0" axis="axisCol" fieldPosition="0"/>
    </format>
    <format dxfId="13">
      <pivotArea type="topRight" dataOnly="0" labelOnly="1" outline="0" fieldPosition="0"/>
    </format>
    <format dxfId="12">
      <pivotArea field="3" type="button" dataOnly="0" labelOnly="1" outline="0" axis="axisRow" fieldPosition="0"/>
    </format>
    <format dxfId="11">
      <pivotArea dataOnly="0" labelOnly="1" outline="0" fieldPosition="0">
        <references count="1">
          <reference field="3" count="5">
            <x v="0"/>
            <x v="1"/>
            <x v="2"/>
            <x v="3"/>
            <x v="4"/>
          </reference>
        </references>
      </pivotArea>
    </format>
    <format dxfId="10">
      <pivotArea dataOnly="0" labelOnly="1" grandRow="1" outline="0" fieldPosition="0"/>
    </format>
    <format dxfId="9">
      <pivotArea dataOnly="0" labelOnly="1" outline="0" fieldPosition="0">
        <references count="1">
          <reference field="2" count="11">
            <x v="0"/>
            <x v="1"/>
            <x v="4"/>
            <x v="5"/>
            <x v="7"/>
            <x v="8"/>
            <x v="9"/>
            <x v="10"/>
            <x v="11"/>
            <x v="12"/>
            <x v="14"/>
          </reference>
        </references>
      </pivotArea>
    </format>
    <format dxfId="8">
      <pivotArea dataOnly="0" labelOnly="1" grandCol="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eau croisé dynamique1" cacheId="3" applyNumberFormats="0" applyBorderFormats="0" applyFontFormats="0" applyPatternFormats="0" applyAlignmentFormats="0" applyWidthHeightFormats="1" dataCaption="Valeurs" updatedVersion="5" minRefreshableVersion="3" useAutoFormatting="1" itemPrintTitles="1" createdVersion="4" indent="0" outline="1" outlineData="1" multipleFieldFilters="0">
  <location ref="A3:I10" firstHeaderRow="1" firstDataRow="2" firstDataCol="1"/>
  <pivotFields count="12">
    <pivotField showAll="0"/>
    <pivotField showAll="0"/>
    <pivotField showAll="0"/>
    <pivotField axis="axisCol" showAll="0">
      <items count="17">
        <item x="5"/>
        <item x="0"/>
        <item x="4"/>
        <item x="2"/>
        <item x="3"/>
        <item x="6"/>
        <item x="1"/>
        <item m="1" x="11"/>
        <item m="1" x="10"/>
        <item m="1" x="15"/>
        <item m="1" x="9"/>
        <item m="1" x="7"/>
        <item m="1" x="14"/>
        <item m="1" x="12"/>
        <item m="1" x="13"/>
        <item m="1" x="8"/>
        <item t="default"/>
      </items>
    </pivotField>
    <pivotField dataField="1" showAll="0"/>
    <pivotField showAll="0" defaultSubtotal="0"/>
    <pivotField showAll="0"/>
    <pivotField showAll="0" defaultSubtotal="0"/>
    <pivotField showAll="0"/>
    <pivotField showAll="0"/>
    <pivotField axis="axisRow" showAll="0" includeNewItemsInFilter="1" sortType="ascending">
      <items count="17">
        <item m="1" x="14"/>
        <item x="4"/>
        <item m="1" x="6"/>
        <item m="1" x="10"/>
        <item m="1" x="7"/>
        <item m="1" x="9"/>
        <item m="1" x="11"/>
        <item x="2"/>
        <item m="1" x="13"/>
        <item x="0"/>
        <item x="3"/>
        <item m="1" x="12"/>
        <item m="1" x="15"/>
        <item m="1" x="8"/>
        <item x="1"/>
        <item m="1" x="5"/>
        <item t="default"/>
      </items>
    </pivotField>
    <pivotField showAll="0" defaultSubtotal="0"/>
  </pivotFields>
  <rowFields count="1">
    <field x="10"/>
  </rowFields>
  <rowItems count="6">
    <i>
      <x v="1"/>
    </i>
    <i>
      <x v="7"/>
    </i>
    <i>
      <x v="9"/>
    </i>
    <i>
      <x v="10"/>
    </i>
    <i>
      <x v="14"/>
    </i>
    <i t="grand">
      <x/>
    </i>
  </rowItems>
  <colFields count="1">
    <field x="3"/>
  </colFields>
  <colItems count="8">
    <i>
      <x/>
    </i>
    <i>
      <x v="1"/>
    </i>
    <i>
      <x v="2"/>
    </i>
    <i>
      <x v="3"/>
    </i>
    <i>
      <x v="4"/>
    </i>
    <i>
      <x v="5"/>
    </i>
    <i>
      <x v="6"/>
    </i>
    <i t="grand">
      <x/>
    </i>
  </colItems>
  <dataFields count="1">
    <dataField name="Somme de Used FCFA" fld="4" baseField="11" baseItem="3" numFmtId="3"/>
  </dataFields>
  <formats count="8">
    <format dxfId="7">
      <pivotArea type="all" dataOnly="0" outline="0" collapsedLevelsAreSubtotals="1" fieldPosition="0"/>
    </format>
    <format dxfId="6">
      <pivotArea dataOnly="0" labelOnly="1" fieldPosition="0">
        <references count="1">
          <reference field="10" count="0"/>
        </references>
      </pivotArea>
    </format>
    <format dxfId="5">
      <pivotArea dataOnly="0" labelOnly="1" grandRow="1" outline="0" fieldPosition="0"/>
    </format>
    <format dxfId="4">
      <pivotArea grandCol="1" outline="0" collapsedLevelsAreSubtotals="1" fieldPosition="0"/>
    </format>
    <format dxfId="3">
      <pivotArea dataOnly="0" labelOnly="1" fieldPosition="0">
        <references count="1">
          <reference field="3" count="0"/>
        </references>
      </pivotArea>
    </format>
    <format dxfId="2">
      <pivotArea dataOnly="0" labelOnly="1" fieldPosition="0">
        <references count="1">
          <reference field="3" count="0"/>
        </references>
      </pivotArea>
    </format>
    <format dxfId="1">
      <pivotArea outline="0" collapsedLevelsAreSubtotals="1" fieldPosition="0">
        <references count="1">
          <reference field="3" count="6" selected="0">
            <x v="0"/>
            <x v="1"/>
            <x v="2"/>
            <x v="3"/>
            <x v="4"/>
            <x v="5"/>
          </reference>
        </references>
      </pivotArea>
    </format>
    <format dxfId="0">
      <pivotArea outline="0" collapsedLevelsAreSubtotals="1"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ivotTable" Target="../pivotTables/pivotTable3.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4" sqref="A4:B20"/>
    </sheetView>
  </sheetViews>
  <sheetFormatPr defaultColWidth="8.796875" defaultRowHeight="15"/>
  <cols>
    <col min="1" max="1" width="11" customWidth="1"/>
    <col min="2" max="2" width="9.09765625" customWidth="1"/>
  </cols>
  <sheetData>
    <row r="3" spans="1:2" ht="45">
      <c r="A3" s="47" t="s">
        <v>132</v>
      </c>
      <c r="B3" s="48" t="s">
        <v>26</v>
      </c>
    </row>
    <row r="4" spans="1:2">
      <c r="A4" s="49" t="s">
        <v>14</v>
      </c>
      <c r="B4" s="52">
        <v>1435180</v>
      </c>
    </row>
    <row r="5" spans="1:2">
      <c r="A5" s="50" t="s">
        <v>17</v>
      </c>
      <c r="B5" s="54">
        <v>80300</v>
      </c>
    </row>
    <row r="6" spans="1:2">
      <c r="A6" s="50" t="s">
        <v>16</v>
      </c>
      <c r="B6" s="54">
        <v>43700</v>
      </c>
    </row>
    <row r="7" spans="1:2">
      <c r="A7" s="50" t="s">
        <v>13</v>
      </c>
      <c r="B7" s="54">
        <v>840150</v>
      </c>
    </row>
    <row r="8" spans="1:2">
      <c r="A8" s="50" t="s">
        <v>19</v>
      </c>
      <c r="B8" s="54">
        <v>711850</v>
      </c>
    </row>
    <row r="9" spans="1:2">
      <c r="A9" s="50" t="s">
        <v>25</v>
      </c>
      <c r="B9" s="54">
        <v>570450</v>
      </c>
    </row>
    <row r="10" spans="1:2">
      <c r="A10" s="50" t="s">
        <v>20</v>
      </c>
      <c r="B10" s="54">
        <v>1058150</v>
      </c>
    </row>
    <row r="11" spans="1:2">
      <c r="A11" s="50" t="s">
        <v>45</v>
      </c>
      <c r="B11" s="54">
        <v>491650</v>
      </c>
    </row>
    <row r="12" spans="1:2">
      <c r="A12" s="50" t="s">
        <v>56</v>
      </c>
      <c r="B12" s="54">
        <v>868120</v>
      </c>
    </row>
    <row r="13" spans="1:2">
      <c r="A13" s="50" t="s">
        <v>128</v>
      </c>
      <c r="B13" s="54">
        <v>406750</v>
      </c>
    </row>
    <row r="14" spans="1:2">
      <c r="A14" s="50" t="s">
        <v>157</v>
      </c>
      <c r="B14" s="54">
        <v>99200</v>
      </c>
    </row>
    <row r="15" spans="1:2">
      <c r="A15" s="51" t="s">
        <v>133</v>
      </c>
      <c r="B15" s="53">
        <v>6605500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0"/>
  <sheetViews>
    <sheetView zoomScale="80" zoomScaleNormal="80" workbookViewId="0">
      <pane ySplit="1" topLeftCell="A757" activePane="bottomLeft" state="frozen"/>
      <selection pane="bottomLeft" activeCell="A2" sqref="A2:L780"/>
    </sheetView>
  </sheetViews>
  <sheetFormatPr defaultColWidth="8.796875" defaultRowHeight="15"/>
  <cols>
    <col min="1" max="1" width="8.796875" style="140"/>
    <col min="2" max="2" width="32.69921875" style="141" customWidth="1"/>
    <col min="3" max="3" width="14.69921875" style="166" customWidth="1"/>
    <col min="4" max="4" width="11.8984375" style="166" customWidth="1"/>
    <col min="5" max="6" width="8.796875" style="142"/>
    <col min="7" max="7" width="13.19921875" style="141" customWidth="1"/>
    <col min="8" max="8" width="8.796875" style="78"/>
    <col min="9" max="9" width="8.796875" style="141"/>
    <col min="10" max="10" width="13.69921875" style="141" customWidth="1"/>
    <col min="11" max="11" width="13.296875" style="141" customWidth="1"/>
    <col min="12" max="12" width="8.796875" style="142"/>
    <col min="13" max="16384" width="8.796875" style="89"/>
  </cols>
  <sheetData>
    <row r="1" spans="1:12" s="78" customFormat="1" ht="15.75">
      <c r="A1" s="73" t="s">
        <v>4</v>
      </c>
      <c r="B1" s="74" t="s">
        <v>134</v>
      </c>
      <c r="C1" s="74" t="s">
        <v>1</v>
      </c>
      <c r="D1" s="74" t="s">
        <v>0</v>
      </c>
      <c r="E1" s="75" t="s">
        <v>2</v>
      </c>
      <c r="F1" s="76" t="s">
        <v>39</v>
      </c>
      <c r="G1" s="76" t="s">
        <v>5</v>
      </c>
      <c r="H1" s="76" t="s">
        <v>43</v>
      </c>
      <c r="I1" s="77" t="s">
        <v>3</v>
      </c>
      <c r="J1" s="77" t="s">
        <v>21</v>
      </c>
      <c r="K1" s="77" t="s">
        <v>24</v>
      </c>
      <c r="L1" s="75" t="s">
        <v>42</v>
      </c>
    </row>
    <row r="2" spans="1:12" ht="15" customHeight="1">
      <c r="A2" s="79">
        <v>44958</v>
      </c>
      <c r="B2" s="80" t="s">
        <v>296</v>
      </c>
      <c r="C2" s="80" t="s">
        <v>11</v>
      </c>
      <c r="D2" s="81" t="s">
        <v>9</v>
      </c>
      <c r="E2" s="82">
        <v>617054</v>
      </c>
      <c r="F2" s="83">
        <f t="shared" ref="F2:F65" si="0">E2/L2</f>
        <v>1006.1268906845044</v>
      </c>
      <c r="G2" s="84" t="s">
        <v>291</v>
      </c>
      <c r="H2" s="85"/>
      <c r="I2" s="80" t="s">
        <v>56</v>
      </c>
      <c r="J2" s="86" t="s">
        <v>22</v>
      </c>
      <c r="K2" s="87" t="s">
        <v>130</v>
      </c>
      <c r="L2" s="88">
        <v>613.29639999999995</v>
      </c>
    </row>
    <row r="3" spans="1:12" ht="15" customHeight="1">
      <c r="A3" s="79">
        <v>44958</v>
      </c>
      <c r="B3" s="80" t="s">
        <v>297</v>
      </c>
      <c r="C3" s="80" t="s">
        <v>11</v>
      </c>
      <c r="D3" s="81" t="s">
        <v>9</v>
      </c>
      <c r="E3" s="82">
        <v>4650</v>
      </c>
      <c r="F3" s="83">
        <f t="shared" si="0"/>
        <v>7.5819783060849542</v>
      </c>
      <c r="G3" s="84" t="s">
        <v>23</v>
      </c>
      <c r="H3" s="85"/>
      <c r="I3" s="80" t="s">
        <v>17</v>
      </c>
      <c r="J3" s="86" t="s">
        <v>22</v>
      </c>
      <c r="K3" s="87" t="s">
        <v>130</v>
      </c>
      <c r="L3" s="88">
        <v>613.29639999999995</v>
      </c>
    </row>
    <row r="4" spans="1:12" ht="15" customHeight="1">
      <c r="A4" s="79">
        <v>44958</v>
      </c>
      <c r="B4" s="80" t="s">
        <v>298</v>
      </c>
      <c r="C4" s="80" t="s">
        <v>11</v>
      </c>
      <c r="D4" s="81" t="s">
        <v>9</v>
      </c>
      <c r="E4" s="82">
        <v>283605</v>
      </c>
      <c r="F4" s="83">
        <f t="shared" si="0"/>
        <v>462.42730268757492</v>
      </c>
      <c r="G4" s="84" t="s">
        <v>291</v>
      </c>
      <c r="H4" s="85"/>
      <c r="I4" s="80" t="s">
        <v>56</v>
      </c>
      <c r="J4" s="86" t="s">
        <v>22</v>
      </c>
      <c r="K4" s="87" t="s">
        <v>130</v>
      </c>
      <c r="L4" s="88">
        <v>613.29639999999995</v>
      </c>
    </row>
    <row r="5" spans="1:12" ht="15" customHeight="1">
      <c r="A5" s="79">
        <v>44958</v>
      </c>
      <c r="B5" s="80" t="s">
        <v>299</v>
      </c>
      <c r="C5" s="80" t="s">
        <v>11</v>
      </c>
      <c r="D5" s="81" t="s">
        <v>9</v>
      </c>
      <c r="E5" s="82">
        <v>30350</v>
      </c>
      <c r="F5" s="83">
        <f t="shared" si="0"/>
        <v>49.48667561068352</v>
      </c>
      <c r="G5" s="84" t="s">
        <v>23</v>
      </c>
      <c r="H5" s="85"/>
      <c r="I5" s="80" t="s">
        <v>16</v>
      </c>
      <c r="J5" s="86" t="s">
        <v>22</v>
      </c>
      <c r="K5" s="87" t="s">
        <v>130</v>
      </c>
      <c r="L5" s="88">
        <v>613.29639999999995</v>
      </c>
    </row>
    <row r="6" spans="1:12" ht="15" customHeight="1">
      <c r="A6" s="79">
        <v>44958</v>
      </c>
      <c r="B6" s="80" t="s">
        <v>300</v>
      </c>
      <c r="C6" s="80" t="s">
        <v>11</v>
      </c>
      <c r="D6" s="81" t="s">
        <v>10</v>
      </c>
      <c r="E6" s="82">
        <v>286426</v>
      </c>
      <c r="F6" s="83">
        <f t="shared" si="0"/>
        <v>467.02703619326644</v>
      </c>
      <c r="G6" s="84" t="s">
        <v>291</v>
      </c>
      <c r="H6" s="85"/>
      <c r="I6" s="80" t="s">
        <v>56</v>
      </c>
      <c r="J6" s="86" t="s">
        <v>22</v>
      </c>
      <c r="K6" s="87" t="s">
        <v>130</v>
      </c>
      <c r="L6" s="88">
        <v>613.29639999999995</v>
      </c>
    </row>
    <row r="7" spans="1:12" ht="15" customHeight="1">
      <c r="A7" s="79">
        <v>44958</v>
      </c>
      <c r="B7" s="80" t="s">
        <v>301</v>
      </c>
      <c r="C7" s="80" t="s">
        <v>11</v>
      </c>
      <c r="D7" s="81" t="s">
        <v>10</v>
      </c>
      <c r="E7" s="82">
        <v>8223</v>
      </c>
      <c r="F7" s="83">
        <f t="shared" si="0"/>
        <v>13.40787260450249</v>
      </c>
      <c r="G7" s="84" t="s">
        <v>23</v>
      </c>
      <c r="H7" s="85"/>
      <c r="I7" s="80" t="s">
        <v>15</v>
      </c>
      <c r="J7" s="86" t="s">
        <v>22</v>
      </c>
      <c r="K7" s="87" t="s">
        <v>130</v>
      </c>
      <c r="L7" s="88">
        <v>613.29639999999995</v>
      </c>
    </row>
    <row r="8" spans="1:12" ht="15" customHeight="1">
      <c r="A8" s="79">
        <v>44958</v>
      </c>
      <c r="B8" s="80" t="s">
        <v>302</v>
      </c>
      <c r="C8" s="80" t="s">
        <v>11</v>
      </c>
      <c r="D8" s="81" t="s">
        <v>8</v>
      </c>
      <c r="E8" s="82">
        <v>416171</v>
      </c>
      <c r="F8" s="83">
        <f t="shared" si="0"/>
        <v>678.58053626272715</v>
      </c>
      <c r="G8" s="84" t="s">
        <v>291</v>
      </c>
      <c r="H8" s="85"/>
      <c r="I8" s="80" t="s">
        <v>56</v>
      </c>
      <c r="J8" s="86" t="s">
        <v>22</v>
      </c>
      <c r="K8" s="87" t="s">
        <v>130</v>
      </c>
      <c r="L8" s="88">
        <v>613.29639999999995</v>
      </c>
    </row>
    <row r="9" spans="1:12" ht="15" customHeight="1">
      <c r="A9" s="79">
        <v>44958</v>
      </c>
      <c r="B9" s="80" t="s">
        <v>303</v>
      </c>
      <c r="C9" s="80" t="s">
        <v>11</v>
      </c>
      <c r="D9" s="81" t="s">
        <v>8</v>
      </c>
      <c r="E9" s="82">
        <v>14000</v>
      </c>
      <c r="F9" s="83">
        <f t="shared" si="0"/>
        <v>22.827461566707388</v>
      </c>
      <c r="G9" s="84" t="s">
        <v>23</v>
      </c>
      <c r="H9" s="85"/>
      <c r="I9" s="80" t="s">
        <v>14</v>
      </c>
      <c r="J9" s="86" t="s">
        <v>22</v>
      </c>
      <c r="K9" s="87" t="s">
        <v>130</v>
      </c>
      <c r="L9" s="88">
        <v>613.29639999999995</v>
      </c>
    </row>
    <row r="10" spans="1:12" ht="15" customHeight="1">
      <c r="A10" s="79">
        <v>44958</v>
      </c>
      <c r="B10" s="80" t="s">
        <v>304</v>
      </c>
      <c r="C10" s="80" t="s">
        <v>11</v>
      </c>
      <c r="D10" s="81" t="s">
        <v>7</v>
      </c>
      <c r="E10" s="82">
        <v>409541</v>
      </c>
      <c r="F10" s="83">
        <f t="shared" si="0"/>
        <v>667.77010267792218</v>
      </c>
      <c r="G10" s="84" t="s">
        <v>291</v>
      </c>
      <c r="H10" s="85"/>
      <c r="I10" s="80" t="s">
        <v>56</v>
      </c>
      <c r="J10" s="86" t="s">
        <v>22</v>
      </c>
      <c r="K10" s="87" t="s">
        <v>130</v>
      </c>
      <c r="L10" s="88">
        <v>613.29639999999995</v>
      </c>
    </row>
    <row r="11" spans="1:12" ht="15" customHeight="1">
      <c r="A11" s="79">
        <v>44958</v>
      </c>
      <c r="B11" s="80" t="s">
        <v>305</v>
      </c>
      <c r="C11" s="80" t="s">
        <v>11</v>
      </c>
      <c r="D11" s="81" t="s">
        <v>7</v>
      </c>
      <c r="E11" s="82">
        <v>14100</v>
      </c>
      <c r="F11" s="83">
        <f t="shared" si="0"/>
        <v>22.990514863612439</v>
      </c>
      <c r="G11" s="84" t="s">
        <v>23</v>
      </c>
      <c r="H11" s="85"/>
      <c r="I11" s="90" t="s">
        <v>20</v>
      </c>
      <c r="J11" s="86" t="s">
        <v>22</v>
      </c>
      <c r="K11" s="87" t="s">
        <v>130</v>
      </c>
      <c r="L11" s="88">
        <v>613.29639999999995</v>
      </c>
    </row>
    <row r="12" spans="1:12" ht="15" customHeight="1">
      <c r="A12" s="79">
        <v>44958</v>
      </c>
      <c r="B12" s="80" t="s">
        <v>306</v>
      </c>
      <c r="C12" s="80" t="s">
        <v>11</v>
      </c>
      <c r="D12" s="81" t="s">
        <v>7</v>
      </c>
      <c r="E12" s="82">
        <v>285703</v>
      </c>
      <c r="F12" s="83">
        <f t="shared" si="0"/>
        <v>465.84816085664295</v>
      </c>
      <c r="G12" s="84" t="s">
        <v>291</v>
      </c>
      <c r="H12" s="85"/>
      <c r="I12" s="80" t="s">
        <v>56</v>
      </c>
      <c r="J12" s="86" t="s">
        <v>22</v>
      </c>
      <c r="K12" s="87" t="s">
        <v>130</v>
      </c>
      <c r="L12" s="88">
        <v>613.29639999999995</v>
      </c>
    </row>
    <row r="13" spans="1:12" ht="15" customHeight="1">
      <c r="A13" s="79">
        <v>44958</v>
      </c>
      <c r="B13" s="80" t="s">
        <v>307</v>
      </c>
      <c r="C13" s="80" t="s">
        <v>11</v>
      </c>
      <c r="D13" s="81" t="s">
        <v>7</v>
      </c>
      <c r="E13" s="82">
        <v>550</v>
      </c>
      <c r="F13" s="83">
        <f t="shared" si="0"/>
        <v>0.89679313297779029</v>
      </c>
      <c r="G13" s="84" t="s">
        <v>23</v>
      </c>
      <c r="H13" s="85"/>
      <c r="I13" s="80" t="s">
        <v>12</v>
      </c>
      <c r="J13" s="86" t="s">
        <v>22</v>
      </c>
      <c r="K13" s="87" t="s">
        <v>130</v>
      </c>
      <c r="L13" s="88">
        <v>613.29639999999995</v>
      </c>
    </row>
    <row r="14" spans="1:12" ht="15" customHeight="1">
      <c r="A14" s="79">
        <v>44958</v>
      </c>
      <c r="B14" s="80" t="s">
        <v>308</v>
      </c>
      <c r="C14" s="80" t="s">
        <v>11</v>
      </c>
      <c r="D14" s="81" t="s">
        <v>6</v>
      </c>
      <c r="E14" s="82">
        <v>242314</v>
      </c>
      <c r="F14" s="83">
        <f t="shared" si="0"/>
        <v>412.06219858107784</v>
      </c>
      <c r="G14" s="84" t="s">
        <v>291</v>
      </c>
      <c r="H14" s="85"/>
      <c r="I14" s="80" t="s">
        <v>56</v>
      </c>
      <c r="J14" s="86" t="s">
        <v>22</v>
      </c>
      <c r="K14" s="87" t="s">
        <v>431</v>
      </c>
      <c r="L14" s="88">
        <v>588.05200000000002</v>
      </c>
    </row>
    <row r="15" spans="1:12" ht="15" customHeight="1">
      <c r="A15" s="79">
        <v>44958</v>
      </c>
      <c r="B15" s="80" t="s">
        <v>309</v>
      </c>
      <c r="C15" s="80" t="s">
        <v>11</v>
      </c>
      <c r="D15" s="81" t="s">
        <v>6</v>
      </c>
      <c r="E15" s="82">
        <v>10950</v>
      </c>
      <c r="F15" s="83">
        <f t="shared" si="0"/>
        <v>18.620802241978598</v>
      </c>
      <c r="G15" s="84" t="s">
        <v>23</v>
      </c>
      <c r="H15" s="85"/>
      <c r="I15" s="80" t="s">
        <v>45</v>
      </c>
      <c r="J15" s="86" t="s">
        <v>22</v>
      </c>
      <c r="K15" s="87" t="s">
        <v>431</v>
      </c>
      <c r="L15" s="88">
        <v>588.05200000000002</v>
      </c>
    </row>
    <row r="16" spans="1:12" ht="15" customHeight="1">
      <c r="A16" s="79">
        <v>44958</v>
      </c>
      <c r="B16" s="80" t="s">
        <v>310</v>
      </c>
      <c r="C16" s="80" t="s">
        <v>11</v>
      </c>
      <c r="D16" s="81" t="s">
        <v>6</v>
      </c>
      <c r="E16" s="82">
        <v>490786</v>
      </c>
      <c r="F16" s="83">
        <f t="shared" si="0"/>
        <v>834.59626019467669</v>
      </c>
      <c r="G16" s="84" t="s">
        <v>291</v>
      </c>
      <c r="H16" s="85"/>
      <c r="I16" s="80" t="s">
        <v>56</v>
      </c>
      <c r="J16" s="86" t="s">
        <v>22</v>
      </c>
      <c r="K16" s="87" t="s">
        <v>431</v>
      </c>
      <c r="L16" s="88">
        <v>588.05200000000002</v>
      </c>
    </row>
    <row r="17" spans="1:12" ht="15" customHeight="1">
      <c r="A17" s="79">
        <v>44958</v>
      </c>
      <c r="B17" s="80" t="s">
        <v>311</v>
      </c>
      <c r="C17" s="80" t="s">
        <v>11</v>
      </c>
      <c r="D17" s="81" t="s">
        <v>6</v>
      </c>
      <c r="E17" s="82">
        <v>400</v>
      </c>
      <c r="F17" s="83">
        <f t="shared" si="0"/>
        <v>0.68021195404488033</v>
      </c>
      <c r="G17" s="84" t="s">
        <v>23</v>
      </c>
      <c r="H17" s="85"/>
      <c r="I17" s="80" t="s">
        <v>13</v>
      </c>
      <c r="J17" s="86" t="s">
        <v>22</v>
      </c>
      <c r="K17" s="87" t="s">
        <v>431</v>
      </c>
      <c r="L17" s="88">
        <v>588.05200000000002</v>
      </c>
    </row>
    <row r="18" spans="1:12" ht="15" customHeight="1">
      <c r="A18" s="79">
        <v>44958</v>
      </c>
      <c r="B18" s="80" t="s">
        <v>312</v>
      </c>
      <c r="C18" s="80" t="s">
        <v>11</v>
      </c>
      <c r="D18" s="81" t="s">
        <v>6</v>
      </c>
      <c r="E18" s="82">
        <v>255164</v>
      </c>
      <c r="F18" s="83">
        <f t="shared" si="0"/>
        <v>433.91400760476961</v>
      </c>
      <c r="G18" s="84" t="s">
        <v>291</v>
      </c>
      <c r="H18" s="85"/>
      <c r="I18" s="80" t="s">
        <v>56</v>
      </c>
      <c r="J18" s="86" t="s">
        <v>22</v>
      </c>
      <c r="K18" s="87" t="s">
        <v>431</v>
      </c>
      <c r="L18" s="88">
        <v>588.05200000000002</v>
      </c>
    </row>
    <row r="19" spans="1:12" ht="15" customHeight="1">
      <c r="A19" s="79">
        <v>44958</v>
      </c>
      <c r="B19" s="80" t="s">
        <v>313</v>
      </c>
      <c r="C19" s="80" t="s">
        <v>11</v>
      </c>
      <c r="D19" s="81" t="s">
        <v>6</v>
      </c>
      <c r="E19" s="82">
        <v>-1900</v>
      </c>
      <c r="F19" s="83">
        <f t="shared" si="0"/>
        <v>-3.2310067817131816</v>
      </c>
      <c r="G19" s="84" t="s">
        <v>23</v>
      </c>
      <c r="H19" s="85"/>
      <c r="I19" s="80" t="s">
        <v>25</v>
      </c>
      <c r="J19" s="86" t="s">
        <v>22</v>
      </c>
      <c r="K19" s="87" t="s">
        <v>431</v>
      </c>
      <c r="L19" s="88">
        <v>588.05200000000002</v>
      </c>
    </row>
    <row r="20" spans="1:12" ht="15" customHeight="1">
      <c r="A20" s="79">
        <v>44958</v>
      </c>
      <c r="B20" s="80" t="s">
        <v>314</v>
      </c>
      <c r="C20" s="80" t="s">
        <v>11</v>
      </c>
      <c r="D20" s="81" t="s">
        <v>7</v>
      </c>
      <c r="E20" s="82">
        <v>189470</v>
      </c>
      <c r="F20" s="83">
        <f t="shared" si="0"/>
        <v>308.93708164600349</v>
      </c>
      <c r="G20" s="84" t="s">
        <v>291</v>
      </c>
      <c r="H20" s="85"/>
      <c r="I20" s="80" t="s">
        <v>56</v>
      </c>
      <c r="J20" s="86" t="s">
        <v>22</v>
      </c>
      <c r="K20" s="87" t="s">
        <v>130</v>
      </c>
      <c r="L20" s="88">
        <v>613.29639999999995</v>
      </c>
    </row>
    <row r="21" spans="1:12" ht="15.75" customHeight="1">
      <c r="A21" s="79">
        <v>44958</v>
      </c>
      <c r="B21" s="80" t="s">
        <v>315</v>
      </c>
      <c r="C21" s="80" t="s">
        <v>11</v>
      </c>
      <c r="D21" s="81" t="s">
        <v>7</v>
      </c>
      <c r="E21" s="82">
        <v>3250</v>
      </c>
      <c r="F21" s="83">
        <f t="shared" si="0"/>
        <v>5.2992321494142152</v>
      </c>
      <c r="G21" s="84" t="s">
        <v>23</v>
      </c>
      <c r="H21" s="85"/>
      <c r="I21" s="90" t="s">
        <v>40</v>
      </c>
      <c r="J21" s="86" t="s">
        <v>22</v>
      </c>
      <c r="K21" s="87" t="s">
        <v>130</v>
      </c>
      <c r="L21" s="88">
        <v>613.29639999999995</v>
      </c>
    </row>
    <row r="22" spans="1:12" ht="15" customHeight="1">
      <c r="A22" s="79">
        <v>44958</v>
      </c>
      <c r="B22" s="80" t="s">
        <v>316</v>
      </c>
      <c r="C22" s="80" t="s">
        <v>11</v>
      </c>
      <c r="D22" s="81" t="s">
        <v>6</v>
      </c>
      <c r="E22" s="82">
        <v>134245</v>
      </c>
      <c r="F22" s="83">
        <f t="shared" si="0"/>
        <v>228.28763442688742</v>
      </c>
      <c r="G22" s="84" t="s">
        <v>291</v>
      </c>
      <c r="H22" s="85"/>
      <c r="I22" s="80" t="s">
        <v>56</v>
      </c>
      <c r="J22" s="86" t="s">
        <v>22</v>
      </c>
      <c r="K22" s="87" t="s">
        <v>431</v>
      </c>
      <c r="L22" s="88">
        <v>588.05200000000002</v>
      </c>
    </row>
    <row r="23" spans="1:12" ht="15" customHeight="1">
      <c r="A23" s="79">
        <v>44958</v>
      </c>
      <c r="B23" s="80" t="s">
        <v>317</v>
      </c>
      <c r="C23" s="80" t="s">
        <v>11</v>
      </c>
      <c r="D23" s="81" t="s">
        <v>6</v>
      </c>
      <c r="E23" s="82">
        <v>25000</v>
      </c>
      <c r="F23" s="83">
        <f t="shared" si="0"/>
        <v>42.513247127805023</v>
      </c>
      <c r="G23" s="84" t="s">
        <v>23</v>
      </c>
      <c r="H23" s="85"/>
      <c r="I23" s="80" t="s">
        <v>128</v>
      </c>
      <c r="J23" s="86" t="s">
        <v>22</v>
      </c>
      <c r="K23" s="87" t="s">
        <v>431</v>
      </c>
      <c r="L23" s="88">
        <v>588.05200000000002</v>
      </c>
    </row>
    <row r="24" spans="1:12" ht="15" customHeight="1">
      <c r="A24" s="79">
        <v>44958</v>
      </c>
      <c r="B24" s="80" t="s">
        <v>318</v>
      </c>
      <c r="C24" s="80" t="s">
        <v>11</v>
      </c>
      <c r="D24" s="81" t="s">
        <v>7</v>
      </c>
      <c r="E24" s="82">
        <v>171702</v>
      </c>
      <c r="F24" s="83">
        <f t="shared" si="0"/>
        <v>279.9657718519137</v>
      </c>
      <c r="G24" s="84" t="s">
        <v>291</v>
      </c>
      <c r="H24" s="85"/>
      <c r="I24" s="80" t="s">
        <v>56</v>
      </c>
      <c r="J24" s="86" t="s">
        <v>22</v>
      </c>
      <c r="K24" s="87" t="s">
        <v>130</v>
      </c>
      <c r="L24" s="88">
        <v>613.29639999999995</v>
      </c>
    </row>
    <row r="25" spans="1:12" ht="15" customHeight="1">
      <c r="A25" s="79">
        <v>44958</v>
      </c>
      <c r="B25" s="80" t="s">
        <v>319</v>
      </c>
      <c r="C25" s="80" t="s">
        <v>11</v>
      </c>
      <c r="D25" s="81" t="s">
        <v>7</v>
      </c>
      <c r="E25" s="82">
        <v>-3950</v>
      </c>
      <c r="F25" s="83">
        <f t="shared" si="0"/>
        <v>-6.4406052277495842</v>
      </c>
      <c r="G25" s="84" t="s">
        <v>23</v>
      </c>
      <c r="H25" s="85"/>
      <c r="I25" s="80" t="s">
        <v>59</v>
      </c>
      <c r="J25" s="86" t="s">
        <v>22</v>
      </c>
      <c r="K25" s="87" t="s">
        <v>130</v>
      </c>
      <c r="L25" s="88">
        <v>613.29639999999995</v>
      </c>
    </row>
    <row r="26" spans="1:12" ht="15" customHeight="1">
      <c r="A26" s="79">
        <v>44958</v>
      </c>
      <c r="B26" s="80" t="s">
        <v>320</v>
      </c>
      <c r="C26" s="80" t="s">
        <v>11</v>
      </c>
      <c r="D26" s="81" t="s">
        <v>10</v>
      </c>
      <c r="E26" s="82">
        <v>150000</v>
      </c>
      <c r="F26" s="83">
        <f t="shared" si="0"/>
        <v>244.57994535757916</v>
      </c>
      <c r="G26" s="84" t="s">
        <v>291</v>
      </c>
      <c r="H26" s="85"/>
      <c r="I26" s="80" t="s">
        <v>56</v>
      </c>
      <c r="J26" s="86" t="s">
        <v>22</v>
      </c>
      <c r="K26" s="87" t="s">
        <v>130</v>
      </c>
      <c r="L26" s="88">
        <v>613.29639999999995</v>
      </c>
    </row>
    <row r="27" spans="1:12" ht="15" customHeight="1">
      <c r="A27" s="79">
        <v>44958</v>
      </c>
      <c r="B27" s="80" t="s">
        <v>321</v>
      </c>
      <c r="C27" s="80" t="s">
        <v>11</v>
      </c>
      <c r="D27" s="81" t="s">
        <v>6</v>
      </c>
      <c r="E27" s="82">
        <v>120000</v>
      </c>
      <c r="F27" s="83">
        <f t="shared" si="0"/>
        <v>204.06358621346411</v>
      </c>
      <c r="G27" s="84" t="s">
        <v>291</v>
      </c>
      <c r="H27" s="85"/>
      <c r="I27" s="80" t="s">
        <v>56</v>
      </c>
      <c r="J27" s="86" t="s">
        <v>22</v>
      </c>
      <c r="K27" s="87" t="s">
        <v>431</v>
      </c>
      <c r="L27" s="88">
        <v>588.05200000000002</v>
      </c>
    </row>
    <row r="28" spans="1:12" ht="15" customHeight="1">
      <c r="A28" s="91">
        <v>44958</v>
      </c>
      <c r="B28" s="90" t="s">
        <v>221</v>
      </c>
      <c r="C28" s="92" t="s">
        <v>58</v>
      </c>
      <c r="D28" s="93" t="s">
        <v>7</v>
      </c>
      <c r="E28" s="94">
        <v>1800</v>
      </c>
      <c r="F28" s="83">
        <f t="shared" si="0"/>
        <v>2.9177770429302261</v>
      </c>
      <c r="G28" s="95" t="s">
        <v>68</v>
      </c>
      <c r="H28" s="96"/>
      <c r="I28" s="90" t="s">
        <v>20</v>
      </c>
      <c r="J28" s="86" t="s">
        <v>22</v>
      </c>
      <c r="K28" s="87" t="s">
        <v>44</v>
      </c>
      <c r="L28" s="88">
        <v>616.90800000000002</v>
      </c>
    </row>
    <row r="29" spans="1:12" ht="15" customHeight="1">
      <c r="A29" s="91">
        <v>44958</v>
      </c>
      <c r="B29" s="97" t="s">
        <v>343</v>
      </c>
      <c r="C29" s="97" t="s">
        <v>432</v>
      </c>
      <c r="D29" s="165" t="s">
        <v>7</v>
      </c>
      <c r="E29" s="99">
        <v>20000</v>
      </c>
      <c r="F29" s="83">
        <f t="shared" si="0"/>
        <v>32.610659381010557</v>
      </c>
      <c r="G29" s="84" t="s">
        <v>74</v>
      </c>
      <c r="H29" s="96"/>
      <c r="I29" s="90" t="s">
        <v>20</v>
      </c>
      <c r="J29" s="86" t="s">
        <v>22</v>
      </c>
      <c r="K29" s="87" t="s">
        <v>130</v>
      </c>
      <c r="L29" s="88">
        <v>613.29639999999995</v>
      </c>
    </row>
    <row r="30" spans="1:12" ht="15" customHeight="1">
      <c r="A30" s="91">
        <v>44958</v>
      </c>
      <c r="B30" s="97" t="s">
        <v>343</v>
      </c>
      <c r="C30" s="97" t="s">
        <v>432</v>
      </c>
      <c r="D30" s="165" t="s">
        <v>7</v>
      </c>
      <c r="E30" s="94">
        <v>20000</v>
      </c>
      <c r="F30" s="83">
        <f t="shared" si="0"/>
        <v>32.610659381010557</v>
      </c>
      <c r="G30" s="84" t="s">
        <v>75</v>
      </c>
      <c r="H30" s="96"/>
      <c r="I30" s="90" t="s">
        <v>20</v>
      </c>
      <c r="J30" s="86" t="s">
        <v>22</v>
      </c>
      <c r="K30" s="87" t="s">
        <v>130</v>
      </c>
      <c r="L30" s="88">
        <v>613.29639999999995</v>
      </c>
    </row>
    <row r="31" spans="1:12" ht="15.75" customHeight="1">
      <c r="A31" s="91">
        <v>44958</v>
      </c>
      <c r="B31" s="97" t="s">
        <v>343</v>
      </c>
      <c r="C31" s="97" t="s">
        <v>432</v>
      </c>
      <c r="D31" s="165" t="s">
        <v>7</v>
      </c>
      <c r="E31" s="94">
        <v>20000</v>
      </c>
      <c r="F31" s="83">
        <f t="shared" si="0"/>
        <v>32.610659381010557</v>
      </c>
      <c r="G31" s="84" t="s">
        <v>76</v>
      </c>
      <c r="H31" s="96"/>
      <c r="I31" s="90" t="s">
        <v>20</v>
      </c>
      <c r="J31" s="86" t="s">
        <v>22</v>
      </c>
      <c r="K31" s="87" t="s">
        <v>130</v>
      </c>
      <c r="L31" s="88">
        <v>613.29639999999995</v>
      </c>
    </row>
    <row r="32" spans="1:12" ht="15" customHeight="1">
      <c r="A32" s="91">
        <v>44958</v>
      </c>
      <c r="B32" s="97" t="s">
        <v>343</v>
      </c>
      <c r="C32" s="97" t="s">
        <v>432</v>
      </c>
      <c r="D32" s="165" t="s">
        <v>7</v>
      </c>
      <c r="E32" s="94">
        <v>20000</v>
      </c>
      <c r="F32" s="83">
        <f t="shared" si="0"/>
        <v>32.610659381010557</v>
      </c>
      <c r="G32" s="84" t="s">
        <v>77</v>
      </c>
      <c r="H32" s="96"/>
      <c r="I32" s="90" t="s">
        <v>20</v>
      </c>
      <c r="J32" s="86" t="s">
        <v>22</v>
      </c>
      <c r="K32" s="87" t="s">
        <v>130</v>
      </c>
      <c r="L32" s="88">
        <v>613.29639999999995</v>
      </c>
    </row>
    <row r="33" spans="1:12" ht="15" customHeight="1">
      <c r="A33" s="91">
        <v>44958</v>
      </c>
      <c r="B33" s="97" t="s">
        <v>343</v>
      </c>
      <c r="C33" s="97" t="s">
        <v>432</v>
      </c>
      <c r="D33" s="165" t="s">
        <v>7</v>
      </c>
      <c r="E33" s="100">
        <v>20000</v>
      </c>
      <c r="F33" s="83">
        <f t="shared" si="0"/>
        <v>32.610659381010557</v>
      </c>
      <c r="G33" s="84" t="s">
        <v>105</v>
      </c>
      <c r="H33" s="96"/>
      <c r="I33" s="90" t="s">
        <v>20</v>
      </c>
      <c r="J33" s="86" t="s">
        <v>22</v>
      </c>
      <c r="K33" s="87" t="s">
        <v>130</v>
      </c>
      <c r="L33" s="88">
        <v>613.29639999999995</v>
      </c>
    </row>
    <row r="34" spans="1:12" ht="15" customHeight="1">
      <c r="A34" s="91">
        <v>44958</v>
      </c>
      <c r="B34" s="97" t="s">
        <v>343</v>
      </c>
      <c r="C34" s="97" t="s">
        <v>432</v>
      </c>
      <c r="D34" s="165" t="s">
        <v>7</v>
      </c>
      <c r="E34" s="94">
        <v>20000</v>
      </c>
      <c r="F34" s="83">
        <f t="shared" si="0"/>
        <v>32.610659381010557</v>
      </c>
      <c r="G34" s="84" t="s">
        <v>106</v>
      </c>
      <c r="H34" s="96"/>
      <c r="I34" s="90" t="s">
        <v>20</v>
      </c>
      <c r="J34" s="86" t="s">
        <v>22</v>
      </c>
      <c r="K34" s="87" t="s">
        <v>130</v>
      </c>
      <c r="L34" s="88">
        <v>613.29639999999995</v>
      </c>
    </row>
    <row r="35" spans="1:12" ht="15" customHeight="1">
      <c r="A35" s="91">
        <v>44958</v>
      </c>
      <c r="B35" s="97" t="s">
        <v>343</v>
      </c>
      <c r="C35" s="97" t="s">
        <v>432</v>
      </c>
      <c r="D35" s="165" t="s">
        <v>7</v>
      </c>
      <c r="E35" s="94">
        <v>20000</v>
      </c>
      <c r="F35" s="83">
        <f t="shared" si="0"/>
        <v>32.610659381010557</v>
      </c>
      <c r="G35" s="84" t="s">
        <v>107</v>
      </c>
      <c r="H35" s="96"/>
      <c r="I35" s="90" t="s">
        <v>20</v>
      </c>
      <c r="J35" s="86" t="s">
        <v>22</v>
      </c>
      <c r="K35" s="87" t="s">
        <v>130</v>
      </c>
      <c r="L35" s="88">
        <v>613.29639999999995</v>
      </c>
    </row>
    <row r="36" spans="1:12" ht="15" customHeight="1">
      <c r="A36" s="91">
        <v>44958</v>
      </c>
      <c r="B36" s="97" t="s">
        <v>343</v>
      </c>
      <c r="C36" s="97" t="s">
        <v>432</v>
      </c>
      <c r="D36" s="165" t="s">
        <v>7</v>
      </c>
      <c r="E36" s="100">
        <v>20000</v>
      </c>
      <c r="F36" s="83">
        <f t="shared" si="0"/>
        <v>32.610659381010557</v>
      </c>
      <c r="G36" s="84" t="s">
        <v>108</v>
      </c>
      <c r="H36" s="96"/>
      <c r="I36" s="90" t="s">
        <v>20</v>
      </c>
      <c r="J36" s="86" t="s">
        <v>22</v>
      </c>
      <c r="K36" s="87" t="s">
        <v>130</v>
      </c>
      <c r="L36" s="88">
        <v>613.29639999999995</v>
      </c>
    </row>
    <row r="37" spans="1:12" ht="15" customHeight="1">
      <c r="A37" s="91">
        <v>44958</v>
      </c>
      <c r="B37" s="97" t="s">
        <v>343</v>
      </c>
      <c r="C37" s="97" t="s">
        <v>432</v>
      </c>
      <c r="D37" s="165" t="s">
        <v>7</v>
      </c>
      <c r="E37" s="100">
        <v>20000</v>
      </c>
      <c r="F37" s="83">
        <f t="shared" si="0"/>
        <v>32.610659381010557</v>
      </c>
      <c r="G37" s="84" t="s">
        <v>109</v>
      </c>
      <c r="H37" s="96"/>
      <c r="I37" s="90" t="s">
        <v>20</v>
      </c>
      <c r="J37" s="86" t="s">
        <v>22</v>
      </c>
      <c r="K37" s="87" t="s">
        <v>130</v>
      </c>
      <c r="L37" s="88">
        <v>613.29639999999995</v>
      </c>
    </row>
    <row r="38" spans="1:12" ht="15" customHeight="1">
      <c r="A38" s="91">
        <v>44958</v>
      </c>
      <c r="B38" s="90" t="s">
        <v>46</v>
      </c>
      <c r="C38" s="92" t="s">
        <v>58</v>
      </c>
      <c r="D38" s="98" t="s">
        <v>8</v>
      </c>
      <c r="E38" s="101">
        <v>1700</v>
      </c>
      <c r="F38" s="83">
        <f t="shared" si="0"/>
        <v>2.771906047385897</v>
      </c>
      <c r="G38" s="102" t="s">
        <v>67</v>
      </c>
      <c r="H38" s="96"/>
      <c r="I38" s="92" t="s">
        <v>14</v>
      </c>
      <c r="J38" s="86" t="s">
        <v>22</v>
      </c>
      <c r="K38" s="87" t="s">
        <v>130</v>
      </c>
      <c r="L38" s="88">
        <v>613.29639999999995</v>
      </c>
    </row>
    <row r="39" spans="1:12" ht="15" customHeight="1">
      <c r="A39" s="103">
        <v>44958</v>
      </c>
      <c r="B39" s="90" t="s">
        <v>46</v>
      </c>
      <c r="C39" s="92" t="s">
        <v>58</v>
      </c>
      <c r="D39" s="98" t="s">
        <v>9</v>
      </c>
      <c r="E39" s="101">
        <v>2900</v>
      </c>
      <c r="F39" s="83">
        <f t="shared" si="0"/>
        <v>4.7285456102465302</v>
      </c>
      <c r="G39" s="102" t="s">
        <v>104</v>
      </c>
      <c r="H39" s="96"/>
      <c r="I39" s="92" t="s">
        <v>17</v>
      </c>
      <c r="J39" s="86" t="s">
        <v>22</v>
      </c>
      <c r="K39" s="87" t="s">
        <v>130</v>
      </c>
      <c r="L39" s="88">
        <v>613.29639999999995</v>
      </c>
    </row>
    <row r="40" spans="1:12" ht="15.75" customHeight="1">
      <c r="A40" s="103">
        <v>44958</v>
      </c>
      <c r="B40" s="104" t="s">
        <v>177</v>
      </c>
      <c r="C40" s="92" t="s">
        <v>58</v>
      </c>
      <c r="D40" s="98" t="s">
        <v>9</v>
      </c>
      <c r="E40" s="101">
        <v>3000</v>
      </c>
      <c r="F40" s="83">
        <f t="shared" si="0"/>
        <v>4.8915989071515833</v>
      </c>
      <c r="G40" s="102" t="s">
        <v>104</v>
      </c>
      <c r="H40" s="96"/>
      <c r="I40" s="92" t="s">
        <v>17</v>
      </c>
      <c r="J40" s="86" t="s">
        <v>22</v>
      </c>
      <c r="K40" s="87" t="s">
        <v>130</v>
      </c>
      <c r="L40" s="88">
        <v>613.29639999999995</v>
      </c>
    </row>
    <row r="41" spans="1:12" ht="15.75" customHeight="1">
      <c r="A41" s="103">
        <v>44958</v>
      </c>
      <c r="B41" s="90" t="s">
        <v>46</v>
      </c>
      <c r="C41" s="92" t="s">
        <v>58</v>
      </c>
      <c r="D41" s="98" t="s">
        <v>6</v>
      </c>
      <c r="E41" s="105">
        <v>1800</v>
      </c>
      <c r="F41" s="83">
        <f t="shared" si="0"/>
        <v>2.9177770429302261</v>
      </c>
      <c r="G41" s="90" t="s">
        <v>66</v>
      </c>
      <c r="H41" s="96"/>
      <c r="I41" s="92" t="s">
        <v>13</v>
      </c>
      <c r="J41" s="86" t="s">
        <v>22</v>
      </c>
      <c r="K41" s="87" t="s">
        <v>44</v>
      </c>
      <c r="L41" s="88">
        <v>616.90800000000002</v>
      </c>
    </row>
    <row r="42" spans="1:12" ht="15.75" customHeight="1">
      <c r="A42" s="91">
        <v>44958</v>
      </c>
      <c r="B42" s="90" t="s">
        <v>46</v>
      </c>
      <c r="C42" s="92" t="s">
        <v>58</v>
      </c>
      <c r="D42" s="98" t="s">
        <v>6</v>
      </c>
      <c r="E42" s="106">
        <v>2300</v>
      </c>
      <c r="F42" s="83">
        <f t="shared" si="0"/>
        <v>3.7282706659664</v>
      </c>
      <c r="G42" s="92" t="s">
        <v>65</v>
      </c>
      <c r="H42" s="107"/>
      <c r="I42" s="92" t="s">
        <v>25</v>
      </c>
      <c r="J42" s="86" t="s">
        <v>22</v>
      </c>
      <c r="K42" s="87" t="s">
        <v>44</v>
      </c>
      <c r="L42" s="88">
        <v>616.90800000000002</v>
      </c>
    </row>
    <row r="43" spans="1:12" ht="15.75" customHeight="1">
      <c r="A43" s="91">
        <v>44958</v>
      </c>
      <c r="B43" s="90" t="s">
        <v>46</v>
      </c>
      <c r="C43" s="92" t="s">
        <v>58</v>
      </c>
      <c r="D43" s="98" t="s">
        <v>6</v>
      </c>
      <c r="E43" s="106">
        <v>1600</v>
      </c>
      <c r="F43" s="83">
        <f t="shared" si="0"/>
        <v>2.5935795937157566</v>
      </c>
      <c r="G43" s="102" t="s">
        <v>64</v>
      </c>
      <c r="H43" s="96"/>
      <c r="I43" s="92" t="s">
        <v>45</v>
      </c>
      <c r="J43" s="86" t="s">
        <v>22</v>
      </c>
      <c r="K43" s="87" t="s">
        <v>44</v>
      </c>
      <c r="L43" s="88">
        <v>616.90800000000002</v>
      </c>
    </row>
    <row r="44" spans="1:12" ht="15.75" customHeight="1">
      <c r="A44" s="91">
        <v>44958</v>
      </c>
      <c r="B44" s="90" t="s">
        <v>46</v>
      </c>
      <c r="C44" s="92" t="s">
        <v>58</v>
      </c>
      <c r="D44" s="98" t="s">
        <v>6</v>
      </c>
      <c r="E44" s="106">
        <v>2000</v>
      </c>
      <c r="F44" s="83">
        <f t="shared" si="0"/>
        <v>3.2419744921446956</v>
      </c>
      <c r="G44" s="102" t="s">
        <v>129</v>
      </c>
      <c r="H44" s="107"/>
      <c r="I44" s="92" t="s">
        <v>128</v>
      </c>
      <c r="J44" s="86" t="s">
        <v>22</v>
      </c>
      <c r="K44" s="87" t="s">
        <v>44</v>
      </c>
      <c r="L44" s="88">
        <v>616.90800000000002</v>
      </c>
    </row>
    <row r="45" spans="1:12" ht="15.75" customHeight="1">
      <c r="A45" s="91">
        <v>44958</v>
      </c>
      <c r="B45" s="90" t="s">
        <v>46</v>
      </c>
      <c r="C45" s="92" t="s">
        <v>58</v>
      </c>
      <c r="D45" s="98" t="s">
        <v>6</v>
      </c>
      <c r="E45" s="106">
        <v>2000</v>
      </c>
      <c r="F45" s="83">
        <f t="shared" si="0"/>
        <v>3.2419744921446956</v>
      </c>
      <c r="G45" s="102" t="s">
        <v>176</v>
      </c>
      <c r="H45" s="107"/>
      <c r="I45" s="92" t="s">
        <v>168</v>
      </c>
      <c r="J45" s="86" t="s">
        <v>22</v>
      </c>
      <c r="K45" s="87" t="s">
        <v>44</v>
      </c>
      <c r="L45" s="88">
        <v>616.90800000000002</v>
      </c>
    </row>
    <row r="46" spans="1:12" ht="15.75" customHeight="1">
      <c r="A46" s="91">
        <v>44958</v>
      </c>
      <c r="B46" s="90" t="s">
        <v>46</v>
      </c>
      <c r="C46" s="92" t="s">
        <v>58</v>
      </c>
      <c r="D46" s="98" t="s">
        <v>6</v>
      </c>
      <c r="E46" s="106">
        <v>1900</v>
      </c>
      <c r="F46" s="83">
        <f t="shared" si="0"/>
        <v>3.0798757675374611</v>
      </c>
      <c r="G46" s="102" t="s">
        <v>160</v>
      </c>
      <c r="H46" s="96"/>
      <c r="I46" s="92" t="s">
        <v>153</v>
      </c>
      <c r="J46" s="86" t="s">
        <v>22</v>
      </c>
      <c r="K46" s="87" t="s">
        <v>44</v>
      </c>
      <c r="L46" s="88">
        <v>616.90800000000002</v>
      </c>
    </row>
    <row r="47" spans="1:12" ht="15.75" customHeight="1">
      <c r="A47" s="91">
        <v>44958</v>
      </c>
      <c r="B47" s="90" t="s">
        <v>417</v>
      </c>
      <c r="C47" s="92" t="s">
        <v>58</v>
      </c>
      <c r="D47" s="98" t="s">
        <v>6</v>
      </c>
      <c r="E47" s="106">
        <v>500</v>
      </c>
      <c r="F47" s="83">
        <f t="shared" si="0"/>
        <v>0.81049362303617389</v>
      </c>
      <c r="G47" s="102" t="s">
        <v>178</v>
      </c>
      <c r="H47" s="96"/>
      <c r="I47" s="92" t="s">
        <v>144</v>
      </c>
      <c r="J47" s="86" t="s">
        <v>22</v>
      </c>
      <c r="K47" s="87" t="s">
        <v>44</v>
      </c>
      <c r="L47" s="88">
        <v>616.90800000000002</v>
      </c>
    </row>
    <row r="48" spans="1:12" ht="15.75" customHeight="1">
      <c r="A48" s="91">
        <v>44958</v>
      </c>
      <c r="B48" s="90" t="s">
        <v>46</v>
      </c>
      <c r="C48" s="92" t="s">
        <v>58</v>
      </c>
      <c r="D48" s="98" t="s">
        <v>7</v>
      </c>
      <c r="E48" s="108">
        <v>2000</v>
      </c>
      <c r="F48" s="83">
        <f t="shared" si="0"/>
        <v>3.2419744921446956</v>
      </c>
      <c r="G48" s="90" t="s">
        <v>112</v>
      </c>
      <c r="H48" s="96"/>
      <c r="I48" s="90" t="s">
        <v>59</v>
      </c>
      <c r="J48" s="86" t="s">
        <v>22</v>
      </c>
      <c r="K48" s="87" t="s">
        <v>44</v>
      </c>
      <c r="L48" s="88">
        <v>616.90800000000002</v>
      </c>
    </row>
    <row r="49" spans="1:12" ht="15.75" customHeight="1">
      <c r="A49" s="91">
        <v>44958</v>
      </c>
      <c r="B49" s="90" t="s">
        <v>47</v>
      </c>
      <c r="C49" s="90" t="s">
        <v>287</v>
      </c>
      <c r="D49" s="98" t="s">
        <v>7</v>
      </c>
      <c r="E49" s="108">
        <v>5000</v>
      </c>
      <c r="F49" s="83">
        <f t="shared" si="0"/>
        <v>8.1049362303617389</v>
      </c>
      <c r="G49" s="90" t="s">
        <v>112</v>
      </c>
      <c r="H49" s="96"/>
      <c r="I49" s="90" t="s">
        <v>59</v>
      </c>
      <c r="J49" s="86" t="s">
        <v>22</v>
      </c>
      <c r="K49" s="87" t="s">
        <v>44</v>
      </c>
      <c r="L49" s="88">
        <v>616.90800000000002</v>
      </c>
    </row>
    <row r="50" spans="1:12" ht="15.75" customHeight="1">
      <c r="A50" s="91">
        <v>44958</v>
      </c>
      <c r="B50" s="90" t="s">
        <v>418</v>
      </c>
      <c r="C50" s="92" t="s">
        <v>58</v>
      </c>
      <c r="D50" s="98" t="s">
        <v>7</v>
      </c>
      <c r="E50" s="108">
        <v>2000</v>
      </c>
      <c r="F50" s="83">
        <f t="shared" si="0"/>
        <v>3.2419744921446956</v>
      </c>
      <c r="G50" s="90" t="s">
        <v>135</v>
      </c>
      <c r="H50" s="96"/>
      <c r="I50" s="90" t="s">
        <v>59</v>
      </c>
      <c r="J50" s="86" t="s">
        <v>22</v>
      </c>
      <c r="K50" s="87" t="s">
        <v>44</v>
      </c>
      <c r="L50" s="88">
        <v>616.90800000000002</v>
      </c>
    </row>
    <row r="51" spans="1:12" ht="15.75" customHeight="1">
      <c r="A51" s="91">
        <v>44958</v>
      </c>
      <c r="B51" s="90" t="s">
        <v>46</v>
      </c>
      <c r="C51" s="92" t="s">
        <v>58</v>
      </c>
      <c r="D51" s="98" t="s">
        <v>7</v>
      </c>
      <c r="E51" s="109">
        <v>1500</v>
      </c>
      <c r="F51" s="83">
        <f t="shared" si="0"/>
        <v>2.4314808691085217</v>
      </c>
      <c r="G51" s="90" t="s">
        <v>161</v>
      </c>
      <c r="H51" s="96"/>
      <c r="I51" s="90" t="s">
        <v>12</v>
      </c>
      <c r="J51" s="86" t="s">
        <v>22</v>
      </c>
      <c r="K51" s="87" t="s">
        <v>44</v>
      </c>
      <c r="L51" s="88">
        <v>616.90800000000002</v>
      </c>
    </row>
    <row r="52" spans="1:12" ht="15.75" customHeight="1">
      <c r="A52" s="91">
        <v>44958</v>
      </c>
      <c r="B52" s="90" t="s">
        <v>46</v>
      </c>
      <c r="C52" s="92" t="s">
        <v>58</v>
      </c>
      <c r="D52" s="98" t="s">
        <v>10</v>
      </c>
      <c r="E52" s="101">
        <v>1800</v>
      </c>
      <c r="F52" s="83">
        <f t="shared" si="0"/>
        <v>2.9349593442909501</v>
      </c>
      <c r="G52" s="102" t="s">
        <v>179</v>
      </c>
      <c r="H52" s="96"/>
      <c r="I52" s="92" t="s">
        <v>167</v>
      </c>
      <c r="J52" s="86" t="s">
        <v>22</v>
      </c>
      <c r="K52" s="87" t="s">
        <v>130</v>
      </c>
      <c r="L52" s="88">
        <v>613.29639999999995</v>
      </c>
    </row>
    <row r="53" spans="1:12" ht="15.75" customHeight="1">
      <c r="A53" s="91">
        <v>44958</v>
      </c>
      <c r="B53" s="90" t="s">
        <v>18</v>
      </c>
      <c r="C53" s="97" t="s">
        <v>41</v>
      </c>
      <c r="D53" s="165" t="s">
        <v>9</v>
      </c>
      <c r="E53" s="105">
        <v>5000</v>
      </c>
      <c r="F53" s="83">
        <f t="shared" si="0"/>
        <v>8.1526648452526391</v>
      </c>
      <c r="G53" s="97" t="s">
        <v>396</v>
      </c>
      <c r="H53" s="96"/>
      <c r="I53" s="90" t="s">
        <v>17</v>
      </c>
      <c r="J53" s="86" t="s">
        <v>22</v>
      </c>
      <c r="K53" s="87" t="s">
        <v>130</v>
      </c>
      <c r="L53" s="88">
        <v>613.29639999999995</v>
      </c>
    </row>
    <row r="54" spans="1:12" ht="15.75" customHeight="1">
      <c r="A54" s="91">
        <v>44958</v>
      </c>
      <c r="B54" s="90" t="s">
        <v>18</v>
      </c>
      <c r="C54" s="97" t="s">
        <v>41</v>
      </c>
      <c r="D54" s="165" t="s">
        <v>9</v>
      </c>
      <c r="E54" s="105">
        <v>5000</v>
      </c>
      <c r="F54" s="83">
        <f t="shared" si="0"/>
        <v>8.1526648452526391</v>
      </c>
      <c r="G54" s="97" t="s">
        <v>397</v>
      </c>
      <c r="H54" s="96"/>
      <c r="I54" s="90" t="s">
        <v>16</v>
      </c>
      <c r="J54" s="86" t="s">
        <v>22</v>
      </c>
      <c r="K54" s="87" t="s">
        <v>130</v>
      </c>
      <c r="L54" s="88">
        <v>613.29639999999995</v>
      </c>
    </row>
    <row r="55" spans="1:12" ht="15.75" customHeight="1">
      <c r="A55" s="91">
        <v>44958</v>
      </c>
      <c r="B55" s="90" t="s">
        <v>18</v>
      </c>
      <c r="C55" s="97" t="s">
        <v>41</v>
      </c>
      <c r="D55" s="165" t="s">
        <v>7</v>
      </c>
      <c r="E55" s="105">
        <v>5000</v>
      </c>
      <c r="F55" s="83">
        <f t="shared" si="0"/>
        <v>8.1049362303617389</v>
      </c>
      <c r="G55" s="97" t="s">
        <v>398</v>
      </c>
      <c r="H55" s="96"/>
      <c r="I55" s="90" t="s">
        <v>20</v>
      </c>
      <c r="J55" s="86" t="s">
        <v>22</v>
      </c>
      <c r="K55" s="87" t="s">
        <v>44</v>
      </c>
      <c r="L55" s="88">
        <v>616.90800000000002</v>
      </c>
    </row>
    <row r="56" spans="1:12" ht="15.75" customHeight="1">
      <c r="A56" s="91">
        <v>44958</v>
      </c>
      <c r="B56" s="90" t="s">
        <v>18</v>
      </c>
      <c r="C56" s="97" t="s">
        <v>41</v>
      </c>
      <c r="D56" s="165" t="s">
        <v>6</v>
      </c>
      <c r="E56" s="105">
        <v>5000</v>
      </c>
      <c r="F56" s="83">
        <f t="shared" si="0"/>
        <v>8.1049362303617389</v>
      </c>
      <c r="G56" s="97" t="s">
        <v>399</v>
      </c>
      <c r="H56" s="96"/>
      <c r="I56" s="90" t="s">
        <v>13</v>
      </c>
      <c r="J56" s="86" t="s">
        <v>22</v>
      </c>
      <c r="K56" s="87" t="s">
        <v>44</v>
      </c>
      <c r="L56" s="88">
        <v>616.90800000000002</v>
      </c>
    </row>
    <row r="57" spans="1:12" ht="15.75" customHeight="1">
      <c r="A57" s="91">
        <v>44958</v>
      </c>
      <c r="B57" s="90" t="s">
        <v>18</v>
      </c>
      <c r="C57" s="97" t="s">
        <v>41</v>
      </c>
      <c r="D57" s="165" t="s">
        <v>7</v>
      </c>
      <c r="E57" s="105">
        <v>2500</v>
      </c>
      <c r="F57" s="83">
        <f t="shared" si="0"/>
        <v>4.0524681151808695</v>
      </c>
      <c r="G57" s="97" t="s">
        <v>400</v>
      </c>
      <c r="H57" s="96"/>
      <c r="I57" s="90" t="s">
        <v>14</v>
      </c>
      <c r="J57" s="86" t="s">
        <v>22</v>
      </c>
      <c r="K57" s="87" t="s">
        <v>44</v>
      </c>
      <c r="L57" s="88">
        <v>616.90800000000002</v>
      </c>
    </row>
    <row r="58" spans="1:12" ht="15.75" customHeight="1">
      <c r="A58" s="91">
        <v>44958</v>
      </c>
      <c r="B58" s="90" t="s">
        <v>18</v>
      </c>
      <c r="C58" s="97" t="s">
        <v>41</v>
      </c>
      <c r="D58" s="165" t="s">
        <v>7</v>
      </c>
      <c r="E58" s="105">
        <v>2500</v>
      </c>
      <c r="F58" s="83">
        <f t="shared" si="0"/>
        <v>4.0524681151808695</v>
      </c>
      <c r="G58" s="97" t="s">
        <v>401</v>
      </c>
      <c r="H58" s="96"/>
      <c r="I58" s="90" t="s">
        <v>40</v>
      </c>
      <c r="J58" s="86" t="s">
        <v>22</v>
      </c>
      <c r="K58" s="87" t="s">
        <v>44</v>
      </c>
      <c r="L58" s="88">
        <v>616.90800000000002</v>
      </c>
    </row>
    <row r="59" spans="1:12" ht="15.75" customHeight="1">
      <c r="A59" s="91">
        <v>44958</v>
      </c>
      <c r="B59" s="90" t="s">
        <v>18</v>
      </c>
      <c r="C59" s="97" t="s">
        <v>41</v>
      </c>
      <c r="D59" s="165" t="s">
        <v>7</v>
      </c>
      <c r="E59" s="105">
        <v>2500</v>
      </c>
      <c r="F59" s="83">
        <f t="shared" si="0"/>
        <v>4.0524681151808695</v>
      </c>
      <c r="G59" s="97" t="s">
        <v>402</v>
      </c>
      <c r="H59" s="96"/>
      <c r="I59" s="90" t="s">
        <v>12</v>
      </c>
      <c r="J59" s="86" t="s">
        <v>22</v>
      </c>
      <c r="K59" s="87" t="s">
        <v>44</v>
      </c>
      <c r="L59" s="88">
        <v>616.90800000000002</v>
      </c>
    </row>
    <row r="60" spans="1:12" ht="15.75" customHeight="1">
      <c r="A60" s="91">
        <v>44958</v>
      </c>
      <c r="B60" s="90" t="s">
        <v>18</v>
      </c>
      <c r="C60" s="97" t="s">
        <v>41</v>
      </c>
      <c r="D60" s="165" t="s">
        <v>7</v>
      </c>
      <c r="E60" s="105">
        <v>2500</v>
      </c>
      <c r="F60" s="83">
        <f t="shared" si="0"/>
        <v>4.0524681151808695</v>
      </c>
      <c r="G60" s="97" t="s">
        <v>403</v>
      </c>
      <c r="H60" s="96"/>
      <c r="I60" s="90" t="s">
        <v>59</v>
      </c>
      <c r="J60" s="86" t="s">
        <v>22</v>
      </c>
      <c r="K60" s="87" t="s">
        <v>44</v>
      </c>
      <c r="L60" s="88">
        <v>616.90800000000002</v>
      </c>
    </row>
    <row r="61" spans="1:12" ht="15.75" customHeight="1">
      <c r="A61" s="91">
        <v>44958</v>
      </c>
      <c r="B61" s="90" t="s">
        <v>18</v>
      </c>
      <c r="C61" s="97" t="s">
        <v>41</v>
      </c>
      <c r="D61" s="165" t="s">
        <v>7</v>
      </c>
      <c r="E61" s="105">
        <v>2500</v>
      </c>
      <c r="F61" s="83">
        <f t="shared" si="0"/>
        <v>4.0524681151808695</v>
      </c>
      <c r="G61" s="97" t="s">
        <v>404</v>
      </c>
      <c r="H61" s="96"/>
      <c r="I61" s="90" t="s">
        <v>144</v>
      </c>
      <c r="J61" s="86" t="s">
        <v>22</v>
      </c>
      <c r="K61" s="87" t="s">
        <v>44</v>
      </c>
      <c r="L61" s="88">
        <v>616.90800000000002</v>
      </c>
    </row>
    <row r="62" spans="1:12" ht="15.75" customHeight="1">
      <c r="A62" s="91">
        <v>44958</v>
      </c>
      <c r="B62" s="90" t="s">
        <v>18</v>
      </c>
      <c r="C62" s="97" t="s">
        <v>41</v>
      </c>
      <c r="D62" s="165" t="s">
        <v>6</v>
      </c>
      <c r="E62" s="105">
        <v>2500</v>
      </c>
      <c r="F62" s="83">
        <f t="shared" si="0"/>
        <v>4.0524681151808695</v>
      </c>
      <c r="G62" s="97" t="s">
        <v>405</v>
      </c>
      <c r="H62" s="96"/>
      <c r="I62" s="90" t="s">
        <v>25</v>
      </c>
      <c r="J62" s="86" t="s">
        <v>22</v>
      </c>
      <c r="K62" s="87" t="s">
        <v>44</v>
      </c>
      <c r="L62" s="88">
        <v>616.90800000000002</v>
      </c>
    </row>
    <row r="63" spans="1:12" ht="15.75" customHeight="1">
      <c r="A63" s="91">
        <v>44958</v>
      </c>
      <c r="B63" s="90" t="s">
        <v>18</v>
      </c>
      <c r="C63" s="97" t="s">
        <v>41</v>
      </c>
      <c r="D63" s="165" t="s">
        <v>6</v>
      </c>
      <c r="E63" s="105">
        <v>2500</v>
      </c>
      <c r="F63" s="83">
        <f t="shared" si="0"/>
        <v>4.0524681151808695</v>
      </c>
      <c r="G63" s="97" t="s">
        <v>406</v>
      </c>
      <c r="H63" s="96"/>
      <c r="I63" s="90" t="s">
        <v>128</v>
      </c>
      <c r="J63" s="86" t="s">
        <v>22</v>
      </c>
      <c r="K63" s="87" t="s">
        <v>44</v>
      </c>
      <c r="L63" s="88">
        <v>616.90800000000002</v>
      </c>
    </row>
    <row r="64" spans="1:12" ht="15.75" customHeight="1">
      <c r="A64" s="91">
        <v>44958</v>
      </c>
      <c r="B64" s="90" t="s">
        <v>18</v>
      </c>
      <c r="C64" s="97" t="s">
        <v>41</v>
      </c>
      <c r="D64" s="165" t="s">
        <v>6</v>
      </c>
      <c r="E64" s="105">
        <v>2500</v>
      </c>
      <c r="F64" s="83">
        <f t="shared" si="0"/>
        <v>4.0524681151808695</v>
      </c>
      <c r="G64" s="97" t="s">
        <v>407</v>
      </c>
      <c r="H64" s="96"/>
      <c r="I64" s="90" t="s">
        <v>153</v>
      </c>
      <c r="J64" s="86" t="s">
        <v>22</v>
      </c>
      <c r="K64" s="87" t="s">
        <v>44</v>
      </c>
      <c r="L64" s="88">
        <v>616.90800000000002</v>
      </c>
    </row>
    <row r="65" spans="1:12" ht="15.75" customHeight="1">
      <c r="A65" s="91">
        <v>44958</v>
      </c>
      <c r="B65" s="90" t="s">
        <v>18</v>
      </c>
      <c r="C65" s="97" t="s">
        <v>41</v>
      </c>
      <c r="D65" s="165" t="s">
        <v>6</v>
      </c>
      <c r="E65" s="105">
        <v>2500</v>
      </c>
      <c r="F65" s="83">
        <f t="shared" si="0"/>
        <v>4.0524681151808695</v>
      </c>
      <c r="G65" s="97" t="s">
        <v>408</v>
      </c>
      <c r="H65" s="96"/>
      <c r="I65" s="90" t="s">
        <v>168</v>
      </c>
      <c r="J65" s="86" t="s">
        <v>22</v>
      </c>
      <c r="K65" s="87" t="s">
        <v>44</v>
      </c>
      <c r="L65" s="88">
        <v>616.90800000000002</v>
      </c>
    </row>
    <row r="66" spans="1:12" ht="15.75" customHeight="1">
      <c r="A66" s="91">
        <v>44958</v>
      </c>
      <c r="B66" s="90" t="s">
        <v>18</v>
      </c>
      <c r="C66" s="97" t="s">
        <v>41</v>
      </c>
      <c r="D66" s="165" t="s">
        <v>6</v>
      </c>
      <c r="E66" s="105">
        <v>2500</v>
      </c>
      <c r="F66" s="83">
        <f t="shared" ref="F66:F129" si="1">E66/L66</f>
        <v>4.0524681151808695</v>
      </c>
      <c r="G66" s="97" t="s">
        <v>409</v>
      </c>
      <c r="H66" s="96"/>
      <c r="I66" s="90" t="s">
        <v>45</v>
      </c>
      <c r="J66" s="86" t="s">
        <v>22</v>
      </c>
      <c r="K66" s="87" t="s">
        <v>44</v>
      </c>
      <c r="L66" s="88">
        <v>616.90800000000002</v>
      </c>
    </row>
    <row r="67" spans="1:12" ht="15.75" customHeight="1">
      <c r="A67" s="91">
        <v>44958</v>
      </c>
      <c r="B67" s="90" t="s">
        <v>18</v>
      </c>
      <c r="C67" s="97" t="s">
        <v>41</v>
      </c>
      <c r="D67" s="165" t="s">
        <v>10</v>
      </c>
      <c r="E67" s="105">
        <v>2500</v>
      </c>
      <c r="F67" s="83">
        <f t="shared" si="1"/>
        <v>4.0763324226263196</v>
      </c>
      <c r="G67" s="97" t="s">
        <v>410</v>
      </c>
      <c r="H67" s="96"/>
      <c r="I67" s="90" t="s">
        <v>15</v>
      </c>
      <c r="J67" s="86" t="s">
        <v>22</v>
      </c>
      <c r="K67" s="87" t="s">
        <v>130</v>
      </c>
      <c r="L67" s="88">
        <v>613.29639999999995</v>
      </c>
    </row>
    <row r="68" spans="1:12" ht="15.75" customHeight="1">
      <c r="A68" s="91">
        <v>44958</v>
      </c>
      <c r="B68" s="90" t="s">
        <v>18</v>
      </c>
      <c r="C68" s="97" t="s">
        <v>41</v>
      </c>
      <c r="D68" s="165" t="s">
        <v>10</v>
      </c>
      <c r="E68" s="105">
        <v>2500</v>
      </c>
      <c r="F68" s="83">
        <f t="shared" si="1"/>
        <v>4.0763324226263196</v>
      </c>
      <c r="G68" s="97" t="s">
        <v>411</v>
      </c>
      <c r="H68" s="96"/>
      <c r="I68" s="90" t="s">
        <v>167</v>
      </c>
      <c r="J68" s="86" t="s">
        <v>22</v>
      </c>
      <c r="K68" s="87" t="s">
        <v>130</v>
      </c>
      <c r="L68" s="88">
        <v>613.29639999999995</v>
      </c>
    </row>
    <row r="69" spans="1:12" ht="15.75" customHeight="1">
      <c r="A69" s="91">
        <v>44958</v>
      </c>
      <c r="B69" s="90" t="s">
        <v>46</v>
      </c>
      <c r="C69" s="92" t="s">
        <v>58</v>
      </c>
      <c r="D69" s="98" t="s">
        <v>7</v>
      </c>
      <c r="E69" s="108">
        <v>2000</v>
      </c>
      <c r="F69" s="83">
        <f t="shared" si="1"/>
        <v>3.2419744921446956</v>
      </c>
      <c r="G69" s="102" t="s">
        <v>61</v>
      </c>
      <c r="H69" s="96"/>
      <c r="I69" s="90" t="s">
        <v>40</v>
      </c>
      <c r="J69" s="86" t="s">
        <v>22</v>
      </c>
      <c r="K69" s="87" t="s">
        <v>44</v>
      </c>
      <c r="L69" s="88">
        <v>616.90800000000002</v>
      </c>
    </row>
    <row r="70" spans="1:12" ht="15.75" customHeight="1">
      <c r="A70" s="91">
        <v>44958</v>
      </c>
      <c r="B70" s="90" t="s">
        <v>376</v>
      </c>
      <c r="C70" s="97" t="s">
        <v>432</v>
      </c>
      <c r="D70" s="165" t="s">
        <v>10</v>
      </c>
      <c r="E70" s="101">
        <v>45000</v>
      </c>
      <c r="F70" s="83">
        <f t="shared" si="1"/>
        <v>73.373983607273743</v>
      </c>
      <c r="G70" s="102" t="s">
        <v>90</v>
      </c>
      <c r="H70" s="96"/>
      <c r="I70" s="90" t="s">
        <v>15</v>
      </c>
      <c r="J70" s="86" t="s">
        <v>22</v>
      </c>
      <c r="K70" s="87" t="s">
        <v>130</v>
      </c>
      <c r="L70" s="88">
        <v>613.29639999999995</v>
      </c>
    </row>
    <row r="71" spans="1:12" ht="15.75" customHeight="1">
      <c r="A71" s="91">
        <v>44958</v>
      </c>
      <c r="B71" s="90" t="s">
        <v>46</v>
      </c>
      <c r="C71" s="92" t="s">
        <v>58</v>
      </c>
      <c r="D71" s="98" t="s">
        <v>10</v>
      </c>
      <c r="E71" s="105">
        <v>2800</v>
      </c>
      <c r="F71" s="83">
        <f t="shared" si="1"/>
        <v>4.565492313341478</v>
      </c>
      <c r="G71" s="102" t="s">
        <v>63</v>
      </c>
      <c r="H71" s="96"/>
      <c r="I71" s="90" t="s">
        <v>15</v>
      </c>
      <c r="J71" s="86" t="s">
        <v>22</v>
      </c>
      <c r="K71" s="87" t="s">
        <v>130</v>
      </c>
      <c r="L71" s="88">
        <v>613.29639999999995</v>
      </c>
    </row>
    <row r="72" spans="1:12" ht="15.75" customHeight="1">
      <c r="A72" s="91">
        <v>44959</v>
      </c>
      <c r="B72" s="90" t="s">
        <v>221</v>
      </c>
      <c r="C72" s="92" t="s">
        <v>58</v>
      </c>
      <c r="D72" s="98" t="s">
        <v>7</v>
      </c>
      <c r="E72" s="100">
        <v>1800</v>
      </c>
      <c r="F72" s="83">
        <f t="shared" si="1"/>
        <v>2.9177770429302261</v>
      </c>
      <c r="G72" s="95" t="s">
        <v>68</v>
      </c>
      <c r="H72" s="96"/>
      <c r="I72" s="90" t="s">
        <v>20</v>
      </c>
      <c r="J72" s="86" t="s">
        <v>22</v>
      </c>
      <c r="K72" s="87" t="s">
        <v>44</v>
      </c>
      <c r="L72" s="88">
        <v>616.90800000000002</v>
      </c>
    </row>
    <row r="73" spans="1:12" ht="15.75" customHeight="1">
      <c r="A73" s="91">
        <v>44959</v>
      </c>
      <c r="B73" s="90" t="s">
        <v>46</v>
      </c>
      <c r="C73" s="92" t="s">
        <v>58</v>
      </c>
      <c r="D73" s="98" t="s">
        <v>8</v>
      </c>
      <c r="E73" s="101">
        <v>1600</v>
      </c>
      <c r="F73" s="83">
        <f t="shared" si="1"/>
        <v>2.6088527504808443</v>
      </c>
      <c r="G73" s="102" t="s">
        <v>67</v>
      </c>
      <c r="H73" s="96"/>
      <c r="I73" s="92" t="s">
        <v>14</v>
      </c>
      <c r="J73" s="86" t="s">
        <v>22</v>
      </c>
      <c r="K73" s="87" t="s">
        <v>130</v>
      </c>
      <c r="L73" s="88">
        <v>613.29639999999995</v>
      </c>
    </row>
    <row r="74" spans="1:12" ht="15.75" customHeight="1">
      <c r="A74" s="103">
        <v>44959</v>
      </c>
      <c r="B74" s="90" t="s">
        <v>46</v>
      </c>
      <c r="C74" s="92" t="s">
        <v>58</v>
      </c>
      <c r="D74" s="98" t="s">
        <v>9</v>
      </c>
      <c r="E74" s="101">
        <v>2900</v>
      </c>
      <c r="F74" s="83">
        <f t="shared" si="1"/>
        <v>4.7285456102465302</v>
      </c>
      <c r="G74" s="102" t="s">
        <v>104</v>
      </c>
      <c r="H74" s="96"/>
      <c r="I74" s="92" t="s">
        <v>17</v>
      </c>
      <c r="J74" s="86" t="s">
        <v>22</v>
      </c>
      <c r="K74" s="87" t="s">
        <v>130</v>
      </c>
      <c r="L74" s="88">
        <v>613.29639999999995</v>
      </c>
    </row>
    <row r="75" spans="1:12" ht="15.75" customHeight="1">
      <c r="A75" s="110">
        <v>44959</v>
      </c>
      <c r="B75" s="111" t="s">
        <v>46</v>
      </c>
      <c r="C75" s="92" t="s">
        <v>58</v>
      </c>
      <c r="D75" s="112" t="s">
        <v>9</v>
      </c>
      <c r="E75" s="113">
        <v>1850</v>
      </c>
      <c r="F75" s="83">
        <f t="shared" si="1"/>
        <v>3.0164859927434762</v>
      </c>
      <c r="G75" s="112" t="s">
        <v>60</v>
      </c>
      <c r="H75" s="96"/>
      <c r="I75" s="112" t="s">
        <v>16</v>
      </c>
      <c r="J75" s="86" t="s">
        <v>22</v>
      </c>
      <c r="K75" s="87" t="s">
        <v>130</v>
      </c>
      <c r="L75" s="88">
        <v>613.29639999999995</v>
      </c>
    </row>
    <row r="76" spans="1:12" ht="15.75" customHeight="1">
      <c r="A76" s="114">
        <v>44959</v>
      </c>
      <c r="B76" s="111" t="s">
        <v>41</v>
      </c>
      <c r="C76" s="112" t="s">
        <v>374</v>
      </c>
      <c r="D76" s="112" t="s">
        <v>9</v>
      </c>
      <c r="E76" s="113">
        <v>85000</v>
      </c>
      <c r="F76" s="83">
        <f t="shared" si="1"/>
        <v>138.59530236929487</v>
      </c>
      <c r="G76" s="112" t="s">
        <v>325</v>
      </c>
      <c r="H76" s="96"/>
      <c r="I76" s="112" t="s">
        <v>16</v>
      </c>
      <c r="J76" s="86" t="s">
        <v>22</v>
      </c>
      <c r="K76" s="87" t="s">
        <v>130</v>
      </c>
      <c r="L76" s="88">
        <v>613.29639999999995</v>
      </c>
    </row>
    <row r="77" spans="1:12" ht="15.75" customHeight="1">
      <c r="A77" s="103">
        <v>44959</v>
      </c>
      <c r="B77" s="90" t="s">
        <v>46</v>
      </c>
      <c r="C77" s="92" t="s">
        <v>58</v>
      </c>
      <c r="D77" s="98" t="s">
        <v>6</v>
      </c>
      <c r="E77" s="105">
        <v>1700</v>
      </c>
      <c r="F77" s="83">
        <f t="shared" si="1"/>
        <v>2.7556783183229911</v>
      </c>
      <c r="G77" s="90" t="s">
        <v>66</v>
      </c>
      <c r="H77" s="96"/>
      <c r="I77" s="92" t="s">
        <v>13</v>
      </c>
      <c r="J77" s="86" t="s">
        <v>22</v>
      </c>
      <c r="K77" s="87" t="s">
        <v>44</v>
      </c>
      <c r="L77" s="88">
        <v>616.90800000000002</v>
      </c>
    </row>
    <row r="78" spans="1:12" ht="15.75" customHeight="1">
      <c r="A78" s="91">
        <v>44959</v>
      </c>
      <c r="B78" s="90" t="s">
        <v>46</v>
      </c>
      <c r="C78" s="92" t="s">
        <v>58</v>
      </c>
      <c r="D78" s="98" t="s">
        <v>6</v>
      </c>
      <c r="E78" s="106">
        <v>2300</v>
      </c>
      <c r="F78" s="83">
        <f t="shared" si="1"/>
        <v>3.7282706659664</v>
      </c>
      <c r="G78" s="92" t="s">
        <v>65</v>
      </c>
      <c r="H78" s="107"/>
      <c r="I78" s="92" t="s">
        <v>25</v>
      </c>
      <c r="J78" s="86" t="s">
        <v>22</v>
      </c>
      <c r="K78" s="87" t="s">
        <v>44</v>
      </c>
      <c r="L78" s="88">
        <v>616.90800000000002</v>
      </c>
    </row>
    <row r="79" spans="1:12" ht="15.75" customHeight="1">
      <c r="A79" s="91">
        <v>44959</v>
      </c>
      <c r="B79" s="90" t="s">
        <v>46</v>
      </c>
      <c r="C79" s="92" t="s">
        <v>58</v>
      </c>
      <c r="D79" s="98" t="s">
        <v>6</v>
      </c>
      <c r="E79" s="106">
        <v>2000</v>
      </c>
      <c r="F79" s="83">
        <f t="shared" si="1"/>
        <v>3.2419744921446956</v>
      </c>
      <c r="G79" s="102" t="s">
        <v>64</v>
      </c>
      <c r="H79" s="96"/>
      <c r="I79" s="92" t="s">
        <v>45</v>
      </c>
      <c r="J79" s="86" t="s">
        <v>22</v>
      </c>
      <c r="K79" s="87" t="s">
        <v>44</v>
      </c>
      <c r="L79" s="88">
        <v>616.90800000000002</v>
      </c>
    </row>
    <row r="80" spans="1:12" ht="15.75" customHeight="1">
      <c r="A80" s="91">
        <v>44959</v>
      </c>
      <c r="B80" s="90" t="s">
        <v>46</v>
      </c>
      <c r="C80" s="92" t="s">
        <v>58</v>
      </c>
      <c r="D80" s="98" t="s">
        <v>6</v>
      </c>
      <c r="E80" s="106">
        <v>2000</v>
      </c>
      <c r="F80" s="83">
        <f t="shared" si="1"/>
        <v>3.2419744921446956</v>
      </c>
      <c r="G80" s="102" t="s">
        <v>129</v>
      </c>
      <c r="H80" s="107"/>
      <c r="I80" s="92" t="s">
        <v>128</v>
      </c>
      <c r="J80" s="86" t="s">
        <v>22</v>
      </c>
      <c r="K80" s="87" t="s">
        <v>44</v>
      </c>
      <c r="L80" s="88">
        <v>616.90800000000002</v>
      </c>
    </row>
    <row r="81" spans="1:12" ht="15.75" customHeight="1">
      <c r="A81" s="91">
        <v>44959</v>
      </c>
      <c r="B81" s="90" t="s">
        <v>46</v>
      </c>
      <c r="C81" s="92" t="s">
        <v>58</v>
      </c>
      <c r="D81" s="98" t="s">
        <v>6</v>
      </c>
      <c r="E81" s="106">
        <v>2000</v>
      </c>
      <c r="F81" s="83">
        <f t="shared" si="1"/>
        <v>3.2419744921446956</v>
      </c>
      <c r="G81" s="102" t="s">
        <v>176</v>
      </c>
      <c r="H81" s="107"/>
      <c r="I81" s="92" t="s">
        <v>168</v>
      </c>
      <c r="J81" s="86" t="s">
        <v>22</v>
      </c>
      <c r="K81" s="87" t="s">
        <v>44</v>
      </c>
      <c r="L81" s="88">
        <v>616.90800000000002</v>
      </c>
    </row>
    <row r="82" spans="1:12" ht="15.75" customHeight="1">
      <c r="A82" s="91">
        <v>44959</v>
      </c>
      <c r="B82" s="90" t="s">
        <v>46</v>
      </c>
      <c r="C82" s="92" t="s">
        <v>58</v>
      </c>
      <c r="D82" s="98" t="s">
        <v>6</v>
      </c>
      <c r="E82" s="106">
        <v>1900</v>
      </c>
      <c r="F82" s="83">
        <f t="shared" si="1"/>
        <v>3.0798757675374611</v>
      </c>
      <c r="G82" s="102" t="s">
        <v>160</v>
      </c>
      <c r="H82" s="96"/>
      <c r="I82" s="92" t="s">
        <v>153</v>
      </c>
      <c r="J82" s="86" t="s">
        <v>22</v>
      </c>
      <c r="K82" s="87" t="s">
        <v>44</v>
      </c>
      <c r="L82" s="88">
        <v>616.90800000000002</v>
      </c>
    </row>
    <row r="83" spans="1:12" ht="15.75" customHeight="1">
      <c r="A83" s="91">
        <v>44959</v>
      </c>
      <c r="B83" s="90" t="s">
        <v>417</v>
      </c>
      <c r="C83" s="92" t="s">
        <v>58</v>
      </c>
      <c r="D83" s="98" t="s">
        <v>6</v>
      </c>
      <c r="E83" s="106">
        <v>500</v>
      </c>
      <c r="F83" s="83">
        <f t="shared" si="1"/>
        <v>0.85026494255610041</v>
      </c>
      <c r="G83" s="102" t="s">
        <v>178</v>
      </c>
      <c r="H83" s="96"/>
      <c r="I83" s="92" t="s">
        <v>144</v>
      </c>
      <c r="J83" s="86" t="s">
        <v>22</v>
      </c>
      <c r="K83" s="87" t="s">
        <v>431</v>
      </c>
      <c r="L83" s="88">
        <v>588.05200000000002</v>
      </c>
    </row>
    <row r="84" spans="1:12" ht="15.75" customHeight="1">
      <c r="A84" s="91">
        <v>44959</v>
      </c>
      <c r="B84" s="90" t="s">
        <v>46</v>
      </c>
      <c r="C84" s="92" t="s">
        <v>58</v>
      </c>
      <c r="D84" s="98" t="s">
        <v>7</v>
      </c>
      <c r="E84" s="108">
        <v>1500</v>
      </c>
      <c r="F84" s="83">
        <f t="shared" si="1"/>
        <v>2.4314808691085217</v>
      </c>
      <c r="G84" s="90" t="s">
        <v>112</v>
      </c>
      <c r="H84" s="96"/>
      <c r="I84" s="90" t="s">
        <v>59</v>
      </c>
      <c r="J84" s="86" t="s">
        <v>22</v>
      </c>
      <c r="K84" s="87" t="s">
        <v>44</v>
      </c>
      <c r="L84" s="88">
        <v>616.90800000000002</v>
      </c>
    </row>
    <row r="85" spans="1:12" ht="15.75" customHeight="1">
      <c r="A85" s="91">
        <v>44959</v>
      </c>
      <c r="B85" s="90" t="s">
        <v>46</v>
      </c>
      <c r="C85" s="92" t="s">
        <v>58</v>
      </c>
      <c r="D85" s="98" t="s">
        <v>7</v>
      </c>
      <c r="E85" s="108">
        <v>1500</v>
      </c>
      <c r="F85" s="83">
        <f t="shared" si="1"/>
        <v>2.4314808691085217</v>
      </c>
      <c r="G85" s="90" t="s">
        <v>161</v>
      </c>
      <c r="H85" s="96"/>
      <c r="I85" s="90" t="s">
        <v>12</v>
      </c>
      <c r="J85" s="86" t="s">
        <v>22</v>
      </c>
      <c r="K85" s="87" t="s">
        <v>44</v>
      </c>
      <c r="L85" s="88">
        <v>616.90800000000002</v>
      </c>
    </row>
    <row r="86" spans="1:12" ht="15.75" customHeight="1">
      <c r="A86" s="91">
        <v>44959</v>
      </c>
      <c r="B86" s="90" t="s">
        <v>46</v>
      </c>
      <c r="C86" s="92" t="s">
        <v>58</v>
      </c>
      <c r="D86" s="98" t="s">
        <v>10</v>
      </c>
      <c r="E86" s="101">
        <v>2300</v>
      </c>
      <c r="F86" s="83">
        <f t="shared" si="1"/>
        <v>3.7502258288162138</v>
      </c>
      <c r="G86" s="102" t="s">
        <v>179</v>
      </c>
      <c r="H86" s="96"/>
      <c r="I86" s="92" t="s">
        <v>167</v>
      </c>
      <c r="J86" s="86" t="s">
        <v>22</v>
      </c>
      <c r="K86" s="87" t="s">
        <v>130</v>
      </c>
      <c r="L86" s="88">
        <v>613.29639999999995</v>
      </c>
    </row>
    <row r="87" spans="1:12" ht="15.75" customHeight="1">
      <c r="A87" s="91">
        <v>44959</v>
      </c>
      <c r="B87" s="90" t="s">
        <v>271</v>
      </c>
      <c r="C87" s="97" t="s">
        <v>432</v>
      </c>
      <c r="D87" s="165" t="s">
        <v>10</v>
      </c>
      <c r="E87" s="101">
        <v>200</v>
      </c>
      <c r="F87" s="83">
        <f t="shared" si="1"/>
        <v>0.32610659381010554</v>
      </c>
      <c r="G87" s="102" t="s">
        <v>179</v>
      </c>
      <c r="H87" s="96"/>
      <c r="I87" s="92" t="s">
        <v>167</v>
      </c>
      <c r="J87" s="86" t="s">
        <v>22</v>
      </c>
      <c r="K87" s="87" t="s">
        <v>130</v>
      </c>
      <c r="L87" s="88">
        <v>613.29639999999995</v>
      </c>
    </row>
    <row r="88" spans="1:12" ht="15.75" customHeight="1">
      <c r="A88" s="91">
        <v>44959</v>
      </c>
      <c r="B88" s="90" t="s">
        <v>18</v>
      </c>
      <c r="C88" s="97" t="s">
        <v>41</v>
      </c>
      <c r="D88" s="165" t="s">
        <v>9</v>
      </c>
      <c r="E88" s="105">
        <v>5000</v>
      </c>
      <c r="F88" s="83">
        <f t="shared" si="1"/>
        <v>8.1526648452526391</v>
      </c>
      <c r="G88" s="97" t="s">
        <v>396</v>
      </c>
      <c r="H88" s="96"/>
      <c r="I88" s="90" t="s">
        <v>17</v>
      </c>
      <c r="J88" s="86" t="s">
        <v>22</v>
      </c>
      <c r="K88" s="87" t="s">
        <v>130</v>
      </c>
      <c r="L88" s="88">
        <v>613.29639999999995</v>
      </c>
    </row>
    <row r="89" spans="1:12" ht="15.75" customHeight="1">
      <c r="A89" s="91">
        <v>44959</v>
      </c>
      <c r="B89" s="90" t="s">
        <v>18</v>
      </c>
      <c r="C89" s="97" t="s">
        <v>41</v>
      </c>
      <c r="D89" s="165" t="s">
        <v>9</v>
      </c>
      <c r="E89" s="105">
        <v>5000</v>
      </c>
      <c r="F89" s="83">
        <f t="shared" si="1"/>
        <v>8.1526648452526391</v>
      </c>
      <c r="G89" s="97" t="s">
        <v>397</v>
      </c>
      <c r="H89" s="96"/>
      <c r="I89" s="90" t="s">
        <v>16</v>
      </c>
      <c r="J89" s="86" t="s">
        <v>22</v>
      </c>
      <c r="K89" s="87" t="s">
        <v>130</v>
      </c>
      <c r="L89" s="88">
        <v>613.29639999999995</v>
      </c>
    </row>
    <row r="90" spans="1:12" ht="15.75" customHeight="1">
      <c r="A90" s="91">
        <v>44959</v>
      </c>
      <c r="B90" s="90" t="s">
        <v>18</v>
      </c>
      <c r="C90" s="97" t="s">
        <v>41</v>
      </c>
      <c r="D90" s="165" t="s">
        <v>7</v>
      </c>
      <c r="E90" s="105">
        <v>5000</v>
      </c>
      <c r="F90" s="83">
        <f t="shared" si="1"/>
        <v>8.1049362303617389</v>
      </c>
      <c r="G90" s="97" t="s">
        <v>398</v>
      </c>
      <c r="H90" s="96"/>
      <c r="I90" s="90" t="s">
        <v>20</v>
      </c>
      <c r="J90" s="86" t="s">
        <v>22</v>
      </c>
      <c r="K90" s="87" t="s">
        <v>44</v>
      </c>
      <c r="L90" s="88">
        <v>616.90800000000002</v>
      </c>
    </row>
    <row r="91" spans="1:12" ht="15.75" customHeight="1">
      <c r="A91" s="91">
        <v>44959</v>
      </c>
      <c r="B91" s="90" t="s">
        <v>18</v>
      </c>
      <c r="C91" s="97" t="s">
        <v>41</v>
      </c>
      <c r="D91" s="165" t="s">
        <v>6</v>
      </c>
      <c r="E91" s="105">
        <v>5000</v>
      </c>
      <c r="F91" s="83">
        <f t="shared" si="1"/>
        <v>8.1049362303617389</v>
      </c>
      <c r="G91" s="97" t="s">
        <v>399</v>
      </c>
      <c r="H91" s="96"/>
      <c r="I91" s="90" t="s">
        <v>13</v>
      </c>
      <c r="J91" s="86" t="s">
        <v>22</v>
      </c>
      <c r="K91" s="87" t="s">
        <v>44</v>
      </c>
      <c r="L91" s="88">
        <v>616.90800000000002</v>
      </c>
    </row>
    <row r="92" spans="1:12" ht="15.75" customHeight="1">
      <c r="A92" s="91">
        <v>44959</v>
      </c>
      <c r="B92" s="90" t="s">
        <v>18</v>
      </c>
      <c r="C92" s="97" t="s">
        <v>41</v>
      </c>
      <c r="D92" s="165" t="s">
        <v>7</v>
      </c>
      <c r="E92" s="105">
        <v>2500</v>
      </c>
      <c r="F92" s="83">
        <f t="shared" si="1"/>
        <v>4.0524681151808695</v>
      </c>
      <c r="G92" s="97" t="s">
        <v>400</v>
      </c>
      <c r="H92" s="96"/>
      <c r="I92" s="90" t="s">
        <v>14</v>
      </c>
      <c r="J92" s="86" t="s">
        <v>22</v>
      </c>
      <c r="K92" s="87" t="s">
        <v>44</v>
      </c>
      <c r="L92" s="88">
        <v>616.90800000000002</v>
      </c>
    </row>
    <row r="93" spans="1:12" ht="15.75" customHeight="1">
      <c r="A93" s="91">
        <v>44959</v>
      </c>
      <c r="B93" s="90" t="s">
        <v>18</v>
      </c>
      <c r="C93" s="97" t="s">
        <v>41</v>
      </c>
      <c r="D93" s="165" t="s">
        <v>7</v>
      </c>
      <c r="E93" s="105">
        <v>2500</v>
      </c>
      <c r="F93" s="83">
        <f t="shared" si="1"/>
        <v>4.0524681151808695</v>
      </c>
      <c r="G93" s="97" t="s">
        <v>401</v>
      </c>
      <c r="H93" s="96"/>
      <c r="I93" s="90" t="s">
        <v>40</v>
      </c>
      <c r="J93" s="86" t="s">
        <v>22</v>
      </c>
      <c r="K93" s="87" t="s">
        <v>44</v>
      </c>
      <c r="L93" s="88">
        <v>616.90800000000002</v>
      </c>
    </row>
    <row r="94" spans="1:12" ht="15.75">
      <c r="A94" s="91">
        <v>44959</v>
      </c>
      <c r="B94" s="90" t="s">
        <v>18</v>
      </c>
      <c r="C94" s="97" t="s">
        <v>41</v>
      </c>
      <c r="D94" s="165" t="s">
        <v>7</v>
      </c>
      <c r="E94" s="105">
        <v>2500</v>
      </c>
      <c r="F94" s="83">
        <f t="shared" si="1"/>
        <v>4.0524681151808695</v>
      </c>
      <c r="G94" s="97" t="s">
        <v>402</v>
      </c>
      <c r="H94" s="96"/>
      <c r="I94" s="90" t="s">
        <v>12</v>
      </c>
      <c r="J94" s="86" t="s">
        <v>22</v>
      </c>
      <c r="K94" s="87" t="s">
        <v>44</v>
      </c>
      <c r="L94" s="88">
        <v>616.90800000000002</v>
      </c>
    </row>
    <row r="95" spans="1:12" ht="15.75">
      <c r="A95" s="91">
        <v>44959</v>
      </c>
      <c r="B95" s="90" t="s">
        <v>18</v>
      </c>
      <c r="C95" s="97" t="s">
        <v>41</v>
      </c>
      <c r="D95" s="165" t="s">
        <v>7</v>
      </c>
      <c r="E95" s="105">
        <v>2500</v>
      </c>
      <c r="F95" s="83">
        <f t="shared" si="1"/>
        <v>4.0524681151808695</v>
      </c>
      <c r="G95" s="97" t="s">
        <v>403</v>
      </c>
      <c r="H95" s="96"/>
      <c r="I95" s="90" t="s">
        <v>59</v>
      </c>
      <c r="J95" s="86" t="s">
        <v>22</v>
      </c>
      <c r="K95" s="87" t="s">
        <v>44</v>
      </c>
      <c r="L95" s="88">
        <v>616.90800000000002</v>
      </c>
    </row>
    <row r="96" spans="1:12" ht="15.75" customHeight="1">
      <c r="A96" s="91">
        <v>44959</v>
      </c>
      <c r="B96" s="90" t="s">
        <v>18</v>
      </c>
      <c r="C96" s="97" t="s">
        <v>41</v>
      </c>
      <c r="D96" s="165" t="s">
        <v>7</v>
      </c>
      <c r="E96" s="105">
        <v>2500</v>
      </c>
      <c r="F96" s="83">
        <f t="shared" si="1"/>
        <v>4.0524681151808695</v>
      </c>
      <c r="G96" s="97" t="s">
        <v>404</v>
      </c>
      <c r="H96" s="96"/>
      <c r="I96" s="90" t="s">
        <v>144</v>
      </c>
      <c r="J96" s="86" t="s">
        <v>22</v>
      </c>
      <c r="K96" s="87" t="s">
        <v>44</v>
      </c>
      <c r="L96" s="88">
        <v>616.90800000000002</v>
      </c>
    </row>
    <row r="97" spans="1:12" ht="15.75">
      <c r="A97" s="91">
        <v>44959</v>
      </c>
      <c r="B97" s="90" t="s">
        <v>18</v>
      </c>
      <c r="C97" s="97" t="s">
        <v>41</v>
      </c>
      <c r="D97" s="165" t="s">
        <v>6</v>
      </c>
      <c r="E97" s="105">
        <v>2500</v>
      </c>
      <c r="F97" s="83">
        <f t="shared" si="1"/>
        <v>4.0524681151808695</v>
      </c>
      <c r="G97" s="97" t="s">
        <v>405</v>
      </c>
      <c r="H97" s="96"/>
      <c r="I97" s="90" t="s">
        <v>25</v>
      </c>
      <c r="J97" s="86" t="s">
        <v>22</v>
      </c>
      <c r="K97" s="87" t="s">
        <v>44</v>
      </c>
      <c r="L97" s="88">
        <v>616.90800000000002</v>
      </c>
    </row>
    <row r="98" spans="1:12" ht="15.75" customHeight="1">
      <c r="A98" s="91">
        <v>44959</v>
      </c>
      <c r="B98" s="90" t="s">
        <v>18</v>
      </c>
      <c r="C98" s="97" t="s">
        <v>41</v>
      </c>
      <c r="D98" s="165" t="s">
        <v>6</v>
      </c>
      <c r="E98" s="105">
        <v>2500</v>
      </c>
      <c r="F98" s="83">
        <f t="shared" si="1"/>
        <v>4.0524681151808695</v>
      </c>
      <c r="G98" s="97" t="s">
        <v>406</v>
      </c>
      <c r="H98" s="96"/>
      <c r="I98" s="90" t="s">
        <v>128</v>
      </c>
      <c r="J98" s="86" t="s">
        <v>22</v>
      </c>
      <c r="K98" s="87" t="s">
        <v>44</v>
      </c>
      <c r="L98" s="88">
        <v>616.90800000000002</v>
      </c>
    </row>
    <row r="99" spans="1:12" ht="15.75" customHeight="1">
      <c r="A99" s="91">
        <v>44959</v>
      </c>
      <c r="B99" s="90" t="s">
        <v>18</v>
      </c>
      <c r="C99" s="97" t="s">
        <v>41</v>
      </c>
      <c r="D99" s="165" t="s">
        <v>6</v>
      </c>
      <c r="E99" s="105">
        <v>2500</v>
      </c>
      <c r="F99" s="83">
        <f t="shared" si="1"/>
        <v>4.0524681151808695</v>
      </c>
      <c r="G99" s="97" t="s">
        <v>407</v>
      </c>
      <c r="H99" s="96"/>
      <c r="I99" s="90" t="s">
        <v>153</v>
      </c>
      <c r="J99" s="86" t="s">
        <v>22</v>
      </c>
      <c r="K99" s="87" t="s">
        <v>44</v>
      </c>
      <c r="L99" s="88">
        <v>616.90800000000002</v>
      </c>
    </row>
    <row r="100" spans="1:12" ht="15.75" customHeight="1">
      <c r="A100" s="91">
        <v>44959</v>
      </c>
      <c r="B100" s="90" t="s">
        <v>18</v>
      </c>
      <c r="C100" s="97" t="s">
        <v>41</v>
      </c>
      <c r="D100" s="165" t="s">
        <v>6</v>
      </c>
      <c r="E100" s="105">
        <v>2500</v>
      </c>
      <c r="F100" s="83">
        <f t="shared" si="1"/>
        <v>4.0524681151808695</v>
      </c>
      <c r="G100" s="97" t="s">
        <v>408</v>
      </c>
      <c r="H100" s="96"/>
      <c r="I100" s="90" t="s">
        <v>168</v>
      </c>
      <c r="J100" s="86" t="s">
        <v>22</v>
      </c>
      <c r="K100" s="87" t="s">
        <v>44</v>
      </c>
      <c r="L100" s="88">
        <v>616.90800000000002</v>
      </c>
    </row>
    <row r="101" spans="1:12" ht="15.75">
      <c r="A101" s="91">
        <v>44959</v>
      </c>
      <c r="B101" s="90" t="s">
        <v>18</v>
      </c>
      <c r="C101" s="97" t="s">
        <v>41</v>
      </c>
      <c r="D101" s="165" t="s">
        <v>6</v>
      </c>
      <c r="E101" s="105">
        <v>2500</v>
      </c>
      <c r="F101" s="83">
        <f t="shared" si="1"/>
        <v>4.0524681151808695</v>
      </c>
      <c r="G101" s="97" t="s">
        <v>409</v>
      </c>
      <c r="H101" s="96"/>
      <c r="I101" s="90" t="s">
        <v>45</v>
      </c>
      <c r="J101" s="86" t="s">
        <v>22</v>
      </c>
      <c r="K101" s="87" t="s">
        <v>44</v>
      </c>
      <c r="L101" s="88">
        <v>616.90800000000002</v>
      </c>
    </row>
    <row r="102" spans="1:12" ht="15.75">
      <c r="A102" s="91">
        <v>44959</v>
      </c>
      <c r="B102" s="90" t="s">
        <v>18</v>
      </c>
      <c r="C102" s="97" t="s">
        <v>41</v>
      </c>
      <c r="D102" s="165" t="s">
        <v>10</v>
      </c>
      <c r="E102" s="105">
        <v>2500</v>
      </c>
      <c r="F102" s="83">
        <f t="shared" si="1"/>
        <v>4.0763324226263196</v>
      </c>
      <c r="G102" s="97" t="s">
        <v>410</v>
      </c>
      <c r="H102" s="96"/>
      <c r="I102" s="90" t="s">
        <v>15</v>
      </c>
      <c r="J102" s="86" t="s">
        <v>22</v>
      </c>
      <c r="K102" s="87" t="s">
        <v>130</v>
      </c>
      <c r="L102" s="88">
        <v>613.29639999999995</v>
      </c>
    </row>
    <row r="103" spans="1:12" ht="15.75" customHeight="1">
      <c r="A103" s="91">
        <v>44959</v>
      </c>
      <c r="B103" s="90" t="s">
        <v>18</v>
      </c>
      <c r="C103" s="97" t="s">
        <v>41</v>
      </c>
      <c r="D103" s="165" t="s">
        <v>10</v>
      </c>
      <c r="E103" s="105">
        <v>2500</v>
      </c>
      <c r="F103" s="83">
        <f t="shared" si="1"/>
        <v>4.0763324226263196</v>
      </c>
      <c r="G103" s="97" t="s">
        <v>411</v>
      </c>
      <c r="H103" s="96"/>
      <c r="I103" s="90" t="s">
        <v>167</v>
      </c>
      <c r="J103" s="86" t="s">
        <v>22</v>
      </c>
      <c r="K103" s="87" t="s">
        <v>130</v>
      </c>
      <c r="L103" s="88">
        <v>613.29639999999995</v>
      </c>
    </row>
    <row r="104" spans="1:12" ht="15.75" customHeight="1">
      <c r="A104" s="91">
        <v>44959</v>
      </c>
      <c r="B104" s="90" t="s">
        <v>46</v>
      </c>
      <c r="C104" s="92" t="s">
        <v>58</v>
      </c>
      <c r="D104" s="98" t="s">
        <v>7</v>
      </c>
      <c r="E104" s="108">
        <v>2000</v>
      </c>
      <c r="F104" s="83">
        <f t="shared" si="1"/>
        <v>3.2419744921446956</v>
      </c>
      <c r="G104" s="102" t="s">
        <v>61</v>
      </c>
      <c r="H104" s="96"/>
      <c r="I104" s="90" t="s">
        <v>40</v>
      </c>
      <c r="J104" s="86" t="s">
        <v>22</v>
      </c>
      <c r="K104" s="87" t="s">
        <v>44</v>
      </c>
      <c r="L104" s="88">
        <v>616.90800000000002</v>
      </c>
    </row>
    <row r="105" spans="1:12" ht="15.75" customHeight="1">
      <c r="A105" s="91">
        <v>44959</v>
      </c>
      <c r="B105" s="90" t="s">
        <v>46</v>
      </c>
      <c r="C105" s="92" t="s">
        <v>58</v>
      </c>
      <c r="D105" s="98" t="s">
        <v>10</v>
      </c>
      <c r="E105" s="105">
        <v>1850</v>
      </c>
      <c r="F105" s="83">
        <f t="shared" si="1"/>
        <v>3.0164859927434762</v>
      </c>
      <c r="G105" s="102" t="s">
        <v>63</v>
      </c>
      <c r="H105" s="96"/>
      <c r="I105" s="90" t="s">
        <v>15</v>
      </c>
      <c r="J105" s="86" t="s">
        <v>22</v>
      </c>
      <c r="K105" s="87" t="s">
        <v>130</v>
      </c>
      <c r="L105" s="88">
        <v>613.29639999999995</v>
      </c>
    </row>
    <row r="106" spans="1:12" ht="15.75" customHeight="1">
      <c r="A106" s="91">
        <v>44959</v>
      </c>
      <c r="B106" s="90" t="s">
        <v>377</v>
      </c>
      <c r="C106" s="97" t="s">
        <v>432</v>
      </c>
      <c r="D106" s="165" t="s">
        <v>10</v>
      </c>
      <c r="E106" s="101">
        <v>3000</v>
      </c>
      <c r="F106" s="83">
        <f t="shared" si="1"/>
        <v>4.8915989071515833</v>
      </c>
      <c r="G106" s="102" t="s">
        <v>92</v>
      </c>
      <c r="H106" s="96"/>
      <c r="I106" s="90" t="s">
        <v>15</v>
      </c>
      <c r="J106" s="86" t="s">
        <v>22</v>
      </c>
      <c r="K106" s="87" t="s">
        <v>130</v>
      </c>
      <c r="L106" s="88">
        <v>613.29639999999995</v>
      </c>
    </row>
    <row r="107" spans="1:12" ht="15.75" customHeight="1">
      <c r="A107" s="91">
        <v>44959</v>
      </c>
      <c r="B107" s="90" t="s">
        <v>378</v>
      </c>
      <c r="C107" s="97" t="s">
        <v>432</v>
      </c>
      <c r="D107" s="165" t="s">
        <v>10</v>
      </c>
      <c r="E107" s="101">
        <v>22500</v>
      </c>
      <c r="F107" s="83">
        <f t="shared" si="1"/>
        <v>36.686991803636872</v>
      </c>
      <c r="G107" s="102" t="s">
        <v>92</v>
      </c>
      <c r="H107" s="96"/>
      <c r="I107" s="90" t="s">
        <v>15</v>
      </c>
      <c r="J107" s="86" t="s">
        <v>22</v>
      </c>
      <c r="K107" s="87" t="s">
        <v>130</v>
      </c>
      <c r="L107" s="88">
        <v>613.29639999999995</v>
      </c>
    </row>
    <row r="108" spans="1:12" ht="15.75" customHeight="1">
      <c r="A108" s="91">
        <v>44959</v>
      </c>
      <c r="B108" s="90" t="s">
        <v>379</v>
      </c>
      <c r="C108" s="97" t="s">
        <v>432</v>
      </c>
      <c r="D108" s="165" t="s">
        <v>10</v>
      </c>
      <c r="E108" s="105">
        <v>15000</v>
      </c>
      <c r="F108" s="83">
        <f t="shared" si="1"/>
        <v>24.457994535757916</v>
      </c>
      <c r="G108" s="102" t="s">
        <v>93</v>
      </c>
      <c r="H108" s="96"/>
      <c r="I108" s="90" t="s">
        <v>15</v>
      </c>
      <c r="J108" s="86" t="s">
        <v>22</v>
      </c>
      <c r="K108" s="87" t="s">
        <v>130</v>
      </c>
      <c r="L108" s="88">
        <v>613.29639999999995</v>
      </c>
    </row>
    <row r="109" spans="1:12" ht="15.75">
      <c r="A109" s="91">
        <v>44959</v>
      </c>
      <c r="B109" s="90" t="s">
        <v>380</v>
      </c>
      <c r="C109" s="97" t="s">
        <v>432</v>
      </c>
      <c r="D109" s="165" t="s">
        <v>10</v>
      </c>
      <c r="E109" s="101">
        <v>5800</v>
      </c>
      <c r="F109" s="83">
        <f t="shared" si="1"/>
        <v>9.4570912204930604</v>
      </c>
      <c r="G109" s="102" t="s">
        <v>93</v>
      </c>
      <c r="H109" s="96"/>
      <c r="I109" s="90" t="s">
        <v>15</v>
      </c>
      <c r="J109" s="86" t="s">
        <v>22</v>
      </c>
      <c r="K109" s="87" t="s">
        <v>130</v>
      </c>
      <c r="L109" s="88">
        <v>613.29639999999995</v>
      </c>
    </row>
    <row r="110" spans="1:12" ht="15.75" customHeight="1">
      <c r="A110" s="91">
        <v>44959</v>
      </c>
      <c r="B110" s="90" t="s">
        <v>381</v>
      </c>
      <c r="C110" s="97" t="s">
        <v>432</v>
      </c>
      <c r="D110" s="165" t="s">
        <v>10</v>
      </c>
      <c r="E110" s="101">
        <v>12750</v>
      </c>
      <c r="F110" s="83">
        <f t="shared" si="1"/>
        <v>20.789295355394227</v>
      </c>
      <c r="G110" s="102" t="s">
        <v>94</v>
      </c>
      <c r="H110" s="96"/>
      <c r="I110" s="90" t="s">
        <v>15</v>
      </c>
      <c r="J110" s="86" t="s">
        <v>22</v>
      </c>
      <c r="K110" s="87" t="s">
        <v>130</v>
      </c>
      <c r="L110" s="88">
        <v>613.29639999999995</v>
      </c>
    </row>
    <row r="111" spans="1:12" ht="15.75" customHeight="1">
      <c r="A111" s="91">
        <v>44959</v>
      </c>
      <c r="B111" s="90" t="s">
        <v>382</v>
      </c>
      <c r="C111" s="97" t="s">
        <v>432</v>
      </c>
      <c r="D111" s="165" t="s">
        <v>10</v>
      </c>
      <c r="E111" s="101">
        <v>13500</v>
      </c>
      <c r="F111" s="83">
        <f t="shared" si="1"/>
        <v>22.012195082182124</v>
      </c>
      <c r="G111" s="102" t="s">
        <v>94</v>
      </c>
      <c r="H111" s="96"/>
      <c r="I111" s="90" t="s">
        <v>15</v>
      </c>
      <c r="J111" s="86" t="s">
        <v>22</v>
      </c>
      <c r="K111" s="87" t="s">
        <v>130</v>
      </c>
      <c r="L111" s="88">
        <v>613.29639999999995</v>
      </c>
    </row>
    <row r="112" spans="1:12" ht="15.75" customHeight="1">
      <c r="A112" s="91">
        <v>44960</v>
      </c>
      <c r="B112" s="90" t="s">
        <v>221</v>
      </c>
      <c r="C112" s="92" t="s">
        <v>58</v>
      </c>
      <c r="D112" s="98" t="s">
        <v>7</v>
      </c>
      <c r="E112" s="100">
        <v>1900</v>
      </c>
      <c r="F112" s="83">
        <f t="shared" si="1"/>
        <v>3.0798757675374611</v>
      </c>
      <c r="G112" s="95" t="s">
        <v>68</v>
      </c>
      <c r="H112" s="96"/>
      <c r="I112" s="90" t="s">
        <v>20</v>
      </c>
      <c r="J112" s="86" t="s">
        <v>22</v>
      </c>
      <c r="K112" s="87" t="s">
        <v>44</v>
      </c>
      <c r="L112" s="88">
        <v>616.90800000000002</v>
      </c>
    </row>
    <row r="113" spans="1:12" ht="15.75" customHeight="1">
      <c r="A113" s="91">
        <v>44960</v>
      </c>
      <c r="B113" s="90" t="s">
        <v>46</v>
      </c>
      <c r="C113" s="92" t="s">
        <v>58</v>
      </c>
      <c r="D113" s="98" t="s">
        <v>8</v>
      </c>
      <c r="E113" s="101">
        <v>1600</v>
      </c>
      <c r="F113" s="83">
        <f t="shared" si="1"/>
        <v>2.6088527504808443</v>
      </c>
      <c r="G113" s="102" t="s">
        <v>67</v>
      </c>
      <c r="H113" s="96"/>
      <c r="I113" s="92" t="s">
        <v>14</v>
      </c>
      <c r="J113" s="86" t="s">
        <v>22</v>
      </c>
      <c r="K113" s="87" t="s">
        <v>130</v>
      </c>
      <c r="L113" s="88">
        <v>613.29639999999995</v>
      </c>
    </row>
    <row r="114" spans="1:12" ht="15.75" customHeight="1">
      <c r="A114" s="91">
        <v>44960</v>
      </c>
      <c r="B114" s="90" t="s">
        <v>332</v>
      </c>
      <c r="C114" s="97" t="s">
        <v>432</v>
      </c>
      <c r="D114" s="165" t="s">
        <v>10</v>
      </c>
      <c r="E114" s="101">
        <v>6000</v>
      </c>
      <c r="F114" s="83">
        <f t="shared" si="1"/>
        <v>9.7831978143031666</v>
      </c>
      <c r="G114" s="102" t="s">
        <v>80</v>
      </c>
      <c r="H114" s="96"/>
      <c r="I114" s="92" t="s">
        <v>14</v>
      </c>
      <c r="J114" s="86" t="s">
        <v>22</v>
      </c>
      <c r="K114" s="87" t="s">
        <v>130</v>
      </c>
      <c r="L114" s="88">
        <v>613.29639999999995</v>
      </c>
    </row>
    <row r="115" spans="1:12" ht="15.75" customHeight="1">
      <c r="A115" s="91">
        <v>44960</v>
      </c>
      <c r="B115" s="90" t="s">
        <v>290</v>
      </c>
      <c r="C115" s="90" t="s">
        <v>50</v>
      </c>
      <c r="D115" s="98" t="s">
        <v>8</v>
      </c>
      <c r="E115" s="101">
        <v>8000</v>
      </c>
      <c r="F115" s="83">
        <f t="shared" si="1"/>
        <v>13.044263752404222</v>
      </c>
      <c r="G115" s="102" t="s">
        <v>81</v>
      </c>
      <c r="H115" s="96"/>
      <c r="I115" s="92" t="s">
        <v>14</v>
      </c>
      <c r="J115" s="86" t="s">
        <v>22</v>
      </c>
      <c r="K115" s="87" t="s">
        <v>130</v>
      </c>
      <c r="L115" s="88">
        <v>613.29639999999995</v>
      </c>
    </row>
    <row r="116" spans="1:12" ht="15.75" customHeight="1">
      <c r="A116" s="103">
        <v>44960</v>
      </c>
      <c r="B116" s="90" t="s">
        <v>46</v>
      </c>
      <c r="C116" s="92" t="s">
        <v>58</v>
      </c>
      <c r="D116" s="98" t="s">
        <v>9</v>
      </c>
      <c r="E116" s="101">
        <v>2900</v>
      </c>
      <c r="F116" s="83">
        <f t="shared" si="1"/>
        <v>4.7285456102465302</v>
      </c>
      <c r="G116" s="102" t="s">
        <v>104</v>
      </c>
      <c r="H116" s="96"/>
      <c r="I116" s="92" t="s">
        <v>17</v>
      </c>
      <c r="J116" s="86" t="s">
        <v>22</v>
      </c>
      <c r="K116" s="87" t="s">
        <v>130</v>
      </c>
      <c r="L116" s="88">
        <v>613.29639999999995</v>
      </c>
    </row>
    <row r="117" spans="1:12" ht="15.75" customHeight="1">
      <c r="A117" s="114">
        <v>44960</v>
      </c>
      <c r="B117" s="111" t="s">
        <v>46</v>
      </c>
      <c r="C117" s="92" t="s">
        <v>58</v>
      </c>
      <c r="D117" s="112" t="s">
        <v>9</v>
      </c>
      <c r="E117" s="113">
        <v>1900</v>
      </c>
      <c r="F117" s="83">
        <f t="shared" si="1"/>
        <v>3.0980126411960027</v>
      </c>
      <c r="G117" s="112" t="s">
        <v>60</v>
      </c>
      <c r="H117" s="96"/>
      <c r="I117" s="112" t="s">
        <v>16</v>
      </c>
      <c r="J117" s="86" t="s">
        <v>22</v>
      </c>
      <c r="K117" s="87" t="s">
        <v>130</v>
      </c>
      <c r="L117" s="88">
        <v>613.29639999999995</v>
      </c>
    </row>
    <row r="118" spans="1:12" ht="15.75" customHeight="1">
      <c r="A118" s="103">
        <v>44960</v>
      </c>
      <c r="B118" s="90" t="s">
        <v>46</v>
      </c>
      <c r="C118" s="92" t="s">
        <v>58</v>
      </c>
      <c r="D118" s="98" t="s">
        <v>6</v>
      </c>
      <c r="E118" s="105">
        <v>1900</v>
      </c>
      <c r="F118" s="83">
        <f t="shared" si="1"/>
        <v>3.0798757675374611</v>
      </c>
      <c r="G118" s="90" t="s">
        <v>66</v>
      </c>
      <c r="H118" s="96"/>
      <c r="I118" s="92" t="s">
        <v>13</v>
      </c>
      <c r="J118" s="86" t="s">
        <v>22</v>
      </c>
      <c r="K118" s="87" t="s">
        <v>44</v>
      </c>
      <c r="L118" s="88">
        <v>616.90800000000002</v>
      </c>
    </row>
    <row r="119" spans="1:12" ht="15.75" customHeight="1">
      <c r="A119" s="91">
        <v>44960</v>
      </c>
      <c r="B119" s="90" t="s">
        <v>46</v>
      </c>
      <c r="C119" s="92" t="s">
        <v>58</v>
      </c>
      <c r="D119" s="98" t="s">
        <v>6</v>
      </c>
      <c r="E119" s="106">
        <v>4300</v>
      </c>
      <c r="F119" s="83">
        <f t="shared" si="1"/>
        <v>6.970245158111096</v>
      </c>
      <c r="G119" s="92" t="s">
        <v>65</v>
      </c>
      <c r="H119" s="107"/>
      <c r="I119" s="92" t="s">
        <v>25</v>
      </c>
      <c r="J119" s="86" t="s">
        <v>22</v>
      </c>
      <c r="K119" s="87" t="s">
        <v>44</v>
      </c>
      <c r="L119" s="88">
        <v>616.90800000000002</v>
      </c>
    </row>
    <row r="120" spans="1:12" ht="15.75" customHeight="1">
      <c r="A120" s="91">
        <v>44960</v>
      </c>
      <c r="B120" s="90" t="s">
        <v>46</v>
      </c>
      <c r="C120" s="92" t="s">
        <v>58</v>
      </c>
      <c r="D120" s="98" t="s">
        <v>6</v>
      </c>
      <c r="E120" s="115">
        <v>1800</v>
      </c>
      <c r="F120" s="83">
        <f t="shared" si="1"/>
        <v>2.9177770429302261</v>
      </c>
      <c r="G120" s="102" t="s">
        <v>64</v>
      </c>
      <c r="H120" s="96"/>
      <c r="I120" s="92" t="s">
        <v>45</v>
      </c>
      <c r="J120" s="86" t="s">
        <v>22</v>
      </c>
      <c r="K120" s="87" t="s">
        <v>44</v>
      </c>
      <c r="L120" s="88">
        <v>616.90800000000002</v>
      </c>
    </row>
    <row r="121" spans="1:12" ht="15.75" customHeight="1">
      <c r="A121" s="91">
        <v>44960</v>
      </c>
      <c r="B121" s="90" t="s">
        <v>46</v>
      </c>
      <c r="C121" s="92" t="s">
        <v>58</v>
      </c>
      <c r="D121" s="98" t="s">
        <v>6</v>
      </c>
      <c r="E121" s="115">
        <v>2000</v>
      </c>
      <c r="F121" s="83">
        <f t="shared" si="1"/>
        <v>3.2419744921446956</v>
      </c>
      <c r="G121" s="102" t="s">
        <v>129</v>
      </c>
      <c r="H121" s="116"/>
      <c r="I121" s="92" t="s">
        <v>128</v>
      </c>
      <c r="J121" s="86" t="s">
        <v>22</v>
      </c>
      <c r="K121" s="87" t="s">
        <v>44</v>
      </c>
      <c r="L121" s="88">
        <v>616.90800000000002</v>
      </c>
    </row>
    <row r="122" spans="1:12" ht="15.75" customHeight="1">
      <c r="A122" s="91">
        <v>44960</v>
      </c>
      <c r="B122" s="90" t="s">
        <v>46</v>
      </c>
      <c r="C122" s="92" t="s">
        <v>58</v>
      </c>
      <c r="D122" s="98" t="s">
        <v>6</v>
      </c>
      <c r="E122" s="115">
        <v>3000</v>
      </c>
      <c r="F122" s="83">
        <f t="shared" si="1"/>
        <v>4.8629617382170434</v>
      </c>
      <c r="G122" s="102" t="s">
        <v>176</v>
      </c>
      <c r="H122" s="116"/>
      <c r="I122" s="92" t="s">
        <v>168</v>
      </c>
      <c r="J122" s="86" t="s">
        <v>22</v>
      </c>
      <c r="K122" s="87" t="s">
        <v>44</v>
      </c>
      <c r="L122" s="88">
        <v>616.90800000000002</v>
      </c>
    </row>
    <row r="123" spans="1:12" ht="15" customHeight="1">
      <c r="A123" s="91">
        <v>44960</v>
      </c>
      <c r="B123" s="90" t="s">
        <v>46</v>
      </c>
      <c r="C123" s="92" t="s">
        <v>58</v>
      </c>
      <c r="D123" s="98" t="s">
        <v>6</v>
      </c>
      <c r="E123" s="106">
        <v>1900</v>
      </c>
      <c r="F123" s="83">
        <f t="shared" si="1"/>
        <v>3.0798757675374611</v>
      </c>
      <c r="G123" s="102" t="s">
        <v>160</v>
      </c>
      <c r="H123" s="96"/>
      <c r="I123" s="92" t="s">
        <v>153</v>
      </c>
      <c r="J123" s="86" t="s">
        <v>22</v>
      </c>
      <c r="K123" s="87" t="s">
        <v>44</v>
      </c>
      <c r="L123" s="88">
        <v>616.90800000000002</v>
      </c>
    </row>
    <row r="124" spans="1:12" ht="15" customHeight="1">
      <c r="A124" s="91">
        <v>44960</v>
      </c>
      <c r="B124" s="90" t="s">
        <v>417</v>
      </c>
      <c r="C124" s="92" t="s">
        <v>58</v>
      </c>
      <c r="D124" s="98" t="s">
        <v>6</v>
      </c>
      <c r="E124" s="106">
        <v>500</v>
      </c>
      <c r="F124" s="83">
        <f t="shared" si="1"/>
        <v>0.81049362303617389</v>
      </c>
      <c r="G124" s="102" t="s">
        <v>178</v>
      </c>
      <c r="H124" s="96"/>
      <c r="I124" s="92" t="s">
        <v>144</v>
      </c>
      <c r="J124" s="86" t="s">
        <v>22</v>
      </c>
      <c r="K124" s="87" t="s">
        <v>44</v>
      </c>
      <c r="L124" s="88">
        <v>616.90800000000002</v>
      </c>
    </row>
    <row r="125" spans="1:12" ht="15" customHeight="1">
      <c r="A125" s="91">
        <v>44960</v>
      </c>
      <c r="B125" s="90" t="s">
        <v>46</v>
      </c>
      <c r="C125" s="92" t="s">
        <v>58</v>
      </c>
      <c r="D125" s="98" t="s">
        <v>7</v>
      </c>
      <c r="E125" s="108">
        <v>1300</v>
      </c>
      <c r="F125" s="83">
        <f t="shared" si="1"/>
        <v>2.1072834198940522</v>
      </c>
      <c r="G125" s="90" t="s">
        <v>112</v>
      </c>
      <c r="H125" s="96"/>
      <c r="I125" s="90" t="s">
        <v>59</v>
      </c>
      <c r="J125" s="86" t="s">
        <v>22</v>
      </c>
      <c r="K125" s="87" t="s">
        <v>44</v>
      </c>
      <c r="L125" s="88">
        <v>616.90800000000002</v>
      </c>
    </row>
    <row r="126" spans="1:12" ht="15.75" customHeight="1">
      <c r="A126" s="91">
        <v>44960</v>
      </c>
      <c r="B126" s="90" t="s">
        <v>46</v>
      </c>
      <c r="C126" s="92" t="s">
        <v>58</v>
      </c>
      <c r="D126" s="98" t="s">
        <v>7</v>
      </c>
      <c r="E126" s="108">
        <v>1400</v>
      </c>
      <c r="F126" s="83">
        <f t="shared" si="1"/>
        <v>2.2693821445012872</v>
      </c>
      <c r="G126" s="90" t="s">
        <v>161</v>
      </c>
      <c r="H126" s="96"/>
      <c r="I126" s="90" t="s">
        <v>12</v>
      </c>
      <c r="J126" s="86" t="s">
        <v>22</v>
      </c>
      <c r="K126" s="87" t="s">
        <v>44</v>
      </c>
      <c r="L126" s="88">
        <v>616.90800000000002</v>
      </c>
    </row>
    <row r="127" spans="1:12" ht="15.75" customHeight="1">
      <c r="A127" s="91">
        <v>44960</v>
      </c>
      <c r="B127" s="90" t="s">
        <v>46</v>
      </c>
      <c r="C127" s="92" t="s">
        <v>58</v>
      </c>
      <c r="D127" s="98" t="s">
        <v>10</v>
      </c>
      <c r="E127" s="101">
        <v>1800</v>
      </c>
      <c r="F127" s="83">
        <f t="shared" si="1"/>
        <v>2.9349593442909501</v>
      </c>
      <c r="G127" s="102" t="s">
        <v>179</v>
      </c>
      <c r="H127" s="96"/>
      <c r="I127" s="92" t="s">
        <v>167</v>
      </c>
      <c r="J127" s="86" t="s">
        <v>22</v>
      </c>
      <c r="K127" s="87" t="s">
        <v>130</v>
      </c>
      <c r="L127" s="88">
        <v>613.29639999999995</v>
      </c>
    </row>
    <row r="128" spans="1:12" ht="15.75" customHeight="1">
      <c r="A128" s="91">
        <v>44960</v>
      </c>
      <c r="B128" s="90" t="s">
        <v>18</v>
      </c>
      <c r="C128" s="97" t="s">
        <v>41</v>
      </c>
      <c r="D128" s="165" t="s">
        <v>9</v>
      </c>
      <c r="E128" s="105">
        <v>5000</v>
      </c>
      <c r="F128" s="83">
        <f t="shared" si="1"/>
        <v>8.1526648452526391</v>
      </c>
      <c r="G128" s="97" t="s">
        <v>396</v>
      </c>
      <c r="H128" s="96"/>
      <c r="I128" s="90" t="s">
        <v>17</v>
      </c>
      <c r="J128" s="86" t="s">
        <v>22</v>
      </c>
      <c r="K128" s="87" t="s">
        <v>130</v>
      </c>
      <c r="L128" s="88">
        <v>613.29639999999995</v>
      </c>
    </row>
    <row r="129" spans="1:12" ht="15.75" customHeight="1">
      <c r="A129" s="91">
        <v>44960</v>
      </c>
      <c r="B129" s="90" t="s">
        <v>18</v>
      </c>
      <c r="C129" s="97" t="s">
        <v>41</v>
      </c>
      <c r="D129" s="165" t="s">
        <v>9</v>
      </c>
      <c r="E129" s="105">
        <v>5000</v>
      </c>
      <c r="F129" s="83">
        <f t="shared" si="1"/>
        <v>8.1526648452526391</v>
      </c>
      <c r="G129" s="97" t="s">
        <v>397</v>
      </c>
      <c r="H129" s="96"/>
      <c r="I129" s="90" t="s">
        <v>16</v>
      </c>
      <c r="J129" s="86" t="s">
        <v>22</v>
      </c>
      <c r="K129" s="87" t="s">
        <v>130</v>
      </c>
      <c r="L129" s="88">
        <v>613.29639999999995</v>
      </c>
    </row>
    <row r="130" spans="1:12" ht="15.75" customHeight="1">
      <c r="A130" s="91">
        <v>44960</v>
      </c>
      <c r="B130" s="90" t="s">
        <v>18</v>
      </c>
      <c r="C130" s="97" t="s">
        <v>41</v>
      </c>
      <c r="D130" s="165" t="s">
        <v>7</v>
      </c>
      <c r="E130" s="105">
        <v>5000</v>
      </c>
      <c r="F130" s="83">
        <f t="shared" ref="F130:F193" si="2">E130/L130</f>
        <v>8.1049362303617389</v>
      </c>
      <c r="G130" s="97" t="s">
        <v>398</v>
      </c>
      <c r="H130" s="96"/>
      <c r="I130" s="90" t="s">
        <v>20</v>
      </c>
      <c r="J130" s="86" t="s">
        <v>22</v>
      </c>
      <c r="K130" s="87" t="s">
        <v>44</v>
      </c>
      <c r="L130" s="88">
        <v>616.90800000000002</v>
      </c>
    </row>
    <row r="131" spans="1:12" ht="15.75" customHeight="1">
      <c r="A131" s="91">
        <v>44960</v>
      </c>
      <c r="B131" s="90" t="s">
        <v>18</v>
      </c>
      <c r="C131" s="97" t="s">
        <v>41</v>
      </c>
      <c r="D131" s="165" t="s">
        <v>6</v>
      </c>
      <c r="E131" s="105">
        <v>5000</v>
      </c>
      <c r="F131" s="83">
        <f t="shared" si="2"/>
        <v>8.1049362303617389</v>
      </c>
      <c r="G131" s="97" t="s">
        <v>399</v>
      </c>
      <c r="H131" s="96"/>
      <c r="I131" s="90" t="s">
        <v>13</v>
      </c>
      <c r="J131" s="86" t="s">
        <v>22</v>
      </c>
      <c r="K131" s="87" t="s">
        <v>44</v>
      </c>
      <c r="L131" s="88">
        <v>616.90800000000002</v>
      </c>
    </row>
    <row r="132" spans="1:12" ht="15.75" customHeight="1">
      <c r="A132" s="91">
        <v>44960</v>
      </c>
      <c r="B132" s="90" t="s">
        <v>18</v>
      </c>
      <c r="C132" s="97" t="s">
        <v>41</v>
      </c>
      <c r="D132" s="165" t="s">
        <v>7</v>
      </c>
      <c r="E132" s="105">
        <v>2500</v>
      </c>
      <c r="F132" s="83">
        <f t="shared" si="2"/>
        <v>4.0524681151808695</v>
      </c>
      <c r="G132" s="97" t="s">
        <v>400</v>
      </c>
      <c r="H132" s="96"/>
      <c r="I132" s="90" t="s">
        <v>14</v>
      </c>
      <c r="J132" s="86" t="s">
        <v>22</v>
      </c>
      <c r="K132" s="87" t="s">
        <v>44</v>
      </c>
      <c r="L132" s="88">
        <v>616.90800000000002</v>
      </c>
    </row>
    <row r="133" spans="1:12" ht="15.75" customHeight="1">
      <c r="A133" s="91">
        <v>44960</v>
      </c>
      <c r="B133" s="90" t="s">
        <v>18</v>
      </c>
      <c r="C133" s="97" t="s">
        <v>41</v>
      </c>
      <c r="D133" s="165" t="s">
        <v>7</v>
      </c>
      <c r="E133" s="105">
        <v>2500</v>
      </c>
      <c r="F133" s="83">
        <f t="shared" si="2"/>
        <v>4.0524681151808695</v>
      </c>
      <c r="G133" s="97" t="s">
        <v>401</v>
      </c>
      <c r="H133" s="96"/>
      <c r="I133" s="90" t="s">
        <v>40</v>
      </c>
      <c r="J133" s="86" t="s">
        <v>22</v>
      </c>
      <c r="K133" s="87" t="s">
        <v>44</v>
      </c>
      <c r="L133" s="88">
        <v>616.90800000000002</v>
      </c>
    </row>
    <row r="134" spans="1:12" ht="15.75" customHeight="1">
      <c r="A134" s="91">
        <v>44960</v>
      </c>
      <c r="B134" s="90" t="s">
        <v>18</v>
      </c>
      <c r="C134" s="97" t="s">
        <v>41</v>
      </c>
      <c r="D134" s="165" t="s">
        <v>7</v>
      </c>
      <c r="E134" s="105">
        <v>2500</v>
      </c>
      <c r="F134" s="83">
        <f t="shared" si="2"/>
        <v>4.0524681151808695</v>
      </c>
      <c r="G134" s="97" t="s">
        <v>402</v>
      </c>
      <c r="H134" s="96"/>
      <c r="I134" s="90" t="s">
        <v>12</v>
      </c>
      <c r="J134" s="86" t="s">
        <v>22</v>
      </c>
      <c r="K134" s="87" t="s">
        <v>44</v>
      </c>
      <c r="L134" s="88">
        <v>616.90800000000002</v>
      </c>
    </row>
    <row r="135" spans="1:12" ht="15.75" customHeight="1">
      <c r="A135" s="91">
        <v>44960</v>
      </c>
      <c r="B135" s="90" t="s">
        <v>18</v>
      </c>
      <c r="C135" s="97" t="s">
        <v>41</v>
      </c>
      <c r="D135" s="165" t="s">
        <v>7</v>
      </c>
      <c r="E135" s="105">
        <v>2500</v>
      </c>
      <c r="F135" s="83">
        <f t="shared" si="2"/>
        <v>4.0524681151808695</v>
      </c>
      <c r="G135" s="97" t="s">
        <v>403</v>
      </c>
      <c r="H135" s="96"/>
      <c r="I135" s="90" t="s">
        <v>59</v>
      </c>
      <c r="J135" s="86" t="s">
        <v>22</v>
      </c>
      <c r="K135" s="87" t="s">
        <v>44</v>
      </c>
      <c r="L135" s="88">
        <v>616.90800000000002</v>
      </c>
    </row>
    <row r="136" spans="1:12" ht="15.75" customHeight="1">
      <c r="A136" s="91">
        <v>44960</v>
      </c>
      <c r="B136" s="90" t="s">
        <v>18</v>
      </c>
      <c r="C136" s="97" t="s">
        <v>41</v>
      </c>
      <c r="D136" s="165" t="s">
        <v>7</v>
      </c>
      <c r="E136" s="105">
        <v>2500</v>
      </c>
      <c r="F136" s="83">
        <f t="shared" si="2"/>
        <v>4.0524681151808695</v>
      </c>
      <c r="G136" s="97" t="s">
        <v>404</v>
      </c>
      <c r="H136" s="96"/>
      <c r="I136" s="90" t="s">
        <v>144</v>
      </c>
      <c r="J136" s="86" t="s">
        <v>22</v>
      </c>
      <c r="K136" s="87" t="s">
        <v>44</v>
      </c>
      <c r="L136" s="88">
        <v>616.90800000000002</v>
      </c>
    </row>
    <row r="137" spans="1:12" ht="15.75" customHeight="1">
      <c r="A137" s="91">
        <v>44960</v>
      </c>
      <c r="B137" s="90" t="s">
        <v>18</v>
      </c>
      <c r="C137" s="97" t="s">
        <v>41</v>
      </c>
      <c r="D137" s="165" t="s">
        <v>6</v>
      </c>
      <c r="E137" s="105">
        <v>2500</v>
      </c>
      <c r="F137" s="83">
        <f t="shared" si="2"/>
        <v>4.0524681151808695</v>
      </c>
      <c r="G137" s="97" t="s">
        <v>405</v>
      </c>
      <c r="H137" s="96"/>
      <c r="I137" s="90" t="s">
        <v>25</v>
      </c>
      <c r="J137" s="86" t="s">
        <v>22</v>
      </c>
      <c r="K137" s="87" t="s">
        <v>44</v>
      </c>
      <c r="L137" s="88">
        <v>616.90800000000002</v>
      </c>
    </row>
    <row r="138" spans="1:12" ht="15.75" customHeight="1">
      <c r="A138" s="91">
        <v>44960</v>
      </c>
      <c r="B138" s="90" t="s">
        <v>18</v>
      </c>
      <c r="C138" s="97" t="s">
        <v>41</v>
      </c>
      <c r="D138" s="165" t="s">
        <v>6</v>
      </c>
      <c r="E138" s="105">
        <v>2500</v>
      </c>
      <c r="F138" s="83">
        <f t="shared" si="2"/>
        <v>4.0524681151808695</v>
      </c>
      <c r="G138" s="97" t="s">
        <v>406</v>
      </c>
      <c r="H138" s="96"/>
      <c r="I138" s="90" t="s">
        <v>128</v>
      </c>
      <c r="J138" s="86" t="s">
        <v>22</v>
      </c>
      <c r="K138" s="87" t="s">
        <v>44</v>
      </c>
      <c r="L138" s="88">
        <v>616.90800000000002</v>
      </c>
    </row>
    <row r="139" spans="1:12" ht="15.75" customHeight="1">
      <c r="A139" s="91">
        <v>44960</v>
      </c>
      <c r="B139" s="90" t="s">
        <v>18</v>
      </c>
      <c r="C139" s="97" t="s">
        <v>41</v>
      </c>
      <c r="D139" s="165" t="s">
        <v>6</v>
      </c>
      <c r="E139" s="105">
        <v>2500</v>
      </c>
      <c r="F139" s="83">
        <f t="shared" si="2"/>
        <v>4.0524681151808695</v>
      </c>
      <c r="G139" s="97" t="s">
        <v>407</v>
      </c>
      <c r="H139" s="96"/>
      <c r="I139" s="90" t="s">
        <v>153</v>
      </c>
      <c r="J139" s="86" t="s">
        <v>22</v>
      </c>
      <c r="K139" s="87" t="s">
        <v>44</v>
      </c>
      <c r="L139" s="88">
        <v>616.90800000000002</v>
      </c>
    </row>
    <row r="140" spans="1:12" ht="15.75" customHeight="1">
      <c r="A140" s="91">
        <v>44960</v>
      </c>
      <c r="B140" s="90" t="s">
        <v>18</v>
      </c>
      <c r="C140" s="97" t="s">
        <v>41</v>
      </c>
      <c r="D140" s="165" t="s">
        <v>6</v>
      </c>
      <c r="E140" s="105">
        <v>2500</v>
      </c>
      <c r="F140" s="83">
        <f t="shared" si="2"/>
        <v>4.0524681151808695</v>
      </c>
      <c r="G140" s="97" t="s">
        <v>408</v>
      </c>
      <c r="H140" s="96"/>
      <c r="I140" s="90" t="s">
        <v>168</v>
      </c>
      <c r="J140" s="86" t="s">
        <v>22</v>
      </c>
      <c r="K140" s="87" t="s">
        <v>44</v>
      </c>
      <c r="L140" s="88">
        <v>616.90800000000002</v>
      </c>
    </row>
    <row r="141" spans="1:12" ht="15.75" customHeight="1">
      <c r="A141" s="91">
        <v>44960</v>
      </c>
      <c r="B141" s="90" t="s">
        <v>18</v>
      </c>
      <c r="C141" s="97" t="s">
        <v>41</v>
      </c>
      <c r="D141" s="165" t="s">
        <v>6</v>
      </c>
      <c r="E141" s="105">
        <v>2500</v>
      </c>
      <c r="F141" s="83">
        <f t="shared" si="2"/>
        <v>4.0524681151808695</v>
      </c>
      <c r="G141" s="97" t="s">
        <v>409</v>
      </c>
      <c r="H141" s="96"/>
      <c r="I141" s="90" t="s">
        <v>45</v>
      </c>
      <c r="J141" s="86" t="s">
        <v>22</v>
      </c>
      <c r="K141" s="87" t="s">
        <v>44</v>
      </c>
      <c r="L141" s="88">
        <v>616.90800000000002</v>
      </c>
    </row>
    <row r="142" spans="1:12" ht="15.75" customHeight="1">
      <c r="A142" s="91">
        <v>44960</v>
      </c>
      <c r="B142" s="90" t="s">
        <v>18</v>
      </c>
      <c r="C142" s="97" t="s">
        <v>41</v>
      </c>
      <c r="D142" s="165" t="s">
        <v>10</v>
      </c>
      <c r="E142" s="105">
        <v>2500</v>
      </c>
      <c r="F142" s="83">
        <f t="shared" si="2"/>
        <v>4.0763324226263196</v>
      </c>
      <c r="G142" s="97" t="s">
        <v>410</v>
      </c>
      <c r="H142" s="96"/>
      <c r="I142" s="90" t="s">
        <v>15</v>
      </c>
      <c r="J142" s="86" t="s">
        <v>22</v>
      </c>
      <c r="K142" s="87" t="s">
        <v>130</v>
      </c>
      <c r="L142" s="88">
        <v>613.29639999999995</v>
      </c>
    </row>
    <row r="143" spans="1:12" ht="15.75" customHeight="1">
      <c r="A143" s="91">
        <v>44960</v>
      </c>
      <c r="B143" s="90" t="s">
        <v>18</v>
      </c>
      <c r="C143" s="97" t="s">
        <v>41</v>
      </c>
      <c r="D143" s="165" t="s">
        <v>10</v>
      </c>
      <c r="E143" s="105">
        <v>2500</v>
      </c>
      <c r="F143" s="83">
        <f t="shared" si="2"/>
        <v>4.0763324226263196</v>
      </c>
      <c r="G143" s="97" t="s">
        <v>411</v>
      </c>
      <c r="H143" s="96"/>
      <c r="I143" s="90" t="s">
        <v>167</v>
      </c>
      <c r="J143" s="86" t="s">
        <v>22</v>
      </c>
      <c r="K143" s="87" t="s">
        <v>130</v>
      </c>
      <c r="L143" s="88">
        <v>613.29639999999995</v>
      </c>
    </row>
    <row r="144" spans="1:12" ht="15.75" customHeight="1">
      <c r="A144" s="91">
        <v>44960</v>
      </c>
      <c r="B144" s="90" t="s">
        <v>46</v>
      </c>
      <c r="C144" s="92" t="s">
        <v>58</v>
      </c>
      <c r="D144" s="98" t="s">
        <v>7</v>
      </c>
      <c r="E144" s="108">
        <v>2000</v>
      </c>
      <c r="F144" s="83">
        <f t="shared" si="2"/>
        <v>3.2419744921446956</v>
      </c>
      <c r="G144" s="102" t="s">
        <v>61</v>
      </c>
      <c r="H144" s="96"/>
      <c r="I144" s="90" t="s">
        <v>40</v>
      </c>
      <c r="J144" s="86" t="s">
        <v>22</v>
      </c>
      <c r="K144" s="87" t="s">
        <v>44</v>
      </c>
      <c r="L144" s="88">
        <v>616.90800000000002</v>
      </c>
    </row>
    <row r="145" spans="1:12" ht="15.75" customHeight="1">
      <c r="A145" s="91">
        <v>44960</v>
      </c>
      <c r="B145" s="90" t="s">
        <v>46</v>
      </c>
      <c r="C145" s="92" t="s">
        <v>58</v>
      </c>
      <c r="D145" s="98" t="s">
        <v>10</v>
      </c>
      <c r="E145" s="105">
        <v>2000</v>
      </c>
      <c r="F145" s="83">
        <f t="shared" si="2"/>
        <v>3.2610659381010554</v>
      </c>
      <c r="G145" s="102" t="s">
        <v>63</v>
      </c>
      <c r="H145" s="96"/>
      <c r="I145" s="90" t="s">
        <v>15</v>
      </c>
      <c r="J145" s="86" t="s">
        <v>22</v>
      </c>
      <c r="K145" s="87" t="s">
        <v>130</v>
      </c>
      <c r="L145" s="88">
        <v>613.29639999999995</v>
      </c>
    </row>
    <row r="146" spans="1:12" ht="15.75" customHeight="1">
      <c r="A146" s="91">
        <v>44960</v>
      </c>
      <c r="B146" s="112" t="s">
        <v>414</v>
      </c>
      <c r="C146" s="112" t="s">
        <v>50</v>
      </c>
      <c r="D146" s="117" t="s">
        <v>10</v>
      </c>
      <c r="E146" s="118">
        <v>400000</v>
      </c>
      <c r="F146" s="83">
        <f t="shared" si="2"/>
        <v>652.2131876202111</v>
      </c>
      <c r="G146" s="119" t="s">
        <v>415</v>
      </c>
      <c r="H146" s="85"/>
      <c r="I146" s="80" t="s">
        <v>57</v>
      </c>
      <c r="J146" s="86" t="s">
        <v>22</v>
      </c>
      <c r="K146" s="87" t="s">
        <v>130</v>
      </c>
      <c r="L146" s="88">
        <v>613.29639999999995</v>
      </c>
    </row>
    <row r="147" spans="1:12" ht="15.75" customHeight="1">
      <c r="A147" s="91">
        <v>44961</v>
      </c>
      <c r="B147" s="120" t="s">
        <v>221</v>
      </c>
      <c r="C147" s="92" t="s">
        <v>58</v>
      </c>
      <c r="D147" s="98" t="s">
        <v>7</v>
      </c>
      <c r="E147" s="100">
        <v>1700</v>
      </c>
      <c r="F147" s="83">
        <f t="shared" si="2"/>
        <v>2.7556783183229911</v>
      </c>
      <c r="G147" s="95" t="s">
        <v>68</v>
      </c>
      <c r="H147" s="96"/>
      <c r="I147" s="90" t="s">
        <v>20</v>
      </c>
      <c r="J147" s="86" t="s">
        <v>22</v>
      </c>
      <c r="K147" s="87" t="s">
        <v>44</v>
      </c>
      <c r="L147" s="88">
        <v>616.90800000000002</v>
      </c>
    </row>
    <row r="148" spans="1:12" ht="15.75" customHeight="1">
      <c r="A148" s="91">
        <v>44961</v>
      </c>
      <c r="B148" s="90" t="s">
        <v>46</v>
      </c>
      <c r="C148" s="92" t="s">
        <v>58</v>
      </c>
      <c r="D148" s="98" t="s">
        <v>8</v>
      </c>
      <c r="E148" s="101">
        <v>1500</v>
      </c>
      <c r="F148" s="83">
        <f t="shared" si="2"/>
        <v>2.4457994535757916</v>
      </c>
      <c r="G148" s="102" t="s">
        <v>67</v>
      </c>
      <c r="H148" s="96"/>
      <c r="I148" s="92" t="s">
        <v>14</v>
      </c>
      <c r="J148" s="86" t="s">
        <v>22</v>
      </c>
      <c r="K148" s="87" t="s">
        <v>130</v>
      </c>
      <c r="L148" s="88">
        <v>613.29639999999995</v>
      </c>
    </row>
    <row r="149" spans="1:12" ht="15.75" customHeight="1">
      <c r="A149" s="103">
        <v>44961</v>
      </c>
      <c r="B149" s="90" t="s">
        <v>46</v>
      </c>
      <c r="C149" s="92" t="s">
        <v>58</v>
      </c>
      <c r="D149" s="98" t="s">
        <v>9</v>
      </c>
      <c r="E149" s="101">
        <v>2900</v>
      </c>
      <c r="F149" s="83">
        <f t="shared" si="2"/>
        <v>4.7285456102465302</v>
      </c>
      <c r="G149" s="102" t="s">
        <v>104</v>
      </c>
      <c r="H149" s="96"/>
      <c r="I149" s="92" t="s">
        <v>17</v>
      </c>
      <c r="J149" s="86" t="s">
        <v>22</v>
      </c>
      <c r="K149" s="87" t="s">
        <v>130</v>
      </c>
      <c r="L149" s="88">
        <v>613.29639999999995</v>
      </c>
    </row>
    <row r="150" spans="1:12" ht="15.75" customHeight="1">
      <c r="A150" s="103">
        <v>44961</v>
      </c>
      <c r="B150" s="104" t="s">
        <v>322</v>
      </c>
      <c r="C150" s="90" t="s">
        <v>50</v>
      </c>
      <c r="D150" s="98" t="s">
        <v>10</v>
      </c>
      <c r="E150" s="101">
        <v>15000</v>
      </c>
      <c r="F150" s="83">
        <f t="shared" si="2"/>
        <v>24.457994535757916</v>
      </c>
      <c r="G150" s="102" t="s">
        <v>104</v>
      </c>
      <c r="H150" s="96"/>
      <c r="I150" s="92" t="s">
        <v>17</v>
      </c>
      <c r="J150" s="86" t="s">
        <v>22</v>
      </c>
      <c r="K150" s="87" t="s">
        <v>130</v>
      </c>
      <c r="L150" s="88">
        <v>613.29639999999995</v>
      </c>
    </row>
    <row r="151" spans="1:12" ht="15.75" customHeight="1">
      <c r="A151" s="103">
        <v>44961</v>
      </c>
      <c r="B151" s="90" t="s">
        <v>323</v>
      </c>
      <c r="C151" s="90" t="s">
        <v>49</v>
      </c>
      <c r="D151" s="98" t="s">
        <v>11</v>
      </c>
      <c r="E151" s="121">
        <v>100000</v>
      </c>
      <c r="F151" s="83">
        <f t="shared" si="2"/>
        <v>163.05329690505278</v>
      </c>
      <c r="G151" s="102" t="s">
        <v>104</v>
      </c>
      <c r="H151" s="96"/>
      <c r="I151" s="92" t="s">
        <v>17</v>
      </c>
      <c r="J151" s="86" t="s">
        <v>22</v>
      </c>
      <c r="K151" s="87" t="s">
        <v>130</v>
      </c>
      <c r="L151" s="88">
        <v>613.29639999999995</v>
      </c>
    </row>
    <row r="152" spans="1:12" ht="15.75" customHeight="1">
      <c r="A152" s="103">
        <v>44961</v>
      </c>
      <c r="B152" s="90" t="s">
        <v>324</v>
      </c>
      <c r="C152" s="90" t="s">
        <v>49</v>
      </c>
      <c r="D152" s="98" t="s">
        <v>11</v>
      </c>
      <c r="E152" s="121">
        <v>80000</v>
      </c>
      <c r="F152" s="83">
        <f t="shared" si="2"/>
        <v>130.44263752404223</v>
      </c>
      <c r="G152" s="120" t="s">
        <v>104</v>
      </c>
      <c r="H152" s="96"/>
      <c r="I152" s="104" t="s">
        <v>17</v>
      </c>
      <c r="J152" s="86" t="s">
        <v>22</v>
      </c>
      <c r="K152" s="87" t="s">
        <v>130</v>
      </c>
      <c r="L152" s="88">
        <v>613.29639999999995</v>
      </c>
    </row>
    <row r="153" spans="1:12" ht="15.75" customHeight="1">
      <c r="A153" s="114">
        <v>44961</v>
      </c>
      <c r="B153" s="111" t="s">
        <v>46</v>
      </c>
      <c r="C153" s="92" t="s">
        <v>58</v>
      </c>
      <c r="D153" s="112" t="s">
        <v>9</v>
      </c>
      <c r="E153" s="113">
        <v>1700</v>
      </c>
      <c r="F153" s="83">
        <f t="shared" si="2"/>
        <v>2.771906047385897</v>
      </c>
      <c r="G153" s="112" t="s">
        <v>60</v>
      </c>
      <c r="H153" s="96"/>
      <c r="I153" s="112" t="s">
        <v>16</v>
      </c>
      <c r="J153" s="86" t="s">
        <v>22</v>
      </c>
      <c r="K153" s="87" t="s">
        <v>130</v>
      </c>
      <c r="L153" s="88">
        <v>613.29639999999995</v>
      </c>
    </row>
    <row r="154" spans="1:12" ht="15.75" customHeight="1">
      <c r="A154" s="114">
        <v>44961</v>
      </c>
      <c r="B154" s="90" t="s">
        <v>326</v>
      </c>
      <c r="C154" s="90" t="s">
        <v>49</v>
      </c>
      <c r="D154" s="98" t="s">
        <v>11</v>
      </c>
      <c r="E154" s="113">
        <v>100000</v>
      </c>
      <c r="F154" s="83">
        <f t="shared" si="2"/>
        <v>163.05329690505278</v>
      </c>
      <c r="G154" s="112" t="s">
        <v>60</v>
      </c>
      <c r="H154" s="96"/>
      <c r="I154" s="112" t="s">
        <v>16</v>
      </c>
      <c r="J154" s="86" t="s">
        <v>22</v>
      </c>
      <c r="K154" s="87" t="s">
        <v>130</v>
      </c>
      <c r="L154" s="88">
        <v>613.29639999999995</v>
      </c>
    </row>
    <row r="155" spans="1:12" ht="15.75" customHeight="1">
      <c r="A155" s="91">
        <v>44961</v>
      </c>
      <c r="B155" s="90" t="s">
        <v>46</v>
      </c>
      <c r="C155" s="92" t="s">
        <v>58</v>
      </c>
      <c r="D155" s="98" t="s">
        <v>6</v>
      </c>
      <c r="E155" s="115">
        <v>2200</v>
      </c>
      <c r="F155" s="83">
        <f t="shared" si="2"/>
        <v>3.5661719413591655</v>
      </c>
      <c r="G155" s="92" t="s">
        <v>65</v>
      </c>
      <c r="H155" s="107"/>
      <c r="I155" s="92" t="s">
        <v>25</v>
      </c>
      <c r="J155" s="86" t="s">
        <v>22</v>
      </c>
      <c r="K155" s="87" t="s">
        <v>44</v>
      </c>
      <c r="L155" s="88">
        <v>616.90800000000002</v>
      </c>
    </row>
    <row r="156" spans="1:12" ht="15.75" customHeight="1">
      <c r="A156" s="91">
        <v>44961</v>
      </c>
      <c r="B156" s="90" t="s">
        <v>46</v>
      </c>
      <c r="C156" s="92" t="s">
        <v>58</v>
      </c>
      <c r="D156" s="98" t="s">
        <v>6</v>
      </c>
      <c r="E156" s="115">
        <v>2000</v>
      </c>
      <c r="F156" s="83">
        <f t="shared" si="2"/>
        <v>3.2419744921446956</v>
      </c>
      <c r="G156" s="102" t="s">
        <v>64</v>
      </c>
      <c r="H156" s="96"/>
      <c r="I156" s="92" t="s">
        <v>45</v>
      </c>
      <c r="J156" s="86" t="s">
        <v>22</v>
      </c>
      <c r="K156" s="87" t="s">
        <v>44</v>
      </c>
      <c r="L156" s="88">
        <v>616.90800000000002</v>
      </c>
    </row>
    <row r="157" spans="1:12" ht="15.75" customHeight="1">
      <c r="A157" s="91">
        <v>44961</v>
      </c>
      <c r="B157" s="90" t="s">
        <v>46</v>
      </c>
      <c r="C157" s="92" t="s">
        <v>58</v>
      </c>
      <c r="D157" s="98" t="s">
        <v>6</v>
      </c>
      <c r="E157" s="115">
        <v>2000</v>
      </c>
      <c r="F157" s="83">
        <f t="shared" si="2"/>
        <v>3.2419744921446956</v>
      </c>
      <c r="G157" s="102" t="s">
        <v>129</v>
      </c>
      <c r="H157" s="116"/>
      <c r="I157" s="92" t="s">
        <v>128</v>
      </c>
      <c r="J157" s="86" t="s">
        <v>22</v>
      </c>
      <c r="K157" s="87" t="s">
        <v>44</v>
      </c>
      <c r="L157" s="88">
        <v>616.90800000000002</v>
      </c>
    </row>
    <row r="158" spans="1:12" ht="15.75" customHeight="1">
      <c r="A158" s="91">
        <v>44961</v>
      </c>
      <c r="B158" s="90" t="s">
        <v>46</v>
      </c>
      <c r="C158" s="92" t="s">
        <v>58</v>
      </c>
      <c r="D158" s="98" t="s">
        <v>6</v>
      </c>
      <c r="E158" s="106">
        <v>2000</v>
      </c>
      <c r="F158" s="83">
        <f t="shared" si="2"/>
        <v>3.2419744921446956</v>
      </c>
      <c r="G158" s="102" t="s">
        <v>176</v>
      </c>
      <c r="H158" s="116"/>
      <c r="I158" s="92" t="s">
        <v>168</v>
      </c>
      <c r="J158" s="86" t="s">
        <v>22</v>
      </c>
      <c r="K158" s="87" t="s">
        <v>44</v>
      </c>
      <c r="L158" s="88">
        <v>616.90800000000002</v>
      </c>
    </row>
    <row r="159" spans="1:12" ht="15.75" customHeight="1">
      <c r="A159" s="91">
        <v>44961</v>
      </c>
      <c r="B159" s="90" t="s">
        <v>46</v>
      </c>
      <c r="C159" s="92" t="s">
        <v>58</v>
      </c>
      <c r="D159" s="98" t="s">
        <v>6</v>
      </c>
      <c r="E159" s="106">
        <v>1900</v>
      </c>
      <c r="F159" s="83">
        <f t="shared" si="2"/>
        <v>3.0798757675374611</v>
      </c>
      <c r="G159" s="102" t="s">
        <v>160</v>
      </c>
      <c r="H159" s="96"/>
      <c r="I159" s="92" t="s">
        <v>153</v>
      </c>
      <c r="J159" s="86" t="s">
        <v>22</v>
      </c>
      <c r="K159" s="87" t="s">
        <v>44</v>
      </c>
      <c r="L159" s="88">
        <v>616.90800000000002</v>
      </c>
    </row>
    <row r="160" spans="1:12" ht="15.75" customHeight="1">
      <c r="A160" s="91">
        <v>44961</v>
      </c>
      <c r="B160" s="90" t="s">
        <v>417</v>
      </c>
      <c r="C160" s="92" t="s">
        <v>58</v>
      </c>
      <c r="D160" s="98" t="s">
        <v>6</v>
      </c>
      <c r="E160" s="115">
        <v>500</v>
      </c>
      <c r="F160" s="83">
        <f t="shared" si="2"/>
        <v>0.81049362303617389</v>
      </c>
      <c r="G160" s="102" t="s">
        <v>178</v>
      </c>
      <c r="H160" s="96"/>
      <c r="I160" s="92" t="s">
        <v>144</v>
      </c>
      <c r="J160" s="86" t="s">
        <v>22</v>
      </c>
      <c r="K160" s="87" t="s">
        <v>44</v>
      </c>
      <c r="L160" s="88">
        <v>616.90800000000002</v>
      </c>
    </row>
    <row r="161" spans="1:12" ht="15.75" customHeight="1">
      <c r="A161" s="91">
        <v>44961</v>
      </c>
      <c r="B161" s="90" t="s">
        <v>46</v>
      </c>
      <c r="C161" s="92" t="s">
        <v>58</v>
      </c>
      <c r="D161" s="98" t="s">
        <v>7</v>
      </c>
      <c r="E161" s="108">
        <v>1500</v>
      </c>
      <c r="F161" s="83">
        <f t="shared" si="2"/>
        <v>2.4314808691085217</v>
      </c>
      <c r="G161" s="90" t="s">
        <v>112</v>
      </c>
      <c r="H161" s="96"/>
      <c r="I161" s="90" t="s">
        <v>59</v>
      </c>
      <c r="J161" s="86" t="s">
        <v>22</v>
      </c>
      <c r="K161" s="87" t="s">
        <v>44</v>
      </c>
      <c r="L161" s="88">
        <v>616.90800000000002</v>
      </c>
    </row>
    <row r="162" spans="1:12" ht="15.75" customHeight="1">
      <c r="A162" s="91">
        <v>44961</v>
      </c>
      <c r="B162" s="90" t="s">
        <v>46</v>
      </c>
      <c r="C162" s="92" t="s">
        <v>58</v>
      </c>
      <c r="D162" s="98" t="s">
        <v>7</v>
      </c>
      <c r="E162" s="108">
        <v>1500</v>
      </c>
      <c r="F162" s="83">
        <f t="shared" si="2"/>
        <v>2.4314808691085217</v>
      </c>
      <c r="G162" s="90" t="s">
        <v>161</v>
      </c>
      <c r="H162" s="96"/>
      <c r="I162" s="90" t="s">
        <v>12</v>
      </c>
      <c r="J162" s="86" t="s">
        <v>22</v>
      </c>
      <c r="K162" s="87" t="s">
        <v>44</v>
      </c>
      <c r="L162" s="88">
        <v>616.90800000000002</v>
      </c>
    </row>
    <row r="163" spans="1:12" ht="15.75" customHeight="1">
      <c r="A163" s="91">
        <v>44961</v>
      </c>
      <c r="B163" s="90" t="s">
        <v>46</v>
      </c>
      <c r="C163" s="92" t="s">
        <v>58</v>
      </c>
      <c r="D163" s="98" t="s">
        <v>10</v>
      </c>
      <c r="E163" s="101">
        <v>1800</v>
      </c>
      <c r="F163" s="83">
        <f t="shared" si="2"/>
        <v>2.9349593442909501</v>
      </c>
      <c r="G163" s="102" t="s">
        <v>179</v>
      </c>
      <c r="H163" s="96"/>
      <c r="I163" s="92" t="s">
        <v>167</v>
      </c>
      <c r="J163" s="86" t="s">
        <v>22</v>
      </c>
      <c r="K163" s="87" t="s">
        <v>130</v>
      </c>
      <c r="L163" s="88">
        <v>613.29639999999995</v>
      </c>
    </row>
    <row r="164" spans="1:12" ht="15.75" customHeight="1">
      <c r="A164" s="91">
        <v>44961</v>
      </c>
      <c r="B164" s="90" t="s">
        <v>18</v>
      </c>
      <c r="C164" s="97" t="s">
        <v>41</v>
      </c>
      <c r="D164" s="165" t="s">
        <v>9</v>
      </c>
      <c r="E164" s="105">
        <v>5000</v>
      </c>
      <c r="F164" s="83">
        <f t="shared" si="2"/>
        <v>8.1526648452526391</v>
      </c>
      <c r="G164" s="97" t="s">
        <v>396</v>
      </c>
      <c r="H164" s="96"/>
      <c r="I164" s="90" t="s">
        <v>17</v>
      </c>
      <c r="J164" s="86" t="s">
        <v>22</v>
      </c>
      <c r="K164" s="87" t="s">
        <v>130</v>
      </c>
      <c r="L164" s="88">
        <v>613.29639999999995</v>
      </c>
    </row>
    <row r="165" spans="1:12" ht="15.75" customHeight="1">
      <c r="A165" s="91">
        <v>44961</v>
      </c>
      <c r="B165" s="90" t="s">
        <v>18</v>
      </c>
      <c r="C165" s="97" t="s">
        <v>41</v>
      </c>
      <c r="D165" s="165" t="s">
        <v>9</v>
      </c>
      <c r="E165" s="105">
        <v>5000</v>
      </c>
      <c r="F165" s="83">
        <f t="shared" si="2"/>
        <v>8.1526648452526391</v>
      </c>
      <c r="G165" s="97" t="s">
        <v>397</v>
      </c>
      <c r="H165" s="96"/>
      <c r="I165" s="90" t="s">
        <v>16</v>
      </c>
      <c r="J165" s="86" t="s">
        <v>22</v>
      </c>
      <c r="K165" s="87" t="s">
        <v>130</v>
      </c>
      <c r="L165" s="88">
        <v>613.29639999999995</v>
      </c>
    </row>
    <row r="166" spans="1:12" ht="15.75" customHeight="1">
      <c r="A166" s="91">
        <v>44961</v>
      </c>
      <c r="B166" s="90" t="s">
        <v>413</v>
      </c>
      <c r="C166" s="90" t="s">
        <v>218</v>
      </c>
      <c r="D166" s="98" t="s">
        <v>9</v>
      </c>
      <c r="E166" s="105">
        <v>10000</v>
      </c>
      <c r="F166" s="83">
        <f t="shared" si="2"/>
        <v>16.305329690505278</v>
      </c>
      <c r="G166" s="97" t="s">
        <v>396</v>
      </c>
      <c r="H166" s="96"/>
      <c r="I166" s="90" t="s">
        <v>17</v>
      </c>
      <c r="J166" s="86" t="s">
        <v>22</v>
      </c>
      <c r="K166" s="87" t="s">
        <v>130</v>
      </c>
      <c r="L166" s="88">
        <v>613.29639999999995</v>
      </c>
    </row>
    <row r="167" spans="1:12" ht="15.75" customHeight="1">
      <c r="A167" s="91">
        <v>44961</v>
      </c>
      <c r="B167" s="90" t="s">
        <v>413</v>
      </c>
      <c r="C167" s="90" t="s">
        <v>218</v>
      </c>
      <c r="D167" s="98" t="s">
        <v>9</v>
      </c>
      <c r="E167" s="105">
        <v>10000</v>
      </c>
      <c r="F167" s="83">
        <f t="shared" si="2"/>
        <v>16.305329690505278</v>
      </c>
      <c r="G167" s="97" t="s">
        <v>397</v>
      </c>
      <c r="H167" s="96"/>
      <c r="I167" s="90" t="s">
        <v>16</v>
      </c>
      <c r="J167" s="86" t="s">
        <v>22</v>
      </c>
      <c r="K167" s="87" t="s">
        <v>130</v>
      </c>
      <c r="L167" s="88">
        <v>613.29639999999995</v>
      </c>
    </row>
    <row r="168" spans="1:12" ht="15.75" customHeight="1">
      <c r="A168" s="91">
        <v>44961</v>
      </c>
      <c r="B168" s="90" t="s">
        <v>18</v>
      </c>
      <c r="C168" s="97" t="s">
        <v>41</v>
      </c>
      <c r="D168" s="165" t="s">
        <v>7</v>
      </c>
      <c r="E168" s="105">
        <v>2500</v>
      </c>
      <c r="F168" s="83">
        <f t="shared" si="2"/>
        <v>4.0524681151808695</v>
      </c>
      <c r="G168" s="97" t="s">
        <v>398</v>
      </c>
      <c r="H168" s="96"/>
      <c r="I168" s="90" t="s">
        <v>20</v>
      </c>
      <c r="J168" s="86" t="s">
        <v>22</v>
      </c>
      <c r="K168" s="87" t="s">
        <v>44</v>
      </c>
      <c r="L168" s="88">
        <v>616.90800000000002</v>
      </c>
    </row>
    <row r="169" spans="1:12" ht="15.75" customHeight="1">
      <c r="A169" s="91">
        <v>44961</v>
      </c>
      <c r="B169" s="90" t="s">
        <v>18</v>
      </c>
      <c r="C169" s="97" t="s">
        <v>41</v>
      </c>
      <c r="D169" s="165" t="s">
        <v>6</v>
      </c>
      <c r="E169" s="105">
        <v>2500</v>
      </c>
      <c r="F169" s="83">
        <f t="shared" si="2"/>
        <v>4.0524681151808695</v>
      </c>
      <c r="G169" s="97" t="s">
        <v>399</v>
      </c>
      <c r="H169" s="96"/>
      <c r="I169" s="90" t="s">
        <v>13</v>
      </c>
      <c r="J169" s="86" t="s">
        <v>22</v>
      </c>
      <c r="K169" s="87" t="s">
        <v>44</v>
      </c>
      <c r="L169" s="88">
        <v>616.90800000000002</v>
      </c>
    </row>
    <row r="170" spans="1:12" ht="15.75" customHeight="1">
      <c r="A170" s="91">
        <v>44961</v>
      </c>
      <c r="B170" s="90" t="s">
        <v>18</v>
      </c>
      <c r="C170" s="97" t="s">
        <v>41</v>
      </c>
      <c r="D170" s="165" t="s">
        <v>7</v>
      </c>
      <c r="E170" s="105">
        <v>2500</v>
      </c>
      <c r="F170" s="83">
        <f t="shared" si="2"/>
        <v>4.0524681151808695</v>
      </c>
      <c r="G170" s="97" t="s">
        <v>400</v>
      </c>
      <c r="H170" s="96"/>
      <c r="I170" s="90" t="s">
        <v>14</v>
      </c>
      <c r="J170" s="86" t="s">
        <v>22</v>
      </c>
      <c r="K170" s="87" t="s">
        <v>44</v>
      </c>
      <c r="L170" s="88">
        <v>616.90800000000002</v>
      </c>
    </row>
    <row r="171" spans="1:12" ht="15.75" customHeight="1">
      <c r="A171" s="91">
        <v>44961</v>
      </c>
      <c r="B171" s="90" t="s">
        <v>18</v>
      </c>
      <c r="C171" s="97" t="s">
        <v>41</v>
      </c>
      <c r="D171" s="165" t="s">
        <v>7</v>
      </c>
      <c r="E171" s="105">
        <v>2500</v>
      </c>
      <c r="F171" s="83">
        <f t="shared" si="2"/>
        <v>4.0524681151808695</v>
      </c>
      <c r="G171" s="97" t="s">
        <v>401</v>
      </c>
      <c r="H171" s="96"/>
      <c r="I171" s="90" t="s">
        <v>40</v>
      </c>
      <c r="J171" s="86" t="s">
        <v>22</v>
      </c>
      <c r="K171" s="87" t="s">
        <v>44</v>
      </c>
      <c r="L171" s="88">
        <v>616.90800000000002</v>
      </c>
    </row>
    <row r="172" spans="1:12" ht="15.75" customHeight="1">
      <c r="A172" s="91">
        <v>44961</v>
      </c>
      <c r="B172" s="90" t="s">
        <v>18</v>
      </c>
      <c r="C172" s="97" t="s">
        <v>41</v>
      </c>
      <c r="D172" s="165" t="s">
        <v>7</v>
      </c>
      <c r="E172" s="105">
        <v>2500</v>
      </c>
      <c r="F172" s="83">
        <f t="shared" si="2"/>
        <v>4.0524681151808695</v>
      </c>
      <c r="G172" s="97" t="s">
        <v>402</v>
      </c>
      <c r="H172" s="96"/>
      <c r="I172" s="90" t="s">
        <v>12</v>
      </c>
      <c r="J172" s="86" t="s">
        <v>22</v>
      </c>
      <c r="K172" s="87" t="s">
        <v>44</v>
      </c>
      <c r="L172" s="88">
        <v>616.90800000000002</v>
      </c>
    </row>
    <row r="173" spans="1:12" ht="15.75" customHeight="1">
      <c r="A173" s="91">
        <v>44961</v>
      </c>
      <c r="B173" s="90" t="s">
        <v>18</v>
      </c>
      <c r="C173" s="97" t="s">
        <v>41</v>
      </c>
      <c r="D173" s="165" t="s">
        <v>7</v>
      </c>
      <c r="E173" s="105">
        <v>2500</v>
      </c>
      <c r="F173" s="83">
        <f t="shared" si="2"/>
        <v>4.0524681151808695</v>
      </c>
      <c r="G173" s="97" t="s">
        <v>403</v>
      </c>
      <c r="H173" s="96"/>
      <c r="I173" s="90" t="s">
        <v>59</v>
      </c>
      <c r="J173" s="86" t="s">
        <v>22</v>
      </c>
      <c r="K173" s="87" t="s">
        <v>44</v>
      </c>
      <c r="L173" s="88">
        <v>616.90800000000002</v>
      </c>
    </row>
    <row r="174" spans="1:12" ht="15.75" customHeight="1">
      <c r="A174" s="91">
        <v>44961</v>
      </c>
      <c r="B174" s="90" t="s">
        <v>18</v>
      </c>
      <c r="C174" s="97" t="s">
        <v>41</v>
      </c>
      <c r="D174" s="165" t="s">
        <v>7</v>
      </c>
      <c r="E174" s="105">
        <v>2500</v>
      </c>
      <c r="F174" s="83">
        <f t="shared" si="2"/>
        <v>4.0524681151808695</v>
      </c>
      <c r="G174" s="97" t="s">
        <v>404</v>
      </c>
      <c r="H174" s="96"/>
      <c r="I174" s="90" t="s">
        <v>144</v>
      </c>
      <c r="J174" s="86" t="s">
        <v>22</v>
      </c>
      <c r="K174" s="87" t="s">
        <v>44</v>
      </c>
      <c r="L174" s="88">
        <v>616.90800000000002</v>
      </c>
    </row>
    <row r="175" spans="1:12" ht="15.75" customHeight="1">
      <c r="A175" s="91">
        <v>44961</v>
      </c>
      <c r="B175" s="90" t="s">
        <v>18</v>
      </c>
      <c r="C175" s="97" t="s">
        <v>41</v>
      </c>
      <c r="D175" s="165" t="s">
        <v>6</v>
      </c>
      <c r="E175" s="105">
        <v>2500</v>
      </c>
      <c r="F175" s="83">
        <f t="shared" si="2"/>
        <v>4.0524681151808695</v>
      </c>
      <c r="G175" s="97" t="s">
        <v>405</v>
      </c>
      <c r="H175" s="96"/>
      <c r="I175" s="90" t="s">
        <v>25</v>
      </c>
      <c r="J175" s="86" t="s">
        <v>22</v>
      </c>
      <c r="K175" s="87" t="s">
        <v>44</v>
      </c>
      <c r="L175" s="88">
        <v>616.90800000000002</v>
      </c>
    </row>
    <row r="176" spans="1:12" ht="15.75" customHeight="1">
      <c r="A176" s="91">
        <v>44961</v>
      </c>
      <c r="B176" s="90" t="s">
        <v>18</v>
      </c>
      <c r="C176" s="97" t="s">
        <v>41</v>
      </c>
      <c r="D176" s="165" t="s">
        <v>6</v>
      </c>
      <c r="E176" s="105">
        <v>2500</v>
      </c>
      <c r="F176" s="83">
        <f t="shared" si="2"/>
        <v>4.0524681151808695</v>
      </c>
      <c r="G176" s="97" t="s">
        <v>406</v>
      </c>
      <c r="H176" s="96"/>
      <c r="I176" s="90" t="s">
        <v>128</v>
      </c>
      <c r="J176" s="86" t="s">
        <v>22</v>
      </c>
      <c r="K176" s="87" t="s">
        <v>44</v>
      </c>
      <c r="L176" s="88">
        <v>616.90800000000002</v>
      </c>
    </row>
    <row r="177" spans="1:12" ht="15.75" customHeight="1">
      <c r="A177" s="91">
        <v>44961</v>
      </c>
      <c r="B177" s="90" t="s">
        <v>18</v>
      </c>
      <c r="C177" s="97" t="s">
        <v>41</v>
      </c>
      <c r="D177" s="165" t="s">
        <v>6</v>
      </c>
      <c r="E177" s="105">
        <v>2500</v>
      </c>
      <c r="F177" s="83">
        <f t="shared" si="2"/>
        <v>4.0524681151808695</v>
      </c>
      <c r="G177" s="97" t="s">
        <v>407</v>
      </c>
      <c r="H177" s="96"/>
      <c r="I177" s="90" t="s">
        <v>153</v>
      </c>
      <c r="J177" s="86" t="s">
        <v>22</v>
      </c>
      <c r="K177" s="87" t="s">
        <v>44</v>
      </c>
      <c r="L177" s="88">
        <v>616.90800000000002</v>
      </c>
    </row>
    <row r="178" spans="1:12" ht="15.75" customHeight="1">
      <c r="A178" s="91">
        <v>44961</v>
      </c>
      <c r="B178" s="90" t="s">
        <v>18</v>
      </c>
      <c r="C178" s="97" t="s">
        <v>41</v>
      </c>
      <c r="D178" s="165" t="s">
        <v>6</v>
      </c>
      <c r="E178" s="105">
        <v>2500</v>
      </c>
      <c r="F178" s="83">
        <f t="shared" si="2"/>
        <v>4.0524681151808695</v>
      </c>
      <c r="G178" s="97" t="s">
        <v>408</v>
      </c>
      <c r="H178" s="96"/>
      <c r="I178" s="90" t="s">
        <v>168</v>
      </c>
      <c r="J178" s="86" t="s">
        <v>22</v>
      </c>
      <c r="K178" s="87" t="s">
        <v>44</v>
      </c>
      <c r="L178" s="88">
        <v>616.90800000000002</v>
      </c>
    </row>
    <row r="179" spans="1:12" ht="15.75" customHeight="1">
      <c r="A179" s="91">
        <v>44961</v>
      </c>
      <c r="B179" s="90" t="s">
        <v>18</v>
      </c>
      <c r="C179" s="97" t="s">
        <v>41</v>
      </c>
      <c r="D179" s="165" t="s">
        <v>6</v>
      </c>
      <c r="E179" s="105">
        <v>2500</v>
      </c>
      <c r="F179" s="83">
        <f t="shared" si="2"/>
        <v>4.0524681151808695</v>
      </c>
      <c r="G179" s="97" t="s">
        <v>409</v>
      </c>
      <c r="H179" s="96"/>
      <c r="I179" s="90" t="s">
        <v>45</v>
      </c>
      <c r="J179" s="86" t="s">
        <v>22</v>
      </c>
      <c r="K179" s="87" t="s">
        <v>44</v>
      </c>
      <c r="L179" s="88">
        <v>616.90800000000002</v>
      </c>
    </row>
    <row r="180" spans="1:12" ht="15.75" customHeight="1">
      <c r="A180" s="91">
        <v>44961</v>
      </c>
      <c r="B180" s="90" t="s">
        <v>18</v>
      </c>
      <c r="C180" s="97" t="s">
        <v>41</v>
      </c>
      <c r="D180" s="165" t="s">
        <v>10</v>
      </c>
      <c r="E180" s="105">
        <v>2500</v>
      </c>
      <c r="F180" s="83">
        <f t="shared" si="2"/>
        <v>4.0763324226263196</v>
      </c>
      <c r="G180" s="97" t="s">
        <v>410</v>
      </c>
      <c r="H180" s="96"/>
      <c r="I180" s="90" t="s">
        <v>15</v>
      </c>
      <c r="J180" s="86" t="s">
        <v>22</v>
      </c>
      <c r="K180" s="87" t="s">
        <v>130</v>
      </c>
      <c r="L180" s="88">
        <v>613.29639999999995</v>
      </c>
    </row>
    <row r="181" spans="1:12" ht="15.75" customHeight="1">
      <c r="A181" s="91">
        <v>44961</v>
      </c>
      <c r="B181" s="90" t="s">
        <v>18</v>
      </c>
      <c r="C181" s="97" t="s">
        <v>41</v>
      </c>
      <c r="D181" s="165" t="s">
        <v>10</v>
      </c>
      <c r="E181" s="105">
        <v>2500</v>
      </c>
      <c r="F181" s="83">
        <f t="shared" si="2"/>
        <v>4.0763324226263196</v>
      </c>
      <c r="G181" s="97" t="s">
        <v>411</v>
      </c>
      <c r="H181" s="96"/>
      <c r="I181" s="90" t="s">
        <v>167</v>
      </c>
      <c r="J181" s="86" t="s">
        <v>22</v>
      </c>
      <c r="K181" s="87" t="s">
        <v>130</v>
      </c>
      <c r="L181" s="88">
        <v>613.29639999999995</v>
      </c>
    </row>
    <row r="182" spans="1:12" ht="15.75" customHeight="1">
      <c r="A182" s="91">
        <v>44961</v>
      </c>
      <c r="B182" s="90" t="s">
        <v>46</v>
      </c>
      <c r="C182" s="92" t="s">
        <v>58</v>
      </c>
      <c r="D182" s="98" t="s">
        <v>10</v>
      </c>
      <c r="E182" s="105">
        <v>2000</v>
      </c>
      <c r="F182" s="83">
        <f t="shared" si="2"/>
        <v>3.2610659381010554</v>
      </c>
      <c r="G182" s="102" t="s">
        <v>63</v>
      </c>
      <c r="H182" s="96"/>
      <c r="I182" s="90" t="s">
        <v>15</v>
      </c>
      <c r="J182" s="86" t="s">
        <v>22</v>
      </c>
      <c r="K182" s="87" t="s">
        <v>130</v>
      </c>
      <c r="L182" s="88">
        <v>613.29639999999995</v>
      </c>
    </row>
    <row r="183" spans="1:12" ht="15.75" customHeight="1">
      <c r="A183" s="91">
        <v>44961</v>
      </c>
      <c r="B183" s="90" t="s">
        <v>383</v>
      </c>
      <c r="C183" s="90" t="s">
        <v>11</v>
      </c>
      <c r="D183" s="98" t="s">
        <v>138</v>
      </c>
      <c r="E183" s="101">
        <v>10000</v>
      </c>
      <c r="F183" s="83">
        <f t="shared" si="2"/>
        <v>16.305329690505278</v>
      </c>
      <c r="G183" s="102" t="s">
        <v>70</v>
      </c>
      <c r="H183" s="96"/>
      <c r="I183" s="90" t="s">
        <v>15</v>
      </c>
      <c r="J183" s="86" t="s">
        <v>22</v>
      </c>
      <c r="K183" s="87" t="s">
        <v>130</v>
      </c>
      <c r="L183" s="88">
        <v>613.29639999999995</v>
      </c>
    </row>
    <row r="184" spans="1:12" ht="15.75" customHeight="1">
      <c r="A184" s="103">
        <v>44962</v>
      </c>
      <c r="B184" s="104" t="s">
        <v>46</v>
      </c>
      <c r="C184" s="92" t="s">
        <v>58</v>
      </c>
      <c r="D184" s="98" t="s">
        <v>9</v>
      </c>
      <c r="E184" s="121">
        <v>2900</v>
      </c>
      <c r="F184" s="83">
        <f t="shared" si="2"/>
        <v>4.7285456102465302</v>
      </c>
      <c r="G184" s="102" t="s">
        <v>104</v>
      </c>
      <c r="H184" s="96"/>
      <c r="I184" s="92" t="s">
        <v>17</v>
      </c>
      <c r="J184" s="86" t="s">
        <v>22</v>
      </c>
      <c r="K184" s="87" t="s">
        <v>130</v>
      </c>
      <c r="L184" s="88">
        <v>613.29639999999995</v>
      </c>
    </row>
    <row r="185" spans="1:12" ht="15.75" customHeight="1">
      <c r="A185" s="91">
        <v>44962</v>
      </c>
      <c r="B185" s="90" t="s">
        <v>362</v>
      </c>
      <c r="C185" s="92" t="s">
        <v>58</v>
      </c>
      <c r="D185" s="98" t="s">
        <v>6</v>
      </c>
      <c r="E185" s="122">
        <v>2500</v>
      </c>
      <c r="F185" s="83">
        <f t="shared" si="2"/>
        <v>4.0524681151808695</v>
      </c>
      <c r="G185" s="102" t="s">
        <v>141</v>
      </c>
      <c r="H185" s="96"/>
      <c r="I185" s="92" t="s">
        <v>45</v>
      </c>
      <c r="J185" s="86" t="s">
        <v>22</v>
      </c>
      <c r="K185" s="87" t="s">
        <v>44</v>
      </c>
      <c r="L185" s="88">
        <v>616.90800000000002</v>
      </c>
    </row>
    <row r="186" spans="1:12" ht="15.75" customHeight="1">
      <c r="A186" s="91">
        <v>44962</v>
      </c>
      <c r="B186" s="90" t="s">
        <v>48</v>
      </c>
      <c r="C186" s="90" t="s">
        <v>287</v>
      </c>
      <c r="D186" s="98" t="s">
        <v>6</v>
      </c>
      <c r="E186" s="115">
        <v>10000</v>
      </c>
      <c r="F186" s="83">
        <f t="shared" si="2"/>
        <v>16.209872460723478</v>
      </c>
      <c r="G186" s="102" t="s">
        <v>171</v>
      </c>
      <c r="H186" s="96"/>
      <c r="I186" s="92" t="s">
        <v>45</v>
      </c>
      <c r="J186" s="86" t="s">
        <v>22</v>
      </c>
      <c r="K186" s="87" t="s">
        <v>44</v>
      </c>
      <c r="L186" s="88">
        <v>616.90800000000002</v>
      </c>
    </row>
    <row r="187" spans="1:12" ht="15.75" customHeight="1">
      <c r="A187" s="91">
        <v>44962</v>
      </c>
      <c r="B187" s="90" t="s">
        <v>47</v>
      </c>
      <c r="C187" s="90" t="s">
        <v>287</v>
      </c>
      <c r="D187" s="98" t="s">
        <v>6</v>
      </c>
      <c r="E187" s="123">
        <v>5000</v>
      </c>
      <c r="F187" s="83">
        <f t="shared" si="2"/>
        <v>8.1049362303617389</v>
      </c>
      <c r="G187" s="102" t="s">
        <v>64</v>
      </c>
      <c r="H187" s="96"/>
      <c r="I187" s="92" t="s">
        <v>45</v>
      </c>
      <c r="J187" s="86" t="s">
        <v>22</v>
      </c>
      <c r="K187" s="87" t="s">
        <v>44</v>
      </c>
      <c r="L187" s="88">
        <v>616.90800000000002</v>
      </c>
    </row>
    <row r="188" spans="1:12" ht="15.75">
      <c r="A188" s="91">
        <v>44962</v>
      </c>
      <c r="B188" s="90" t="s">
        <v>46</v>
      </c>
      <c r="C188" s="92" t="s">
        <v>58</v>
      </c>
      <c r="D188" s="98" t="s">
        <v>6</v>
      </c>
      <c r="E188" s="115">
        <v>1850</v>
      </c>
      <c r="F188" s="83">
        <f t="shared" si="2"/>
        <v>2.9988264052338436</v>
      </c>
      <c r="G188" s="102" t="s">
        <v>64</v>
      </c>
      <c r="H188" s="96"/>
      <c r="I188" s="92" t="s">
        <v>45</v>
      </c>
      <c r="J188" s="86" t="s">
        <v>22</v>
      </c>
      <c r="K188" s="87" t="s">
        <v>44</v>
      </c>
      <c r="L188" s="88">
        <v>616.90800000000002</v>
      </c>
    </row>
    <row r="189" spans="1:12" ht="15.75" customHeight="1">
      <c r="A189" s="91">
        <v>44962</v>
      </c>
      <c r="B189" s="90" t="s">
        <v>419</v>
      </c>
      <c r="C189" s="92" t="s">
        <v>58</v>
      </c>
      <c r="D189" s="98" t="s">
        <v>7</v>
      </c>
      <c r="E189" s="108">
        <v>2000</v>
      </c>
      <c r="F189" s="83">
        <f t="shared" si="2"/>
        <v>3.2419744921446956</v>
      </c>
      <c r="G189" s="90" t="s">
        <v>162</v>
      </c>
      <c r="H189" s="96"/>
      <c r="I189" s="90" t="s">
        <v>12</v>
      </c>
      <c r="J189" s="86" t="s">
        <v>22</v>
      </c>
      <c r="K189" s="87" t="s">
        <v>44</v>
      </c>
      <c r="L189" s="88">
        <v>616.90800000000002</v>
      </c>
    </row>
    <row r="190" spans="1:12" ht="15.75" customHeight="1">
      <c r="A190" s="91">
        <v>44962</v>
      </c>
      <c r="B190" s="90" t="s">
        <v>48</v>
      </c>
      <c r="C190" s="90" t="s">
        <v>287</v>
      </c>
      <c r="D190" s="98" t="s">
        <v>7</v>
      </c>
      <c r="E190" s="108">
        <v>10000</v>
      </c>
      <c r="F190" s="83">
        <f t="shared" si="2"/>
        <v>16.209872460723478</v>
      </c>
      <c r="G190" s="90" t="s">
        <v>163</v>
      </c>
      <c r="H190" s="96"/>
      <c r="I190" s="90" t="s">
        <v>12</v>
      </c>
      <c r="J190" s="86" t="s">
        <v>22</v>
      </c>
      <c r="K190" s="87" t="s">
        <v>44</v>
      </c>
      <c r="L190" s="88">
        <v>616.90800000000002</v>
      </c>
    </row>
    <row r="191" spans="1:12" ht="15.75" customHeight="1">
      <c r="A191" s="91">
        <v>44962</v>
      </c>
      <c r="B191" s="90" t="s">
        <v>47</v>
      </c>
      <c r="C191" s="90" t="s">
        <v>287</v>
      </c>
      <c r="D191" s="98" t="s">
        <v>7</v>
      </c>
      <c r="E191" s="108">
        <v>5000</v>
      </c>
      <c r="F191" s="83">
        <f t="shared" si="2"/>
        <v>8.1049362303617389</v>
      </c>
      <c r="G191" s="90" t="s">
        <v>161</v>
      </c>
      <c r="H191" s="96"/>
      <c r="I191" s="90" t="s">
        <v>12</v>
      </c>
      <c r="J191" s="86" t="s">
        <v>22</v>
      </c>
      <c r="K191" s="87" t="s">
        <v>44</v>
      </c>
      <c r="L191" s="88">
        <v>616.90800000000002</v>
      </c>
    </row>
    <row r="192" spans="1:12" ht="15.75">
      <c r="A192" s="91">
        <v>44962</v>
      </c>
      <c r="B192" s="90" t="s">
        <v>46</v>
      </c>
      <c r="C192" s="92" t="s">
        <v>58</v>
      </c>
      <c r="D192" s="98" t="s">
        <v>7</v>
      </c>
      <c r="E192" s="108">
        <v>1950</v>
      </c>
      <c r="F192" s="83">
        <f t="shared" si="2"/>
        <v>3.1609251298410785</v>
      </c>
      <c r="G192" s="90" t="s">
        <v>161</v>
      </c>
      <c r="H192" s="96"/>
      <c r="I192" s="90" t="s">
        <v>12</v>
      </c>
      <c r="J192" s="86" t="s">
        <v>22</v>
      </c>
      <c r="K192" s="87" t="s">
        <v>44</v>
      </c>
      <c r="L192" s="88">
        <v>616.90800000000002</v>
      </c>
    </row>
    <row r="193" spans="1:12" ht="15.75" customHeight="1">
      <c r="A193" s="91">
        <v>44963</v>
      </c>
      <c r="B193" s="90" t="s">
        <v>221</v>
      </c>
      <c r="C193" s="92" t="s">
        <v>58</v>
      </c>
      <c r="D193" s="98" t="s">
        <v>7</v>
      </c>
      <c r="E193" s="100">
        <v>1800</v>
      </c>
      <c r="F193" s="83">
        <f t="shared" si="2"/>
        <v>2.9177770429302261</v>
      </c>
      <c r="G193" s="95" t="s">
        <v>68</v>
      </c>
      <c r="H193" s="96"/>
      <c r="I193" s="90" t="s">
        <v>20</v>
      </c>
      <c r="J193" s="86" t="s">
        <v>22</v>
      </c>
      <c r="K193" s="87" t="s">
        <v>44</v>
      </c>
      <c r="L193" s="88">
        <v>616.90800000000002</v>
      </c>
    </row>
    <row r="194" spans="1:12" ht="15.75" customHeight="1">
      <c r="A194" s="91">
        <v>44963</v>
      </c>
      <c r="B194" s="90" t="s">
        <v>46</v>
      </c>
      <c r="C194" s="92" t="s">
        <v>58</v>
      </c>
      <c r="D194" s="98" t="s">
        <v>8</v>
      </c>
      <c r="E194" s="101">
        <v>1800</v>
      </c>
      <c r="F194" s="83">
        <f t="shared" ref="F194:F257" si="3">E194/L194</f>
        <v>2.9349593442909501</v>
      </c>
      <c r="G194" s="102" t="s">
        <v>67</v>
      </c>
      <c r="H194" s="96"/>
      <c r="I194" s="92" t="s">
        <v>14</v>
      </c>
      <c r="J194" s="86" t="s">
        <v>22</v>
      </c>
      <c r="K194" s="87" t="s">
        <v>130</v>
      </c>
      <c r="L194" s="88">
        <v>613.29639999999995</v>
      </c>
    </row>
    <row r="195" spans="1:12" ht="15.75" customHeight="1">
      <c r="A195" s="103">
        <v>44963</v>
      </c>
      <c r="B195" s="90" t="s">
        <v>46</v>
      </c>
      <c r="C195" s="92" t="s">
        <v>58</v>
      </c>
      <c r="D195" s="98" t="s">
        <v>9</v>
      </c>
      <c r="E195" s="121">
        <v>2900</v>
      </c>
      <c r="F195" s="83">
        <f t="shared" si="3"/>
        <v>4.7285456102465302</v>
      </c>
      <c r="G195" s="102" t="s">
        <v>104</v>
      </c>
      <c r="H195" s="96"/>
      <c r="I195" s="104" t="s">
        <v>17</v>
      </c>
      <c r="J195" s="86" t="s">
        <v>22</v>
      </c>
      <c r="K195" s="87" t="s">
        <v>130</v>
      </c>
      <c r="L195" s="88">
        <v>613.29639999999995</v>
      </c>
    </row>
    <row r="196" spans="1:12" ht="15.75" customHeight="1">
      <c r="A196" s="114">
        <v>44963</v>
      </c>
      <c r="B196" s="111" t="s">
        <v>46</v>
      </c>
      <c r="C196" s="92" t="s">
        <v>58</v>
      </c>
      <c r="D196" s="112" t="s">
        <v>9</v>
      </c>
      <c r="E196" s="113">
        <v>1600</v>
      </c>
      <c r="F196" s="83">
        <f t="shared" si="3"/>
        <v>2.6088527504808443</v>
      </c>
      <c r="G196" s="112" t="s">
        <v>60</v>
      </c>
      <c r="H196" s="96"/>
      <c r="I196" s="112" t="s">
        <v>16</v>
      </c>
      <c r="J196" s="86" t="s">
        <v>22</v>
      </c>
      <c r="K196" s="87" t="s">
        <v>130</v>
      </c>
      <c r="L196" s="88">
        <v>613.29639999999995</v>
      </c>
    </row>
    <row r="197" spans="1:12" ht="15.75" customHeight="1">
      <c r="A197" s="103">
        <v>44963</v>
      </c>
      <c r="B197" s="90" t="s">
        <v>46</v>
      </c>
      <c r="C197" s="92" t="s">
        <v>58</v>
      </c>
      <c r="D197" s="98" t="s">
        <v>6</v>
      </c>
      <c r="E197" s="105">
        <v>1700</v>
      </c>
      <c r="F197" s="83">
        <f t="shared" si="3"/>
        <v>2.7556783183229911</v>
      </c>
      <c r="G197" s="90" t="s">
        <v>66</v>
      </c>
      <c r="H197" s="96"/>
      <c r="I197" s="92" t="s">
        <v>13</v>
      </c>
      <c r="J197" s="86" t="s">
        <v>22</v>
      </c>
      <c r="K197" s="87" t="s">
        <v>44</v>
      </c>
      <c r="L197" s="88">
        <v>616.90800000000002</v>
      </c>
    </row>
    <row r="198" spans="1:12" ht="15.75" customHeight="1">
      <c r="A198" s="91">
        <v>44963</v>
      </c>
      <c r="B198" s="104" t="s">
        <v>354</v>
      </c>
      <c r="C198" s="97" t="s">
        <v>41</v>
      </c>
      <c r="D198" s="165" t="s">
        <v>6</v>
      </c>
      <c r="E198" s="115">
        <v>25000</v>
      </c>
      <c r="F198" s="83">
        <f t="shared" si="3"/>
        <v>40.763324226263194</v>
      </c>
      <c r="G198" s="92" t="s">
        <v>355</v>
      </c>
      <c r="H198" s="107"/>
      <c r="I198" s="92" t="s">
        <v>25</v>
      </c>
      <c r="J198" s="86" t="s">
        <v>22</v>
      </c>
      <c r="K198" s="87" t="s">
        <v>130</v>
      </c>
      <c r="L198" s="88">
        <v>613.29639999999995</v>
      </c>
    </row>
    <row r="199" spans="1:12" ht="15.75" customHeight="1">
      <c r="A199" s="91">
        <v>44963</v>
      </c>
      <c r="B199" s="90" t="s">
        <v>46</v>
      </c>
      <c r="C199" s="92" t="s">
        <v>58</v>
      </c>
      <c r="D199" s="98" t="s">
        <v>6</v>
      </c>
      <c r="E199" s="115">
        <v>2900</v>
      </c>
      <c r="F199" s="83">
        <f t="shared" si="3"/>
        <v>4.7008630136098084</v>
      </c>
      <c r="G199" s="92" t="s">
        <v>65</v>
      </c>
      <c r="H199" s="107"/>
      <c r="I199" s="92" t="s">
        <v>25</v>
      </c>
      <c r="J199" s="86" t="s">
        <v>22</v>
      </c>
      <c r="K199" s="87" t="s">
        <v>44</v>
      </c>
      <c r="L199" s="88">
        <v>616.90800000000002</v>
      </c>
    </row>
    <row r="200" spans="1:12" ht="15.75">
      <c r="A200" s="91">
        <v>44963</v>
      </c>
      <c r="B200" s="90" t="s">
        <v>363</v>
      </c>
      <c r="C200" s="92" t="s">
        <v>58</v>
      </c>
      <c r="D200" s="98" t="s">
        <v>6</v>
      </c>
      <c r="E200" s="115">
        <v>2500</v>
      </c>
      <c r="F200" s="83">
        <f t="shared" si="3"/>
        <v>4.0524681151808695</v>
      </c>
      <c r="G200" s="102" t="s">
        <v>172</v>
      </c>
      <c r="H200" s="96"/>
      <c r="I200" s="92" t="s">
        <v>45</v>
      </c>
      <c r="J200" s="86" t="s">
        <v>22</v>
      </c>
      <c r="K200" s="87" t="s">
        <v>44</v>
      </c>
      <c r="L200" s="88">
        <v>616.90800000000002</v>
      </c>
    </row>
    <row r="201" spans="1:12" ht="15.75">
      <c r="A201" s="91">
        <v>44963</v>
      </c>
      <c r="B201" s="90" t="s">
        <v>47</v>
      </c>
      <c r="C201" s="90" t="s">
        <v>287</v>
      </c>
      <c r="D201" s="98" t="s">
        <v>6</v>
      </c>
      <c r="E201" s="115">
        <v>5000</v>
      </c>
      <c r="F201" s="83">
        <f t="shared" si="3"/>
        <v>8.1049362303617389</v>
      </c>
      <c r="G201" s="102" t="s">
        <v>64</v>
      </c>
      <c r="H201" s="96"/>
      <c r="I201" s="92" t="s">
        <v>45</v>
      </c>
      <c r="J201" s="86" t="s">
        <v>22</v>
      </c>
      <c r="K201" s="87" t="s">
        <v>44</v>
      </c>
      <c r="L201" s="88">
        <v>616.90800000000002</v>
      </c>
    </row>
    <row r="202" spans="1:12" ht="15.75">
      <c r="A202" s="91">
        <v>44963</v>
      </c>
      <c r="B202" s="90" t="s">
        <v>46</v>
      </c>
      <c r="C202" s="92" t="s">
        <v>58</v>
      </c>
      <c r="D202" s="98" t="s">
        <v>6</v>
      </c>
      <c r="E202" s="115">
        <v>2000</v>
      </c>
      <c r="F202" s="83">
        <f t="shared" si="3"/>
        <v>3.2419744921446956</v>
      </c>
      <c r="G202" s="102" t="s">
        <v>64</v>
      </c>
      <c r="H202" s="96"/>
      <c r="I202" s="92" t="s">
        <v>45</v>
      </c>
      <c r="J202" s="86" t="s">
        <v>22</v>
      </c>
      <c r="K202" s="87" t="s">
        <v>44</v>
      </c>
      <c r="L202" s="88">
        <v>616.90800000000002</v>
      </c>
    </row>
    <row r="203" spans="1:12" ht="15.75" customHeight="1">
      <c r="A203" s="91">
        <v>44963</v>
      </c>
      <c r="B203" s="90" t="s">
        <v>46</v>
      </c>
      <c r="C203" s="92" t="s">
        <v>58</v>
      </c>
      <c r="D203" s="98" t="s">
        <v>6</v>
      </c>
      <c r="E203" s="122">
        <v>2000</v>
      </c>
      <c r="F203" s="83">
        <f t="shared" si="3"/>
        <v>3.2419744921446956</v>
      </c>
      <c r="G203" s="102" t="s">
        <v>129</v>
      </c>
      <c r="H203" s="116"/>
      <c r="I203" s="92" t="s">
        <v>128</v>
      </c>
      <c r="J203" s="86" t="s">
        <v>22</v>
      </c>
      <c r="K203" s="87" t="s">
        <v>44</v>
      </c>
      <c r="L203" s="88">
        <v>616.90800000000002</v>
      </c>
    </row>
    <row r="204" spans="1:12" ht="15.75" customHeight="1">
      <c r="A204" s="91">
        <v>44963</v>
      </c>
      <c r="B204" s="90" t="s">
        <v>46</v>
      </c>
      <c r="C204" s="92" t="s">
        <v>58</v>
      </c>
      <c r="D204" s="98" t="s">
        <v>6</v>
      </c>
      <c r="E204" s="106">
        <v>2000</v>
      </c>
      <c r="F204" s="83">
        <f t="shared" si="3"/>
        <v>3.2419744921446956</v>
      </c>
      <c r="G204" s="102" t="s">
        <v>176</v>
      </c>
      <c r="H204" s="116"/>
      <c r="I204" s="92" t="s">
        <v>168</v>
      </c>
      <c r="J204" s="86" t="s">
        <v>22</v>
      </c>
      <c r="K204" s="87" t="s">
        <v>44</v>
      </c>
      <c r="L204" s="88">
        <v>616.90800000000002</v>
      </c>
    </row>
    <row r="205" spans="1:12" ht="15.75" customHeight="1">
      <c r="A205" s="91">
        <v>44963</v>
      </c>
      <c r="B205" s="90" t="s">
        <v>46</v>
      </c>
      <c r="C205" s="92" t="s">
        <v>58</v>
      </c>
      <c r="D205" s="98" t="s">
        <v>6</v>
      </c>
      <c r="E205" s="106">
        <v>1900</v>
      </c>
      <c r="F205" s="83">
        <f t="shared" si="3"/>
        <v>3.0798757675374611</v>
      </c>
      <c r="G205" s="102" t="s">
        <v>160</v>
      </c>
      <c r="H205" s="96"/>
      <c r="I205" s="92" t="s">
        <v>153</v>
      </c>
      <c r="J205" s="86" t="s">
        <v>22</v>
      </c>
      <c r="K205" s="87" t="s">
        <v>44</v>
      </c>
      <c r="L205" s="88">
        <v>616.90800000000002</v>
      </c>
    </row>
    <row r="206" spans="1:12" ht="15.75" customHeight="1">
      <c r="A206" s="91">
        <v>44963</v>
      </c>
      <c r="B206" s="90" t="s">
        <v>417</v>
      </c>
      <c r="C206" s="92" t="s">
        <v>58</v>
      </c>
      <c r="D206" s="98" t="s">
        <v>6</v>
      </c>
      <c r="E206" s="115">
        <v>500</v>
      </c>
      <c r="F206" s="83">
        <f t="shared" si="3"/>
        <v>0.81049362303617389</v>
      </c>
      <c r="G206" s="102" t="s">
        <v>178</v>
      </c>
      <c r="H206" s="96"/>
      <c r="I206" s="92" t="s">
        <v>144</v>
      </c>
      <c r="J206" s="86" t="s">
        <v>22</v>
      </c>
      <c r="K206" s="87" t="s">
        <v>44</v>
      </c>
      <c r="L206" s="88">
        <v>616.90800000000002</v>
      </c>
    </row>
    <row r="207" spans="1:12" ht="15.75" customHeight="1">
      <c r="A207" s="91">
        <v>44963</v>
      </c>
      <c r="B207" s="90" t="s">
        <v>46</v>
      </c>
      <c r="C207" s="92" t="s">
        <v>58</v>
      </c>
      <c r="D207" s="98" t="s">
        <v>7</v>
      </c>
      <c r="E207" s="108">
        <v>1500</v>
      </c>
      <c r="F207" s="83">
        <f t="shared" si="3"/>
        <v>2.4314808691085217</v>
      </c>
      <c r="G207" s="90" t="s">
        <v>112</v>
      </c>
      <c r="H207" s="96"/>
      <c r="I207" s="90" t="s">
        <v>59</v>
      </c>
      <c r="J207" s="86" t="s">
        <v>22</v>
      </c>
      <c r="K207" s="87" t="s">
        <v>44</v>
      </c>
      <c r="L207" s="88">
        <v>616.90800000000002</v>
      </c>
    </row>
    <row r="208" spans="1:12" ht="15.75" customHeight="1">
      <c r="A208" s="91">
        <v>44963</v>
      </c>
      <c r="B208" s="90" t="s">
        <v>420</v>
      </c>
      <c r="C208" s="92" t="s">
        <v>58</v>
      </c>
      <c r="D208" s="98" t="s">
        <v>7</v>
      </c>
      <c r="E208" s="108">
        <v>2500</v>
      </c>
      <c r="F208" s="83">
        <f t="shared" si="3"/>
        <v>4.0524681151808695</v>
      </c>
      <c r="G208" s="90" t="s">
        <v>164</v>
      </c>
      <c r="H208" s="96"/>
      <c r="I208" s="90" t="s">
        <v>12</v>
      </c>
      <c r="J208" s="86" t="s">
        <v>22</v>
      </c>
      <c r="K208" s="87" t="s">
        <v>44</v>
      </c>
      <c r="L208" s="88">
        <v>616.90800000000002</v>
      </c>
    </row>
    <row r="209" spans="1:12" ht="15.75" customHeight="1">
      <c r="A209" s="91">
        <v>44963</v>
      </c>
      <c r="B209" s="90" t="s">
        <v>47</v>
      </c>
      <c r="C209" s="90" t="s">
        <v>287</v>
      </c>
      <c r="D209" s="98" t="s">
        <v>7</v>
      </c>
      <c r="E209" s="108">
        <v>5000</v>
      </c>
      <c r="F209" s="83">
        <f t="shared" si="3"/>
        <v>8.1049362303617389</v>
      </c>
      <c r="G209" s="90" t="s">
        <v>161</v>
      </c>
      <c r="H209" s="96"/>
      <c r="I209" s="90" t="s">
        <v>12</v>
      </c>
      <c r="J209" s="86" t="s">
        <v>22</v>
      </c>
      <c r="K209" s="87" t="s">
        <v>44</v>
      </c>
      <c r="L209" s="88">
        <v>616.90800000000002</v>
      </c>
    </row>
    <row r="210" spans="1:12" ht="15.75" customHeight="1">
      <c r="A210" s="91">
        <v>44963</v>
      </c>
      <c r="B210" s="90" t="s">
        <v>46</v>
      </c>
      <c r="C210" s="92" t="s">
        <v>58</v>
      </c>
      <c r="D210" s="98" t="s">
        <v>7</v>
      </c>
      <c r="E210" s="108">
        <v>1950</v>
      </c>
      <c r="F210" s="83">
        <f t="shared" si="3"/>
        <v>3.1609251298410785</v>
      </c>
      <c r="G210" s="90" t="s">
        <v>161</v>
      </c>
      <c r="H210" s="96"/>
      <c r="I210" s="90" t="s">
        <v>12</v>
      </c>
      <c r="J210" s="86" t="s">
        <v>22</v>
      </c>
      <c r="K210" s="87" t="s">
        <v>44</v>
      </c>
      <c r="L210" s="88">
        <v>616.90800000000002</v>
      </c>
    </row>
    <row r="211" spans="1:12" ht="15.75" customHeight="1">
      <c r="A211" s="91">
        <v>44963</v>
      </c>
      <c r="B211" s="90" t="s">
        <v>46</v>
      </c>
      <c r="C211" s="92" t="s">
        <v>58</v>
      </c>
      <c r="D211" s="98" t="s">
        <v>10</v>
      </c>
      <c r="E211" s="101">
        <v>1800</v>
      </c>
      <c r="F211" s="83">
        <f t="shared" si="3"/>
        <v>2.9349593442909501</v>
      </c>
      <c r="G211" s="102" t="s">
        <v>179</v>
      </c>
      <c r="H211" s="96"/>
      <c r="I211" s="92" t="s">
        <v>167</v>
      </c>
      <c r="J211" s="86" t="s">
        <v>22</v>
      </c>
      <c r="K211" s="87" t="s">
        <v>130</v>
      </c>
      <c r="L211" s="88">
        <v>613.29639999999995</v>
      </c>
    </row>
    <row r="212" spans="1:12" ht="15.75" customHeight="1">
      <c r="A212" s="91">
        <v>44963</v>
      </c>
      <c r="B212" s="90" t="s">
        <v>18</v>
      </c>
      <c r="C212" s="97" t="s">
        <v>41</v>
      </c>
      <c r="D212" s="165" t="s">
        <v>9</v>
      </c>
      <c r="E212" s="105">
        <v>5000</v>
      </c>
      <c r="F212" s="83">
        <f t="shared" si="3"/>
        <v>8.1526648452526391</v>
      </c>
      <c r="G212" s="97" t="s">
        <v>396</v>
      </c>
      <c r="H212" s="96"/>
      <c r="I212" s="90" t="s">
        <v>17</v>
      </c>
      <c r="J212" s="86" t="s">
        <v>22</v>
      </c>
      <c r="K212" s="87" t="s">
        <v>130</v>
      </c>
      <c r="L212" s="88">
        <v>613.29639999999995</v>
      </c>
    </row>
    <row r="213" spans="1:12" ht="15.75" customHeight="1">
      <c r="A213" s="91">
        <v>44963</v>
      </c>
      <c r="B213" s="90" t="s">
        <v>18</v>
      </c>
      <c r="C213" s="97" t="s">
        <v>41</v>
      </c>
      <c r="D213" s="165" t="s">
        <v>9</v>
      </c>
      <c r="E213" s="105">
        <v>5000</v>
      </c>
      <c r="F213" s="83">
        <f t="shared" si="3"/>
        <v>8.1526648452526391</v>
      </c>
      <c r="G213" s="97" t="s">
        <v>397</v>
      </c>
      <c r="H213" s="96"/>
      <c r="I213" s="90" t="s">
        <v>16</v>
      </c>
      <c r="J213" s="86" t="s">
        <v>22</v>
      </c>
      <c r="K213" s="87" t="s">
        <v>130</v>
      </c>
      <c r="L213" s="88">
        <v>613.29639999999995</v>
      </c>
    </row>
    <row r="214" spans="1:12" ht="15.75" customHeight="1">
      <c r="A214" s="91">
        <v>44963</v>
      </c>
      <c r="B214" s="90" t="s">
        <v>18</v>
      </c>
      <c r="C214" s="97" t="s">
        <v>41</v>
      </c>
      <c r="D214" s="165" t="s">
        <v>7</v>
      </c>
      <c r="E214" s="105">
        <v>5000</v>
      </c>
      <c r="F214" s="83">
        <f t="shared" si="3"/>
        <v>8.1049362303617389</v>
      </c>
      <c r="G214" s="97" t="s">
        <v>398</v>
      </c>
      <c r="H214" s="96"/>
      <c r="I214" s="90" t="s">
        <v>20</v>
      </c>
      <c r="J214" s="86" t="s">
        <v>22</v>
      </c>
      <c r="K214" s="87" t="s">
        <v>44</v>
      </c>
      <c r="L214" s="88">
        <v>616.90800000000002</v>
      </c>
    </row>
    <row r="215" spans="1:12" ht="15.75" customHeight="1">
      <c r="A215" s="91">
        <v>44963</v>
      </c>
      <c r="B215" s="90" t="s">
        <v>18</v>
      </c>
      <c r="C215" s="97" t="s">
        <v>41</v>
      </c>
      <c r="D215" s="165" t="s">
        <v>6</v>
      </c>
      <c r="E215" s="105">
        <v>5000</v>
      </c>
      <c r="F215" s="83">
        <f t="shared" si="3"/>
        <v>8.1049362303617389</v>
      </c>
      <c r="G215" s="97" t="s">
        <v>399</v>
      </c>
      <c r="H215" s="96"/>
      <c r="I215" s="90" t="s">
        <v>13</v>
      </c>
      <c r="J215" s="86" t="s">
        <v>22</v>
      </c>
      <c r="K215" s="87" t="s">
        <v>44</v>
      </c>
      <c r="L215" s="88">
        <v>616.90800000000002</v>
      </c>
    </row>
    <row r="216" spans="1:12" ht="15.75" customHeight="1">
      <c r="A216" s="91">
        <v>44963</v>
      </c>
      <c r="B216" s="90" t="s">
        <v>18</v>
      </c>
      <c r="C216" s="97" t="s">
        <v>41</v>
      </c>
      <c r="D216" s="165" t="s">
        <v>7</v>
      </c>
      <c r="E216" s="105">
        <v>2500</v>
      </c>
      <c r="F216" s="83">
        <f t="shared" si="3"/>
        <v>4.0524681151808695</v>
      </c>
      <c r="G216" s="97" t="s">
        <v>400</v>
      </c>
      <c r="H216" s="96"/>
      <c r="I216" s="90" t="s">
        <v>14</v>
      </c>
      <c r="J216" s="86" t="s">
        <v>22</v>
      </c>
      <c r="K216" s="87" t="s">
        <v>44</v>
      </c>
      <c r="L216" s="88">
        <v>616.90800000000002</v>
      </c>
    </row>
    <row r="217" spans="1:12" ht="15.75" customHeight="1">
      <c r="A217" s="91">
        <v>44963</v>
      </c>
      <c r="B217" s="90" t="s">
        <v>18</v>
      </c>
      <c r="C217" s="97" t="s">
        <v>41</v>
      </c>
      <c r="D217" s="165" t="s">
        <v>7</v>
      </c>
      <c r="E217" s="105">
        <v>2500</v>
      </c>
      <c r="F217" s="83">
        <f t="shared" si="3"/>
        <v>4.0524681151808695</v>
      </c>
      <c r="G217" s="97" t="s">
        <v>401</v>
      </c>
      <c r="H217" s="96"/>
      <c r="I217" s="90" t="s">
        <v>40</v>
      </c>
      <c r="J217" s="86" t="s">
        <v>22</v>
      </c>
      <c r="K217" s="87" t="s">
        <v>44</v>
      </c>
      <c r="L217" s="88">
        <v>616.90800000000002</v>
      </c>
    </row>
    <row r="218" spans="1:12" ht="15.75" customHeight="1">
      <c r="A218" s="91">
        <v>44963</v>
      </c>
      <c r="B218" s="90" t="s">
        <v>18</v>
      </c>
      <c r="C218" s="97" t="s">
        <v>41</v>
      </c>
      <c r="D218" s="165" t="s">
        <v>7</v>
      </c>
      <c r="E218" s="105">
        <v>2500</v>
      </c>
      <c r="F218" s="83">
        <f t="shared" si="3"/>
        <v>4.0524681151808695</v>
      </c>
      <c r="G218" s="97" t="s">
        <v>402</v>
      </c>
      <c r="H218" s="96"/>
      <c r="I218" s="90" t="s">
        <v>12</v>
      </c>
      <c r="J218" s="86" t="s">
        <v>22</v>
      </c>
      <c r="K218" s="87" t="s">
        <v>44</v>
      </c>
      <c r="L218" s="88">
        <v>616.90800000000002</v>
      </c>
    </row>
    <row r="219" spans="1:12" ht="15.75" customHeight="1">
      <c r="A219" s="91">
        <v>44963</v>
      </c>
      <c r="B219" s="90" t="s">
        <v>18</v>
      </c>
      <c r="C219" s="97" t="s">
        <v>41</v>
      </c>
      <c r="D219" s="165" t="s">
        <v>7</v>
      </c>
      <c r="E219" s="105">
        <v>2500</v>
      </c>
      <c r="F219" s="83">
        <f t="shared" si="3"/>
        <v>4.0524681151808695</v>
      </c>
      <c r="G219" s="97" t="s">
        <v>403</v>
      </c>
      <c r="H219" s="96"/>
      <c r="I219" s="90" t="s">
        <v>59</v>
      </c>
      <c r="J219" s="86" t="s">
        <v>22</v>
      </c>
      <c r="K219" s="87" t="s">
        <v>44</v>
      </c>
      <c r="L219" s="88">
        <v>616.90800000000002</v>
      </c>
    </row>
    <row r="220" spans="1:12" ht="15.75" customHeight="1">
      <c r="A220" s="91">
        <v>44963</v>
      </c>
      <c r="B220" s="90" t="s">
        <v>18</v>
      </c>
      <c r="C220" s="97" t="s">
        <v>41</v>
      </c>
      <c r="D220" s="165" t="s">
        <v>7</v>
      </c>
      <c r="E220" s="105">
        <v>2500</v>
      </c>
      <c r="F220" s="83">
        <f t="shared" si="3"/>
        <v>4.0524681151808695</v>
      </c>
      <c r="G220" s="97" t="s">
        <v>404</v>
      </c>
      <c r="H220" s="96"/>
      <c r="I220" s="90" t="s">
        <v>144</v>
      </c>
      <c r="J220" s="86" t="s">
        <v>22</v>
      </c>
      <c r="K220" s="87" t="s">
        <v>44</v>
      </c>
      <c r="L220" s="88">
        <v>616.90800000000002</v>
      </c>
    </row>
    <row r="221" spans="1:12" ht="15.75" customHeight="1">
      <c r="A221" s="91">
        <v>44963</v>
      </c>
      <c r="B221" s="90" t="s">
        <v>18</v>
      </c>
      <c r="C221" s="97" t="s">
        <v>41</v>
      </c>
      <c r="D221" s="165" t="s">
        <v>6</v>
      </c>
      <c r="E221" s="105">
        <v>2500</v>
      </c>
      <c r="F221" s="83">
        <f t="shared" si="3"/>
        <v>4.0524681151808695</v>
      </c>
      <c r="G221" s="97" t="s">
        <v>405</v>
      </c>
      <c r="H221" s="96"/>
      <c r="I221" s="90" t="s">
        <v>25</v>
      </c>
      <c r="J221" s="86" t="s">
        <v>22</v>
      </c>
      <c r="K221" s="87" t="s">
        <v>44</v>
      </c>
      <c r="L221" s="88">
        <v>616.90800000000002</v>
      </c>
    </row>
    <row r="222" spans="1:12" ht="15.75" customHeight="1">
      <c r="A222" s="91">
        <v>44963</v>
      </c>
      <c r="B222" s="90" t="s">
        <v>18</v>
      </c>
      <c r="C222" s="97" t="s">
        <v>41</v>
      </c>
      <c r="D222" s="165" t="s">
        <v>6</v>
      </c>
      <c r="E222" s="105">
        <v>2500</v>
      </c>
      <c r="F222" s="83">
        <f t="shared" si="3"/>
        <v>4.0524681151808695</v>
      </c>
      <c r="G222" s="97" t="s">
        <v>406</v>
      </c>
      <c r="H222" s="96"/>
      <c r="I222" s="90" t="s">
        <v>128</v>
      </c>
      <c r="J222" s="86" t="s">
        <v>22</v>
      </c>
      <c r="K222" s="87" t="s">
        <v>44</v>
      </c>
      <c r="L222" s="88">
        <v>616.90800000000002</v>
      </c>
    </row>
    <row r="223" spans="1:12" ht="15.75" customHeight="1">
      <c r="A223" s="91">
        <v>44963</v>
      </c>
      <c r="B223" s="90" t="s">
        <v>18</v>
      </c>
      <c r="C223" s="97" t="s">
        <v>41</v>
      </c>
      <c r="D223" s="165" t="s">
        <v>6</v>
      </c>
      <c r="E223" s="105">
        <v>2500</v>
      </c>
      <c r="F223" s="83">
        <f t="shared" si="3"/>
        <v>4.0524681151808695</v>
      </c>
      <c r="G223" s="97" t="s">
        <v>407</v>
      </c>
      <c r="H223" s="96"/>
      <c r="I223" s="90" t="s">
        <v>153</v>
      </c>
      <c r="J223" s="86" t="s">
        <v>22</v>
      </c>
      <c r="K223" s="87" t="s">
        <v>44</v>
      </c>
      <c r="L223" s="88">
        <v>616.90800000000002</v>
      </c>
    </row>
    <row r="224" spans="1:12" ht="15.75" customHeight="1">
      <c r="A224" s="91">
        <v>44963</v>
      </c>
      <c r="B224" s="90" t="s">
        <v>18</v>
      </c>
      <c r="C224" s="97" t="s">
        <v>41</v>
      </c>
      <c r="D224" s="165" t="s">
        <v>6</v>
      </c>
      <c r="E224" s="105">
        <v>2500</v>
      </c>
      <c r="F224" s="83">
        <f t="shared" si="3"/>
        <v>4.0524681151808695</v>
      </c>
      <c r="G224" s="97" t="s">
        <v>408</v>
      </c>
      <c r="H224" s="96"/>
      <c r="I224" s="90" t="s">
        <v>168</v>
      </c>
      <c r="J224" s="86" t="s">
        <v>22</v>
      </c>
      <c r="K224" s="87" t="s">
        <v>44</v>
      </c>
      <c r="L224" s="88">
        <v>616.90800000000002</v>
      </c>
    </row>
    <row r="225" spans="1:12" ht="15.75" customHeight="1">
      <c r="A225" s="91">
        <v>44963</v>
      </c>
      <c r="B225" s="90" t="s">
        <v>18</v>
      </c>
      <c r="C225" s="97" t="s">
        <v>41</v>
      </c>
      <c r="D225" s="165" t="s">
        <v>6</v>
      </c>
      <c r="E225" s="105">
        <v>2500</v>
      </c>
      <c r="F225" s="83">
        <f t="shared" si="3"/>
        <v>4.0524681151808695</v>
      </c>
      <c r="G225" s="97" t="s">
        <v>409</v>
      </c>
      <c r="H225" s="96"/>
      <c r="I225" s="90" t="s">
        <v>45</v>
      </c>
      <c r="J225" s="86" t="s">
        <v>22</v>
      </c>
      <c r="K225" s="87" t="s">
        <v>44</v>
      </c>
      <c r="L225" s="88">
        <v>616.90800000000002</v>
      </c>
    </row>
    <row r="226" spans="1:12" ht="15.75" customHeight="1">
      <c r="A226" s="91">
        <v>44963</v>
      </c>
      <c r="B226" s="90" t="s">
        <v>18</v>
      </c>
      <c r="C226" s="97" t="s">
        <v>41</v>
      </c>
      <c r="D226" s="165" t="s">
        <v>10</v>
      </c>
      <c r="E226" s="105">
        <v>2500</v>
      </c>
      <c r="F226" s="83">
        <f t="shared" si="3"/>
        <v>4.0763324226263196</v>
      </c>
      <c r="G226" s="97" t="s">
        <v>410</v>
      </c>
      <c r="H226" s="96"/>
      <c r="I226" s="90" t="s">
        <v>15</v>
      </c>
      <c r="J226" s="86" t="s">
        <v>22</v>
      </c>
      <c r="K226" s="87" t="s">
        <v>130</v>
      </c>
      <c r="L226" s="88">
        <v>613.29639999999995</v>
      </c>
    </row>
    <row r="227" spans="1:12" ht="15.75" customHeight="1">
      <c r="A227" s="91">
        <v>44963</v>
      </c>
      <c r="B227" s="90" t="s">
        <v>18</v>
      </c>
      <c r="C227" s="97" t="s">
        <v>41</v>
      </c>
      <c r="D227" s="165" t="s">
        <v>10</v>
      </c>
      <c r="E227" s="105">
        <v>2500</v>
      </c>
      <c r="F227" s="83">
        <f t="shared" si="3"/>
        <v>4.0763324226263196</v>
      </c>
      <c r="G227" s="97" t="s">
        <v>411</v>
      </c>
      <c r="H227" s="96"/>
      <c r="I227" s="90" t="s">
        <v>167</v>
      </c>
      <c r="J227" s="86" t="s">
        <v>22</v>
      </c>
      <c r="K227" s="87" t="s">
        <v>130</v>
      </c>
      <c r="L227" s="88">
        <v>613.29639999999995</v>
      </c>
    </row>
    <row r="228" spans="1:12" ht="15.75" customHeight="1">
      <c r="A228" s="91">
        <v>44963</v>
      </c>
      <c r="B228" s="90" t="s">
        <v>421</v>
      </c>
      <c r="C228" s="92" t="s">
        <v>58</v>
      </c>
      <c r="D228" s="98" t="s">
        <v>7</v>
      </c>
      <c r="E228" s="108">
        <v>5000</v>
      </c>
      <c r="F228" s="83">
        <f t="shared" si="3"/>
        <v>8.1049362303617389</v>
      </c>
      <c r="G228" s="102" t="s">
        <v>83</v>
      </c>
      <c r="H228" s="96"/>
      <c r="I228" s="90" t="s">
        <v>40</v>
      </c>
      <c r="J228" s="86" t="s">
        <v>22</v>
      </c>
      <c r="K228" s="87" t="s">
        <v>44</v>
      </c>
      <c r="L228" s="88">
        <v>616.90800000000002</v>
      </c>
    </row>
    <row r="229" spans="1:12" ht="15.75" customHeight="1">
      <c r="A229" s="91">
        <v>44963</v>
      </c>
      <c r="B229" s="90" t="s">
        <v>48</v>
      </c>
      <c r="C229" s="90" t="s">
        <v>287</v>
      </c>
      <c r="D229" s="98" t="s">
        <v>7</v>
      </c>
      <c r="E229" s="108">
        <v>10000</v>
      </c>
      <c r="F229" s="83">
        <f t="shared" si="3"/>
        <v>16.209872460723478</v>
      </c>
      <c r="G229" s="102" t="s">
        <v>84</v>
      </c>
      <c r="H229" s="96"/>
      <c r="I229" s="90" t="s">
        <v>40</v>
      </c>
      <c r="J229" s="86" t="s">
        <v>22</v>
      </c>
      <c r="K229" s="87" t="s">
        <v>44</v>
      </c>
      <c r="L229" s="88">
        <v>616.90800000000002</v>
      </c>
    </row>
    <row r="230" spans="1:12" ht="15.75" customHeight="1">
      <c r="A230" s="91">
        <v>44963</v>
      </c>
      <c r="B230" s="90" t="s">
        <v>47</v>
      </c>
      <c r="C230" s="90" t="s">
        <v>287</v>
      </c>
      <c r="D230" s="98" t="s">
        <v>7</v>
      </c>
      <c r="E230" s="108">
        <v>5000</v>
      </c>
      <c r="F230" s="83">
        <f t="shared" si="3"/>
        <v>8.1049362303617389</v>
      </c>
      <c r="G230" s="102" t="s">
        <v>61</v>
      </c>
      <c r="H230" s="96"/>
      <c r="I230" s="90" t="s">
        <v>40</v>
      </c>
      <c r="J230" s="86" t="s">
        <v>22</v>
      </c>
      <c r="K230" s="87" t="s">
        <v>44</v>
      </c>
      <c r="L230" s="88">
        <v>616.90800000000002</v>
      </c>
    </row>
    <row r="231" spans="1:12" ht="15.75" customHeight="1">
      <c r="A231" s="91">
        <v>44963</v>
      </c>
      <c r="B231" s="90" t="s">
        <v>46</v>
      </c>
      <c r="C231" s="92" t="s">
        <v>58</v>
      </c>
      <c r="D231" s="98" t="s">
        <v>7</v>
      </c>
      <c r="E231" s="108">
        <v>2000</v>
      </c>
      <c r="F231" s="83">
        <f t="shared" si="3"/>
        <v>3.2419744921446956</v>
      </c>
      <c r="G231" s="102" t="s">
        <v>61</v>
      </c>
      <c r="H231" s="96"/>
      <c r="I231" s="90" t="s">
        <v>40</v>
      </c>
      <c r="J231" s="86" t="s">
        <v>22</v>
      </c>
      <c r="K231" s="87" t="s">
        <v>44</v>
      </c>
      <c r="L231" s="88">
        <v>616.90800000000002</v>
      </c>
    </row>
    <row r="232" spans="1:12" ht="15.75" customHeight="1">
      <c r="A232" s="91">
        <v>44963</v>
      </c>
      <c r="B232" s="90" t="s">
        <v>62</v>
      </c>
      <c r="C232" s="90" t="s">
        <v>50</v>
      </c>
      <c r="D232" s="98" t="s">
        <v>10</v>
      </c>
      <c r="E232" s="105">
        <v>12000</v>
      </c>
      <c r="F232" s="83">
        <f t="shared" si="3"/>
        <v>19.566395628606333</v>
      </c>
      <c r="G232" s="102" t="s">
        <v>71</v>
      </c>
      <c r="H232" s="96"/>
      <c r="I232" s="90" t="s">
        <v>15</v>
      </c>
      <c r="J232" s="86" t="s">
        <v>22</v>
      </c>
      <c r="K232" s="87" t="s">
        <v>130</v>
      </c>
      <c r="L232" s="88">
        <v>613.29639999999995</v>
      </c>
    </row>
    <row r="233" spans="1:12" ht="15.75" customHeight="1">
      <c r="A233" s="91">
        <v>44963</v>
      </c>
      <c r="B233" s="90" t="s">
        <v>62</v>
      </c>
      <c r="C233" s="90" t="s">
        <v>50</v>
      </c>
      <c r="D233" s="98" t="s">
        <v>10</v>
      </c>
      <c r="E233" s="105">
        <v>12000</v>
      </c>
      <c r="F233" s="83">
        <f t="shared" si="3"/>
        <v>19.566395628606333</v>
      </c>
      <c r="G233" s="102" t="s">
        <v>384</v>
      </c>
      <c r="H233" s="96"/>
      <c r="I233" s="90" t="s">
        <v>15</v>
      </c>
      <c r="J233" s="86" t="s">
        <v>22</v>
      </c>
      <c r="K233" s="87" t="s">
        <v>130</v>
      </c>
      <c r="L233" s="88">
        <v>613.29639999999995</v>
      </c>
    </row>
    <row r="234" spans="1:12" ht="15.75" customHeight="1">
      <c r="A234" s="91">
        <v>44963</v>
      </c>
      <c r="B234" s="90" t="s">
        <v>385</v>
      </c>
      <c r="C234" s="90" t="s">
        <v>11</v>
      </c>
      <c r="D234" s="98" t="s">
        <v>138</v>
      </c>
      <c r="E234" s="101">
        <v>10000</v>
      </c>
      <c r="F234" s="83">
        <f t="shared" si="3"/>
        <v>16.305329690505278</v>
      </c>
      <c r="G234" s="102" t="s">
        <v>386</v>
      </c>
      <c r="H234" s="96"/>
      <c r="I234" s="90" t="s">
        <v>15</v>
      </c>
      <c r="J234" s="86" t="s">
        <v>22</v>
      </c>
      <c r="K234" s="87" t="s">
        <v>130</v>
      </c>
      <c r="L234" s="88">
        <v>613.29639999999995</v>
      </c>
    </row>
    <row r="235" spans="1:12" ht="15.75" customHeight="1">
      <c r="A235" s="91">
        <v>44963</v>
      </c>
      <c r="B235" s="90" t="s">
        <v>46</v>
      </c>
      <c r="C235" s="92" t="s">
        <v>58</v>
      </c>
      <c r="D235" s="98" t="s">
        <v>10</v>
      </c>
      <c r="E235" s="105">
        <v>2000</v>
      </c>
      <c r="F235" s="83">
        <f t="shared" si="3"/>
        <v>3.2610659381010554</v>
      </c>
      <c r="G235" s="102" t="s">
        <v>63</v>
      </c>
      <c r="H235" s="96"/>
      <c r="I235" s="90" t="s">
        <v>15</v>
      </c>
      <c r="J235" s="86" t="s">
        <v>22</v>
      </c>
      <c r="K235" s="87" t="s">
        <v>130</v>
      </c>
      <c r="L235" s="88">
        <v>613.29639999999995</v>
      </c>
    </row>
    <row r="236" spans="1:12" ht="15.75" customHeight="1">
      <c r="A236" s="91">
        <v>44964</v>
      </c>
      <c r="B236" s="97" t="s">
        <v>221</v>
      </c>
      <c r="C236" s="92" t="s">
        <v>58</v>
      </c>
      <c r="D236" s="98" t="s">
        <v>7</v>
      </c>
      <c r="E236" s="94">
        <v>1800</v>
      </c>
      <c r="F236" s="83">
        <f t="shared" si="3"/>
        <v>2.9177770429302261</v>
      </c>
      <c r="G236" s="95" t="s">
        <v>68</v>
      </c>
      <c r="H236" s="96"/>
      <c r="I236" s="90" t="s">
        <v>20</v>
      </c>
      <c r="J236" s="86" t="s">
        <v>22</v>
      </c>
      <c r="K236" s="87" t="s">
        <v>44</v>
      </c>
      <c r="L236" s="88">
        <v>616.90800000000002</v>
      </c>
    </row>
    <row r="237" spans="1:12" ht="15.75" customHeight="1">
      <c r="A237" s="91">
        <v>44964</v>
      </c>
      <c r="B237" s="90" t="s">
        <v>46</v>
      </c>
      <c r="C237" s="92" t="s">
        <v>58</v>
      </c>
      <c r="D237" s="98" t="s">
        <v>8</v>
      </c>
      <c r="E237" s="101">
        <v>1600</v>
      </c>
      <c r="F237" s="83">
        <f t="shared" si="3"/>
        <v>2.6088527504808443</v>
      </c>
      <c r="G237" s="102" t="s">
        <v>67</v>
      </c>
      <c r="H237" s="96"/>
      <c r="I237" s="92" t="s">
        <v>14</v>
      </c>
      <c r="J237" s="86" t="s">
        <v>22</v>
      </c>
      <c r="K237" s="87" t="s">
        <v>130</v>
      </c>
      <c r="L237" s="88">
        <v>613.29639999999995</v>
      </c>
    </row>
    <row r="238" spans="1:12" ht="15.75" customHeight="1">
      <c r="A238" s="103">
        <v>44964</v>
      </c>
      <c r="B238" s="104" t="s">
        <v>46</v>
      </c>
      <c r="C238" s="92" t="s">
        <v>58</v>
      </c>
      <c r="D238" s="98" t="s">
        <v>9</v>
      </c>
      <c r="E238" s="121">
        <v>2900</v>
      </c>
      <c r="F238" s="83">
        <f t="shared" si="3"/>
        <v>4.7285456102465302</v>
      </c>
      <c r="G238" s="102" t="s">
        <v>104</v>
      </c>
      <c r="H238" s="96"/>
      <c r="I238" s="92" t="s">
        <v>17</v>
      </c>
      <c r="J238" s="86" t="s">
        <v>22</v>
      </c>
      <c r="K238" s="87" t="s">
        <v>130</v>
      </c>
      <c r="L238" s="88">
        <v>613.29639999999995</v>
      </c>
    </row>
    <row r="239" spans="1:12" ht="15.75" customHeight="1">
      <c r="A239" s="114">
        <v>44964</v>
      </c>
      <c r="B239" s="111" t="s">
        <v>46</v>
      </c>
      <c r="C239" s="92" t="s">
        <v>58</v>
      </c>
      <c r="D239" s="112" t="s">
        <v>9</v>
      </c>
      <c r="E239" s="113">
        <v>1600</v>
      </c>
      <c r="F239" s="83">
        <f t="shared" si="3"/>
        <v>2.6088527504808443</v>
      </c>
      <c r="G239" s="112" t="s">
        <v>60</v>
      </c>
      <c r="H239" s="96"/>
      <c r="I239" s="112" t="s">
        <v>16</v>
      </c>
      <c r="J239" s="86" t="s">
        <v>22</v>
      </c>
      <c r="K239" s="87" t="s">
        <v>130</v>
      </c>
      <c r="L239" s="88">
        <v>613.29639999999995</v>
      </c>
    </row>
    <row r="240" spans="1:12" ht="15.75" customHeight="1">
      <c r="A240" s="103">
        <v>44964</v>
      </c>
      <c r="B240" s="90" t="s">
        <v>46</v>
      </c>
      <c r="C240" s="92" t="s">
        <v>58</v>
      </c>
      <c r="D240" s="98" t="s">
        <v>6</v>
      </c>
      <c r="E240" s="105">
        <v>1800</v>
      </c>
      <c r="F240" s="83">
        <f t="shared" si="3"/>
        <v>2.9177770429302261</v>
      </c>
      <c r="G240" s="90" t="s">
        <v>66</v>
      </c>
      <c r="H240" s="96"/>
      <c r="I240" s="92" t="s">
        <v>13</v>
      </c>
      <c r="J240" s="86" t="s">
        <v>22</v>
      </c>
      <c r="K240" s="87" t="s">
        <v>44</v>
      </c>
      <c r="L240" s="88">
        <v>616.90800000000002</v>
      </c>
    </row>
    <row r="241" spans="1:12" ht="15.75" customHeight="1">
      <c r="A241" s="91">
        <v>44964</v>
      </c>
      <c r="B241" s="90" t="s">
        <v>211</v>
      </c>
      <c r="C241" s="92" t="s">
        <v>58</v>
      </c>
      <c r="D241" s="98" t="s">
        <v>6</v>
      </c>
      <c r="E241" s="122">
        <v>2000</v>
      </c>
      <c r="F241" s="83">
        <f t="shared" si="3"/>
        <v>3.2419744921446956</v>
      </c>
      <c r="G241" s="92" t="s">
        <v>208</v>
      </c>
      <c r="H241" s="107">
        <v>1</v>
      </c>
      <c r="I241" s="92" t="s">
        <v>25</v>
      </c>
      <c r="J241" s="86" t="s">
        <v>22</v>
      </c>
      <c r="K241" s="87" t="s">
        <v>44</v>
      </c>
      <c r="L241" s="88">
        <v>616.90800000000002</v>
      </c>
    </row>
    <row r="242" spans="1:12" ht="15.75" customHeight="1">
      <c r="A242" s="91">
        <v>44964</v>
      </c>
      <c r="B242" s="90" t="s">
        <v>356</v>
      </c>
      <c r="C242" s="92" t="s">
        <v>58</v>
      </c>
      <c r="D242" s="98" t="s">
        <v>6</v>
      </c>
      <c r="E242" s="115">
        <v>3000</v>
      </c>
      <c r="F242" s="83">
        <f t="shared" si="3"/>
        <v>4.8629617382170434</v>
      </c>
      <c r="G242" s="92" t="s">
        <v>207</v>
      </c>
      <c r="H242" s="107">
        <v>1</v>
      </c>
      <c r="I242" s="92" t="s">
        <v>25</v>
      </c>
      <c r="J242" s="86" t="s">
        <v>22</v>
      </c>
      <c r="K242" s="87" t="s">
        <v>44</v>
      </c>
      <c r="L242" s="88">
        <v>616.90800000000002</v>
      </c>
    </row>
    <row r="243" spans="1:12" ht="15.75" customHeight="1">
      <c r="A243" s="91">
        <v>44964</v>
      </c>
      <c r="B243" s="90" t="s">
        <v>46</v>
      </c>
      <c r="C243" s="92" t="s">
        <v>58</v>
      </c>
      <c r="D243" s="98" t="s">
        <v>6</v>
      </c>
      <c r="E243" s="123">
        <v>3500</v>
      </c>
      <c r="F243" s="83">
        <f t="shared" si="3"/>
        <v>5.6734553612532173</v>
      </c>
      <c r="G243" s="92" t="s">
        <v>207</v>
      </c>
      <c r="H243" s="107">
        <v>1</v>
      </c>
      <c r="I243" s="92" t="s">
        <v>25</v>
      </c>
      <c r="J243" s="86" t="s">
        <v>22</v>
      </c>
      <c r="K243" s="87" t="s">
        <v>44</v>
      </c>
      <c r="L243" s="88">
        <v>616.90800000000002</v>
      </c>
    </row>
    <row r="244" spans="1:12" ht="15.75" customHeight="1">
      <c r="A244" s="91">
        <v>44964</v>
      </c>
      <c r="B244" s="90" t="s">
        <v>47</v>
      </c>
      <c r="C244" s="90" t="s">
        <v>287</v>
      </c>
      <c r="D244" s="98" t="s">
        <v>6</v>
      </c>
      <c r="E244" s="115">
        <v>5000</v>
      </c>
      <c r="F244" s="83">
        <f t="shared" si="3"/>
        <v>8.1049362303617389</v>
      </c>
      <c r="G244" s="92" t="s">
        <v>207</v>
      </c>
      <c r="H244" s="107">
        <v>1</v>
      </c>
      <c r="I244" s="92" t="s">
        <v>25</v>
      </c>
      <c r="J244" s="86" t="s">
        <v>22</v>
      </c>
      <c r="K244" s="87" t="s">
        <v>44</v>
      </c>
      <c r="L244" s="88">
        <v>616.90800000000002</v>
      </c>
    </row>
    <row r="245" spans="1:12" ht="15.75" customHeight="1">
      <c r="A245" s="91">
        <v>44964</v>
      </c>
      <c r="B245" s="90" t="s">
        <v>48</v>
      </c>
      <c r="C245" s="90" t="s">
        <v>287</v>
      </c>
      <c r="D245" s="98" t="s">
        <v>6</v>
      </c>
      <c r="E245" s="115">
        <v>8000</v>
      </c>
      <c r="F245" s="83">
        <f t="shared" si="3"/>
        <v>12.967897968578782</v>
      </c>
      <c r="G245" s="92" t="s">
        <v>209</v>
      </c>
      <c r="H245" s="107">
        <v>1</v>
      </c>
      <c r="I245" s="92" t="s">
        <v>25</v>
      </c>
      <c r="J245" s="86" t="s">
        <v>22</v>
      </c>
      <c r="K245" s="87" t="s">
        <v>44</v>
      </c>
      <c r="L245" s="88">
        <v>616.90800000000002</v>
      </c>
    </row>
    <row r="246" spans="1:12" ht="15.75" customHeight="1">
      <c r="A246" s="91">
        <v>44964</v>
      </c>
      <c r="B246" s="90" t="s">
        <v>46</v>
      </c>
      <c r="C246" s="92" t="s">
        <v>58</v>
      </c>
      <c r="D246" s="98" t="s">
        <v>6</v>
      </c>
      <c r="E246" s="115">
        <v>1800</v>
      </c>
      <c r="F246" s="83">
        <f t="shared" si="3"/>
        <v>2.9177770429302261</v>
      </c>
      <c r="G246" s="102" t="s">
        <v>64</v>
      </c>
      <c r="H246" s="96"/>
      <c r="I246" s="92" t="s">
        <v>45</v>
      </c>
      <c r="J246" s="86" t="s">
        <v>22</v>
      </c>
      <c r="K246" s="87" t="s">
        <v>44</v>
      </c>
      <c r="L246" s="88">
        <v>616.90800000000002</v>
      </c>
    </row>
    <row r="247" spans="1:12" ht="15.75" customHeight="1">
      <c r="A247" s="91">
        <v>44964</v>
      </c>
      <c r="B247" s="90" t="s">
        <v>186</v>
      </c>
      <c r="C247" s="92" t="s">
        <v>58</v>
      </c>
      <c r="D247" s="98" t="s">
        <v>6</v>
      </c>
      <c r="E247" s="115">
        <v>2500</v>
      </c>
      <c r="F247" s="83">
        <f t="shared" si="3"/>
        <v>4.0524681151808695</v>
      </c>
      <c r="G247" s="102" t="s">
        <v>246</v>
      </c>
      <c r="H247" s="116">
        <v>2</v>
      </c>
      <c r="I247" s="92" t="s">
        <v>128</v>
      </c>
      <c r="J247" s="86" t="s">
        <v>22</v>
      </c>
      <c r="K247" s="87" t="s">
        <v>44</v>
      </c>
      <c r="L247" s="88">
        <v>616.90800000000002</v>
      </c>
    </row>
    <row r="248" spans="1:12" ht="15.75" customHeight="1">
      <c r="A248" s="91">
        <v>44964</v>
      </c>
      <c r="B248" s="90" t="s">
        <v>187</v>
      </c>
      <c r="C248" s="92" t="s">
        <v>58</v>
      </c>
      <c r="D248" s="98" t="s">
        <v>6</v>
      </c>
      <c r="E248" s="123">
        <v>2000</v>
      </c>
      <c r="F248" s="83">
        <f t="shared" si="3"/>
        <v>3.2419744921446956</v>
      </c>
      <c r="G248" s="102" t="s">
        <v>242</v>
      </c>
      <c r="H248" s="116">
        <v>2</v>
      </c>
      <c r="I248" s="92" t="s">
        <v>128</v>
      </c>
      <c r="J248" s="86" t="s">
        <v>22</v>
      </c>
      <c r="K248" s="87" t="s">
        <v>44</v>
      </c>
      <c r="L248" s="88">
        <v>616.90800000000002</v>
      </c>
    </row>
    <row r="249" spans="1:12" ht="15.75" customHeight="1">
      <c r="A249" s="91">
        <v>44964</v>
      </c>
      <c r="B249" s="90" t="s">
        <v>188</v>
      </c>
      <c r="C249" s="92" t="s">
        <v>58</v>
      </c>
      <c r="D249" s="98" t="s">
        <v>6</v>
      </c>
      <c r="E249" s="115">
        <v>2000</v>
      </c>
      <c r="F249" s="83">
        <f t="shared" si="3"/>
        <v>3.2419744921446956</v>
      </c>
      <c r="G249" s="90" t="s">
        <v>242</v>
      </c>
      <c r="H249" s="116">
        <v>2</v>
      </c>
      <c r="I249" s="92" t="s">
        <v>128</v>
      </c>
      <c r="J249" s="86" t="s">
        <v>22</v>
      </c>
      <c r="K249" s="87" t="s">
        <v>44</v>
      </c>
      <c r="L249" s="88">
        <v>616.90800000000002</v>
      </c>
    </row>
    <row r="250" spans="1:12" ht="15.75" customHeight="1">
      <c r="A250" s="91">
        <v>44964</v>
      </c>
      <c r="B250" s="90" t="s">
        <v>46</v>
      </c>
      <c r="C250" s="92" t="s">
        <v>58</v>
      </c>
      <c r="D250" s="98" t="s">
        <v>6</v>
      </c>
      <c r="E250" s="115">
        <v>2000</v>
      </c>
      <c r="F250" s="83">
        <f t="shared" si="3"/>
        <v>3.2419744921446956</v>
      </c>
      <c r="G250" s="90" t="s">
        <v>242</v>
      </c>
      <c r="H250" s="116">
        <v>2</v>
      </c>
      <c r="I250" s="92" t="s">
        <v>128</v>
      </c>
      <c r="J250" s="86" t="s">
        <v>22</v>
      </c>
      <c r="K250" s="87" t="s">
        <v>44</v>
      </c>
      <c r="L250" s="88">
        <v>616.90800000000002</v>
      </c>
    </row>
    <row r="251" spans="1:12" ht="15.75" customHeight="1">
      <c r="A251" s="91">
        <v>44964</v>
      </c>
      <c r="B251" s="90" t="s">
        <v>47</v>
      </c>
      <c r="C251" s="90" t="s">
        <v>287</v>
      </c>
      <c r="D251" s="98" t="s">
        <v>6</v>
      </c>
      <c r="E251" s="115">
        <v>5000</v>
      </c>
      <c r="F251" s="83">
        <f t="shared" si="3"/>
        <v>8.1049362303617389</v>
      </c>
      <c r="G251" s="102" t="s">
        <v>242</v>
      </c>
      <c r="H251" s="116">
        <v>2</v>
      </c>
      <c r="I251" s="92" t="s">
        <v>128</v>
      </c>
      <c r="J251" s="86" t="s">
        <v>22</v>
      </c>
      <c r="K251" s="87" t="s">
        <v>44</v>
      </c>
      <c r="L251" s="88">
        <v>616.90800000000002</v>
      </c>
    </row>
    <row r="252" spans="1:12" ht="15.75">
      <c r="A252" s="91">
        <v>44964</v>
      </c>
      <c r="B252" s="90" t="s">
        <v>48</v>
      </c>
      <c r="C252" s="90" t="s">
        <v>287</v>
      </c>
      <c r="D252" s="98" t="s">
        <v>6</v>
      </c>
      <c r="E252" s="115">
        <v>8000</v>
      </c>
      <c r="F252" s="83">
        <f t="shared" si="3"/>
        <v>12.967897968578782</v>
      </c>
      <c r="G252" s="102" t="s">
        <v>364</v>
      </c>
      <c r="H252" s="116">
        <v>2</v>
      </c>
      <c r="I252" s="92" t="s">
        <v>128</v>
      </c>
      <c r="J252" s="86" t="s">
        <v>22</v>
      </c>
      <c r="K252" s="87" t="s">
        <v>44</v>
      </c>
      <c r="L252" s="88">
        <v>616.90800000000002</v>
      </c>
    </row>
    <row r="253" spans="1:12" ht="15.75" customHeight="1">
      <c r="A253" s="91">
        <v>44964</v>
      </c>
      <c r="B253" s="90" t="s">
        <v>145</v>
      </c>
      <c r="C253" s="92" t="s">
        <v>58</v>
      </c>
      <c r="D253" s="98" t="s">
        <v>6</v>
      </c>
      <c r="E253" s="115">
        <v>2000</v>
      </c>
      <c r="F253" s="83">
        <f t="shared" si="3"/>
        <v>3.2419744921446956</v>
      </c>
      <c r="G253" s="102" t="s">
        <v>259</v>
      </c>
      <c r="H253" s="116">
        <v>3</v>
      </c>
      <c r="I253" s="92" t="s">
        <v>168</v>
      </c>
      <c r="J253" s="86" t="s">
        <v>22</v>
      </c>
      <c r="K253" s="87" t="s">
        <v>44</v>
      </c>
      <c r="L253" s="88">
        <v>616.90800000000002</v>
      </c>
    </row>
    <row r="254" spans="1:12" ht="15.75" customHeight="1">
      <c r="A254" s="91">
        <v>44964</v>
      </c>
      <c r="B254" s="90" t="s">
        <v>46</v>
      </c>
      <c r="C254" s="92" t="s">
        <v>58</v>
      </c>
      <c r="D254" s="98" t="s">
        <v>6</v>
      </c>
      <c r="E254" s="123">
        <v>1500</v>
      </c>
      <c r="F254" s="83">
        <f t="shared" si="3"/>
        <v>2.4314808691085217</v>
      </c>
      <c r="G254" s="102" t="s">
        <v>260</v>
      </c>
      <c r="H254" s="116">
        <v>3</v>
      </c>
      <c r="I254" s="92" t="s">
        <v>168</v>
      </c>
      <c r="J254" s="86" t="s">
        <v>22</v>
      </c>
      <c r="K254" s="87" t="s">
        <v>44</v>
      </c>
      <c r="L254" s="88">
        <v>616.90800000000002</v>
      </c>
    </row>
    <row r="255" spans="1:12" ht="15.75" customHeight="1">
      <c r="A255" s="91">
        <v>44964</v>
      </c>
      <c r="B255" s="90" t="s">
        <v>48</v>
      </c>
      <c r="C255" s="90" t="s">
        <v>287</v>
      </c>
      <c r="D255" s="98" t="s">
        <v>6</v>
      </c>
      <c r="E255" s="115">
        <v>8000</v>
      </c>
      <c r="F255" s="83">
        <f t="shared" si="3"/>
        <v>12.967897968578782</v>
      </c>
      <c r="G255" s="102" t="s">
        <v>261</v>
      </c>
      <c r="H255" s="116">
        <v>3</v>
      </c>
      <c r="I255" s="92" t="s">
        <v>168</v>
      </c>
      <c r="J255" s="86" t="s">
        <v>22</v>
      </c>
      <c r="K255" s="87" t="s">
        <v>44</v>
      </c>
      <c r="L255" s="88">
        <v>616.90800000000002</v>
      </c>
    </row>
    <row r="256" spans="1:12" ht="15.75" customHeight="1">
      <c r="A256" s="91">
        <v>44964</v>
      </c>
      <c r="B256" s="90" t="s">
        <v>47</v>
      </c>
      <c r="C256" s="90" t="s">
        <v>287</v>
      </c>
      <c r="D256" s="98" t="s">
        <v>6</v>
      </c>
      <c r="E256" s="115">
        <v>3000</v>
      </c>
      <c r="F256" s="83">
        <f t="shared" si="3"/>
        <v>4.8629617382170434</v>
      </c>
      <c r="G256" s="102" t="s">
        <v>260</v>
      </c>
      <c r="H256" s="116">
        <v>3</v>
      </c>
      <c r="I256" s="92" t="s">
        <v>168</v>
      </c>
      <c r="J256" s="86" t="s">
        <v>22</v>
      </c>
      <c r="K256" s="87" t="s">
        <v>44</v>
      </c>
      <c r="L256" s="88">
        <v>616.90800000000002</v>
      </c>
    </row>
    <row r="257" spans="1:12" ht="15.75" customHeight="1">
      <c r="A257" s="91">
        <v>44964</v>
      </c>
      <c r="B257" s="90" t="s">
        <v>46</v>
      </c>
      <c r="C257" s="92" t="s">
        <v>58</v>
      </c>
      <c r="D257" s="98" t="s">
        <v>6</v>
      </c>
      <c r="E257" s="106">
        <v>1900</v>
      </c>
      <c r="F257" s="83">
        <f t="shared" si="3"/>
        <v>3.0798757675374611</v>
      </c>
      <c r="G257" s="102" t="s">
        <v>160</v>
      </c>
      <c r="H257" s="96"/>
      <c r="I257" s="92" t="s">
        <v>153</v>
      </c>
      <c r="J257" s="86" t="s">
        <v>22</v>
      </c>
      <c r="K257" s="87" t="s">
        <v>44</v>
      </c>
      <c r="L257" s="88">
        <v>616.90800000000002</v>
      </c>
    </row>
    <row r="258" spans="1:12" ht="15.75" customHeight="1">
      <c r="A258" s="91">
        <v>44964</v>
      </c>
      <c r="B258" s="90" t="s">
        <v>417</v>
      </c>
      <c r="C258" s="92" t="s">
        <v>58</v>
      </c>
      <c r="D258" s="98" t="s">
        <v>6</v>
      </c>
      <c r="E258" s="122">
        <v>500</v>
      </c>
      <c r="F258" s="83">
        <f t="shared" ref="F258:F321" si="4">E258/L258</f>
        <v>0.81049362303617389</v>
      </c>
      <c r="G258" s="102" t="s">
        <v>178</v>
      </c>
      <c r="H258" s="96"/>
      <c r="I258" s="92" t="s">
        <v>144</v>
      </c>
      <c r="J258" s="86" t="s">
        <v>22</v>
      </c>
      <c r="K258" s="87" t="s">
        <v>44</v>
      </c>
      <c r="L258" s="88">
        <v>616.90800000000002</v>
      </c>
    </row>
    <row r="259" spans="1:12" ht="15.75" customHeight="1">
      <c r="A259" s="91">
        <v>44964</v>
      </c>
      <c r="B259" s="90" t="s">
        <v>46</v>
      </c>
      <c r="C259" s="92" t="s">
        <v>58</v>
      </c>
      <c r="D259" s="98" t="s">
        <v>7</v>
      </c>
      <c r="E259" s="108">
        <v>1500</v>
      </c>
      <c r="F259" s="83">
        <f t="shared" si="4"/>
        <v>2.4314808691085217</v>
      </c>
      <c r="G259" s="90" t="s">
        <v>112</v>
      </c>
      <c r="H259" s="96"/>
      <c r="I259" s="90" t="s">
        <v>59</v>
      </c>
      <c r="J259" s="86" t="s">
        <v>22</v>
      </c>
      <c r="K259" s="87" t="s">
        <v>44</v>
      </c>
      <c r="L259" s="88">
        <v>616.90800000000002</v>
      </c>
    </row>
    <row r="260" spans="1:12" ht="15.75" customHeight="1">
      <c r="A260" s="91">
        <v>44964</v>
      </c>
      <c r="B260" s="90" t="s">
        <v>46</v>
      </c>
      <c r="C260" s="92" t="s">
        <v>58</v>
      </c>
      <c r="D260" s="98" t="s">
        <v>7</v>
      </c>
      <c r="E260" s="109">
        <v>1500</v>
      </c>
      <c r="F260" s="83">
        <f t="shared" si="4"/>
        <v>2.4314808691085217</v>
      </c>
      <c r="G260" s="90" t="s">
        <v>161</v>
      </c>
      <c r="H260" s="96"/>
      <c r="I260" s="90" t="s">
        <v>12</v>
      </c>
      <c r="J260" s="86" t="s">
        <v>22</v>
      </c>
      <c r="K260" s="87" t="s">
        <v>44</v>
      </c>
      <c r="L260" s="88">
        <v>616.90800000000002</v>
      </c>
    </row>
    <row r="261" spans="1:12" ht="15.75" customHeight="1">
      <c r="A261" s="91">
        <v>44964</v>
      </c>
      <c r="B261" s="90" t="s">
        <v>46</v>
      </c>
      <c r="C261" s="92" t="s">
        <v>58</v>
      </c>
      <c r="D261" s="98" t="s">
        <v>10</v>
      </c>
      <c r="E261" s="101">
        <v>1800</v>
      </c>
      <c r="F261" s="83">
        <f t="shared" si="4"/>
        <v>2.9349593442909501</v>
      </c>
      <c r="G261" s="102" t="s">
        <v>179</v>
      </c>
      <c r="H261" s="96"/>
      <c r="I261" s="92" t="s">
        <v>167</v>
      </c>
      <c r="J261" s="86" t="s">
        <v>22</v>
      </c>
      <c r="K261" s="87" t="s">
        <v>130</v>
      </c>
      <c r="L261" s="88">
        <v>613.29639999999995</v>
      </c>
    </row>
    <row r="262" spans="1:12" ht="15.75" customHeight="1">
      <c r="A262" s="91">
        <v>44964</v>
      </c>
      <c r="B262" s="90" t="s">
        <v>18</v>
      </c>
      <c r="C262" s="97" t="s">
        <v>41</v>
      </c>
      <c r="D262" s="165" t="s">
        <v>9</v>
      </c>
      <c r="E262" s="105">
        <v>5000</v>
      </c>
      <c r="F262" s="83">
        <f t="shared" si="4"/>
        <v>8.1526648452526391</v>
      </c>
      <c r="G262" s="97" t="s">
        <v>396</v>
      </c>
      <c r="H262" s="96"/>
      <c r="I262" s="90" t="s">
        <v>17</v>
      </c>
      <c r="J262" s="86" t="s">
        <v>22</v>
      </c>
      <c r="K262" s="87" t="s">
        <v>130</v>
      </c>
      <c r="L262" s="88">
        <v>613.29639999999995</v>
      </c>
    </row>
    <row r="263" spans="1:12" ht="15.75" customHeight="1">
      <c r="A263" s="91">
        <v>44964</v>
      </c>
      <c r="B263" s="90" t="s">
        <v>18</v>
      </c>
      <c r="C263" s="97" t="s">
        <v>41</v>
      </c>
      <c r="D263" s="165" t="s">
        <v>9</v>
      </c>
      <c r="E263" s="105">
        <v>5000</v>
      </c>
      <c r="F263" s="83">
        <f t="shared" si="4"/>
        <v>8.1526648452526391</v>
      </c>
      <c r="G263" s="97" t="s">
        <v>397</v>
      </c>
      <c r="H263" s="96"/>
      <c r="I263" s="90" t="s">
        <v>16</v>
      </c>
      <c r="J263" s="86" t="s">
        <v>22</v>
      </c>
      <c r="K263" s="87" t="s">
        <v>130</v>
      </c>
      <c r="L263" s="88">
        <v>613.29639999999995</v>
      </c>
    </row>
    <row r="264" spans="1:12" ht="15.75" customHeight="1">
      <c r="A264" s="91">
        <v>44964</v>
      </c>
      <c r="B264" s="90" t="s">
        <v>18</v>
      </c>
      <c r="C264" s="97" t="s">
        <v>41</v>
      </c>
      <c r="D264" s="165" t="s">
        <v>7</v>
      </c>
      <c r="E264" s="105">
        <v>5000</v>
      </c>
      <c r="F264" s="83">
        <f t="shared" si="4"/>
        <v>8.1049362303617389</v>
      </c>
      <c r="G264" s="97" t="s">
        <v>398</v>
      </c>
      <c r="H264" s="96"/>
      <c r="I264" s="90" t="s">
        <v>20</v>
      </c>
      <c r="J264" s="86" t="s">
        <v>22</v>
      </c>
      <c r="K264" s="87" t="s">
        <v>44</v>
      </c>
      <c r="L264" s="88">
        <v>616.90800000000002</v>
      </c>
    </row>
    <row r="265" spans="1:12" ht="15.75" customHeight="1">
      <c r="A265" s="91">
        <v>44964</v>
      </c>
      <c r="B265" s="90" t="s">
        <v>18</v>
      </c>
      <c r="C265" s="97" t="s">
        <v>41</v>
      </c>
      <c r="D265" s="165" t="s">
        <v>6</v>
      </c>
      <c r="E265" s="105">
        <v>5000</v>
      </c>
      <c r="F265" s="83">
        <f t="shared" si="4"/>
        <v>8.1049362303617389</v>
      </c>
      <c r="G265" s="97" t="s">
        <v>399</v>
      </c>
      <c r="H265" s="96"/>
      <c r="I265" s="90" t="s">
        <v>13</v>
      </c>
      <c r="J265" s="86" t="s">
        <v>22</v>
      </c>
      <c r="K265" s="87" t="s">
        <v>44</v>
      </c>
      <c r="L265" s="88">
        <v>616.90800000000002</v>
      </c>
    </row>
    <row r="266" spans="1:12" ht="15.75" customHeight="1">
      <c r="A266" s="91">
        <v>44964</v>
      </c>
      <c r="B266" s="90" t="s">
        <v>18</v>
      </c>
      <c r="C266" s="97" t="s">
        <v>41</v>
      </c>
      <c r="D266" s="165" t="s">
        <v>7</v>
      </c>
      <c r="E266" s="105">
        <v>2500</v>
      </c>
      <c r="F266" s="83">
        <f t="shared" si="4"/>
        <v>4.0524681151808695</v>
      </c>
      <c r="G266" s="97" t="s">
        <v>400</v>
      </c>
      <c r="H266" s="96"/>
      <c r="I266" s="90" t="s">
        <v>14</v>
      </c>
      <c r="J266" s="86" t="s">
        <v>22</v>
      </c>
      <c r="K266" s="87" t="s">
        <v>44</v>
      </c>
      <c r="L266" s="88">
        <v>616.90800000000002</v>
      </c>
    </row>
    <row r="267" spans="1:12" ht="15.75" customHeight="1">
      <c r="A267" s="91">
        <v>44964</v>
      </c>
      <c r="B267" s="90" t="s">
        <v>18</v>
      </c>
      <c r="C267" s="97" t="s">
        <v>41</v>
      </c>
      <c r="D267" s="165" t="s">
        <v>7</v>
      </c>
      <c r="E267" s="105">
        <v>2500</v>
      </c>
      <c r="F267" s="83">
        <f t="shared" si="4"/>
        <v>4.0524681151808695</v>
      </c>
      <c r="G267" s="97" t="s">
        <v>401</v>
      </c>
      <c r="H267" s="96"/>
      <c r="I267" s="90" t="s">
        <v>40</v>
      </c>
      <c r="J267" s="86" t="s">
        <v>22</v>
      </c>
      <c r="K267" s="87" t="s">
        <v>44</v>
      </c>
      <c r="L267" s="88">
        <v>616.90800000000002</v>
      </c>
    </row>
    <row r="268" spans="1:12" ht="15.75" customHeight="1">
      <c r="A268" s="91">
        <v>44964</v>
      </c>
      <c r="B268" s="90" t="s">
        <v>18</v>
      </c>
      <c r="C268" s="97" t="s">
        <v>41</v>
      </c>
      <c r="D268" s="165" t="s">
        <v>7</v>
      </c>
      <c r="E268" s="105">
        <v>2500</v>
      </c>
      <c r="F268" s="83">
        <f t="shared" si="4"/>
        <v>4.0524681151808695</v>
      </c>
      <c r="G268" s="97" t="s">
        <v>402</v>
      </c>
      <c r="H268" s="96"/>
      <c r="I268" s="90" t="s">
        <v>12</v>
      </c>
      <c r="J268" s="86" t="s">
        <v>22</v>
      </c>
      <c r="K268" s="87" t="s">
        <v>44</v>
      </c>
      <c r="L268" s="88">
        <v>616.90800000000002</v>
      </c>
    </row>
    <row r="269" spans="1:12" ht="15.75" customHeight="1">
      <c r="A269" s="91">
        <v>44964</v>
      </c>
      <c r="B269" s="90" t="s">
        <v>18</v>
      </c>
      <c r="C269" s="97" t="s">
        <v>41</v>
      </c>
      <c r="D269" s="165" t="s">
        <v>7</v>
      </c>
      <c r="E269" s="105">
        <v>2500</v>
      </c>
      <c r="F269" s="83">
        <f t="shared" si="4"/>
        <v>4.0524681151808695</v>
      </c>
      <c r="G269" s="97" t="s">
        <v>403</v>
      </c>
      <c r="H269" s="96"/>
      <c r="I269" s="90" t="s">
        <v>59</v>
      </c>
      <c r="J269" s="86" t="s">
        <v>22</v>
      </c>
      <c r="K269" s="87" t="s">
        <v>44</v>
      </c>
      <c r="L269" s="88">
        <v>616.90800000000002</v>
      </c>
    </row>
    <row r="270" spans="1:12" ht="15.75" customHeight="1">
      <c r="A270" s="91">
        <v>44964</v>
      </c>
      <c r="B270" s="90" t="s">
        <v>18</v>
      </c>
      <c r="C270" s="97" t="s">
        <v>41</v>
      </c>
      <c r="D270" s="165" t="s">
        <v>7</v>
      </c>
      <c r="E270" s="105">
        <v>2500</v>
      </c>
      <c r="F270" s="83">
        <f t="shared" si="4"/>
        <v>4.0524681151808695</v>
      </c>
      <c r="G270" s="97" t="s">
        <v>404</v>
      </c>
      <c r="H270" s="96"/>
      <c r="I270" s="90" t="s">
        <v>144</v>
      </c>
      <c r="J270" s="86" t="s">
        <v>22</v>
      </c>
      <c r="K270" s="87" t="s">
        <v>44</v>
      </c>
      <c r="L270" s="88">
        <v>616.90800000000002</v>
      </c>
    </row>
    <row r="271" spans="1:12" ht="15.75" customHeight="1">
      <c r="A271" s="91">
        <v>44964</v>
      </c>
      <c r="B271" s="90" t="s">
        <v>18</v>
      </c>
      <c r="C271" s="97" t="s">
        <v>41</v>
      </c>
      <c r="D271" s="165" t="s">
        <v>6</v>
      </c>
      <c r="E271" s="105">
        <v>2500</v>
      </c>
      <c r="F271" s="83">
        <f t="shared" si="4"/>
        <v>4.0524681151808695</v>
      </c>
      <c r="G271" s="97" t="s">
        <v>405</v>
      </c>
      <c r="H271" s="96"/>
      <c r="I271" s="90" t="s">
        <v>25</v>
      </c>
      <c r="J271" s="86" t="s">
        <v>22</v>
      </c>
      <c r="K271" s="87" t="s">
        <v>44</v>
      </c>
      <c r="L271" s="88">
        <v>616.90800000000002</v>
      </c>
    </row>
    <row r="272" spans="1:12" ht="15.75" customHeight="1">
      <c r="A272" s="91">
        <v>44964</v>
      </c>
      <c r="B272" s="90" t="s">
        <v>18</v>
      </c>
      <c r="C272" s="97" t="s">
        <v>41</v>
      </c>
      <c r="D272" s="165" t="s">
        <v>6</v>
      </c>
      <c r="E272" s="105">
        <v>2500</v>
      </c>
      <c r="F272" s="83">
        <f t="shared" si="4"/>
        <v>4.0524681151808695</v>
      </c>
      <c r="G272" s="97" t="s">
        <v>406</v>
      </c>
      <c r="H272" s="96"/>
      <c r="I272" s="90" t="s">
        <v>128</v>
      </c>
      <c r="J272" s="86" t="s">
        <v>22</v>
      </c>
      <c r="K272" s="87" t="s">
        <v>44</v>
      </c>
      <c r="L272" s="88">
        <v>616.90800000000002</v>
      </c>
    </row>
    <row r="273" spans="1:12" ht="15.75" customHeight="1">
      <c r="A273" s="91">
        <v>44964</v>
      </c>
      <c r="B273" s="90" t="s">
        <v>18</v>
      </c>
      <c r="C273" s="97" t="s">
        <v>41</v>
      </c>
      <c r="D273" s="165" t="s">
        <v>6</v>
      </c>
      <c r="E273" s="105">
        <v>2500</v>
      </c>
      <c r="F273" s="83">
        <f t="shared" si="4"/>
        <v>4.0524681151808695</v>
      </c>
      <c r="G273" s="97" t="s">
        <v>407</v>
      </c>
      <c r="H273" s="96"/>
      <c r="I273" s="90" t="s">
        <v>153</v>
      </c>
      <c r="J273" s="86" t="s">
        <v>22</v>
      </c>
      <c r="K273" s="87" t="s">
        <v>44</v>
      </c>
      <c r="L273" s="88">
        <v>616.90800000000002</v>
      </c>
    </row>
    <row r="274" spans="1:12" ht="15.75" customHeight="1">
      <c r="A274" s="91">
        <v>44964</v>
      </c>
      <c r="B274" s="90" t="s">
        <v>18</v>
      </c>
      <c r="C274" s="97" t="s">
        <v>41</v>
      </c>
      <c r="D274" s="165" t="s">
        <v>6</v>
      </c>
      <c r="E274" s="105">
        <v>2500</v>
      </c>
      <c r="F274" s="83">
        <f t="shared" si="4"/>
        <v>4.0524681151808695</v>
      </c>
      <c r="G274" s="97" t="s">
        <v>408</v>
      </c>
      <c r="H274" s="96"/>
      <c r="I274" s="90" t="s">
        <v>168</v>
      </c>
      <c r="J274" s="86" t="s">
        <v>22</v>
      </c>
      <c r="K274" s="87" t="s">
        <v>44</v>
      </c>
      <c r="L274" s="88">
        <v>616.90800000000002</v>
      </c>
    </row>
    <row r="275" spans="1:12" ht="15.75" customHeight="1">
      <c r="A275" s="91">
        <v>44964</v>
      </c>
      <c r="B275" s="90" t="s">
        <v>18</v>
      </c>
      <c r="C275" s="97" t="s">
        <v>41</v>
      </c>
      <c r="D275" s="165" t="s">
        <v>6</v>
      </c>
      <c r="E275" s="105">
        <v>2500</v>
      </c>
      <c r="F275" s="83">
        <f t="shared" si="4"/>
        <v>4.0524681151808695</v>
      </c>
      <c r="G275" s="97" t="s">
        <v>409</v>
      </c>
      <c r="H275" s="96"/>
      <c r="I275" s="90" t="s">
        <v>45</v>
      </c>
      <c r="J275" s="86" t="s">
        <v>22</v>
      </c>
      <c r="K275" s="87" t="s">
        <v>44</v>
      </c>
      <c r="L275" s="88">
        <v>616.90800000000002</v>
      </c>
    </row>
    <row r="276" spans="1:12" ht="15.75" customHeight="1">
      <c r="A276" s="91">
        <v>44964</v>
      </c>
      <c r="B276" s="90" t="s">
        <v>18</v>
      </c>
      <c r="C276" s="97" t="s">
        <v>41</v>
      </c>
      <c r="D276" s="165" t="s">
        <v>10</v>
      </c>
      <c r="E276" s="105">
        <v>2500</v>
      </c>
      <c r="F276" s="83">
        <f t="shared" si="4"/>
        <v>4.0763324226263196</v>
      </c>
      <c r="G276" s="97" t="s">
        <v>410</v>
      </c>
      <c r="H276" s="96"/>
      <c r="I276" s="90" t="s">
        <v>15</v>
      </c>
      <c r="J276" s="86" t="s">
        <v>22</v>
      </c>
      <c r="K276" s="87" t="s">
        <v>130</v>
      </c>
      <c r="L276" s="88">
        <v>613.29639999999995</v>
      </c>
    </row>
    <row r="277" spans="1:12" ht="15.75" customHeight="1">
      <c r="A277" s="91">
        <v>44964</v>
      </c>
      <c r="B277" s="90" t="s">
        <v>18</v>
      </c>
      <c r="C277" s="97" t="s">
        <v>41</v>
      </c>
      <c r="D277" s="165" t="s">
        <v>10</v>
      </c>
      <c r="E277" s="105">
        <v>2500</v>
      </c>
      <c r="F277" s="83">
        <f t="shared" si="4"/>
        <v>4.0763324226263196</v>
      </c>
      <c r="G277" s="97" t="s">
        <v>411</v>
      </c>
      <c r="H277" s="96"/>
      <c r="I277" s="90" t="s">
        <v>167</v>
      </c>
      <c r="J277" s="86" t="s">
        <v>22</v>
      </c>
      <c r="K277" s="87" t="s">
        <v>130</v>
      </c>
      <c r="L277" s="88">
        <v>613.29639999999995</v>
      </c>
    </row>
    <row r="278" spans="1:12" ht="15.75" customHeight="1">
      <c r="A278" s="91">
        <v>44964</v>
      </c>
      <c r="B278" s="90" t="s">
        <v>422</v>
      </c>
      <c r="C278" s="92" t="s">
        <v>58</v>
      </c>
      <c r="D278" s="98" t="s">
        <v>7</v>
      </c>
      <c r="E278" s="108">
        <v>5000</v>
      </c>
      <c r="F278" s="83">
        <f t="shared" si="4"/>
        <v>8.1049362303617389</v>
      </c>
      <c r="G278" s="102" t="s">
        <v>85</v>
      </c>
      <c r="H278" s="96"/>
      <c r="I278" s="90" t="s">
        <v>40</v>
      </c>
      <c r="J278" s="86" t="s">
        <v>22</v>
      </c>
      <c r="K278" s="87" t="s">
        <v>44</v>
      </c>
      <c r="L278" s="88">
        <v>616.90800000000002</v>
      </c>
    </row>
    <row r="279" spans="1:12" ht="15.75" customHeight="1">
      <c r="A279" s="91">
        <v>44964</v>
      </c>
      <c r="B279" s="90" t="s">
        <v>47</v>
      </c>
      <c r="C279" s="92" t="s">
        <v>58</v>
      </c>
      <c r="D279" s="98" t="s">
        <v>7</v>
      </c>
      <c r="E279" s="108">
        <v>5000</v>
      </c>
      <c r="F279" s="83">
        <f t="shared" si="4"/>
        <v>8.1049362303617389</v>
      </c>
      <c r="G279" s="102" t="s">
        <v>61</v>
      </c>
      <c r="H279" s="96"/>
      <c r="I279" s="90" t="s">
        <v>40</v>
      </c>
      <c r="J279" s="86" t="s">
        <v>22</v>
      </c>
      <c r="K279" s="87" t="s">
        <v>44</v>
      </c>
      <c r="L279" s="88">
        <v>616.90800000000002</v>
      </c>
    </row>
    <row r="280" spans="1:12" ht="15.75" customHeight="1">
      <c r="A280" s="91">
        <v>44964</v>
      </c>
      <c r="B280" s="90" t="s">
        <v>46</v>
      </c>
      <c r="C280" s="92" t="s">
        <v>58</v>
      </c>
      <c r="D280" s="98" t="s">
        <v>7</v>
      </c>
      <c r="E280" s="108">
        <v>2500</v>
      </c>
      <c r="F280" s="83">
        <f t="shared" si="4"/>
        <v>4.0524681151808695</v>
      </c>
      <c r="G280" s="102" t="s">
        <v>61</v>
      </c>
      <c r="H280" s="96"/>
      <c r="I280" s="90" t="s">
        <v>40</v>
      </c>
      <c r="J280" s="86" t="s">
        <v>22</v>
      </c>
      <c r="K280" s="87" t="s">
        <v>44</v>
      </c>
      <c r="L280" s="88">
        <v>616.90800000000002</v>
      </c>
    </row>
    <row r="281" spans="1:12" ht="15.75" customHeight="1">
      <c r="A281" s="91">
        <v>44964</v>
      </c>
      <c r="B281" s="90" t="s">
        <v>46</v>
      </c>
      <c r="C281" s="92" t="s">
        <v>58</v>
      </c>
      <c r="D281" s="98" t="s">
        <v>10</v>
      </c>
      <c r="E281" s="105">
        <v>2000</v>
      </c>
      <c r="F281" s="83">
        <f t="shared" si="4"/>
        <v>3.2610659381010554</v>
      </c>
      <c r="G281" s="102" t="s">
        <v>63</v>
      </c>
      <c r="H281" s="96"/>
      <c r="I281" s="90" t="s">
        <v>15</v>
      </c>
      <c r="J281" s="86" t="s">
        <v>22</v>
      </c>
      <c r="K281" s="87" t="s">
        <v>130</v>
      </c>
      <c r="L281" s="88">
        <v>613.29639999999995</v>
      </c>
    </row>
    <row r="282" spans="1:12" ht="15.75" customHeight="1">
      <c r="A282" s="91">
        <v>44965</v>
      </c>
      <c r="B282" s="90" t="s">
        <v>221</v>
      </c>
      <c r="C282" s="92" t="s">
        <v>58</v>
      </c>
      <c r="D282" s="98" t="s">
        <v>7</v>
      </c>
      <c r="E282" s="94">
        <v>1800</v>
      </c>
      <c r="F282" s="83">
        <f t="shared" si="4"/>
        <v>2.9177770429302261</v>
      </c>
      <c r="G282" s="95" t="s">
        <v>68</v>
      </c>
      <c r="H282" s="96"/>
      <c r="I282" s="90" t="s">
        <v>20</v>
      </c>
      <c r="J282" s="86" t="s">
        <v>22</v>
      </c>
      <c r="K282" s="87" t="s">
        <v>44</v>
      </c>
      <c r="L282" s="88">
        <v>616.90800000000002</v>
      </c>
    </row>
    <row r="283" spans="1:12" ht="15.75" customHeight="1">
      <c r="A283" s="91">
        <v>44965</v>
      </c>
      <c r="B283" s="90" t="s">
        <v>46</v>
      </c>
      <c r="C283" s="92" t="s">
        <v>58</v>
      </c>
      <c r="D283" s="98" t="s">
        <v>8</v>
      </c>
      <c r="E283" s="101">
        <v>1600</v>
      </c>
      <c r="F283" s="83">
        <f t="shared" si="4"/>
        <v>2.6088527504808443</v>
      </c>
      <c r="G283" s="102" t="s">
        <v>67</v>
      </c>
      <c r="H283" s="96"/>
      <c r="I283" s="92" t="s">
        <v>14</v>
      </c>
      <c r="J283" s="86" t="s">
        <v>22</v>
      </c>
      <c r="K283" s="87" t="s">
        <v>130</v>
      </c>
      <c r="L283" s="88">
        <v>613.29639999999995</v>
      </c>
    </row>
    <row r="284" spans="1:12" ht="15.75" customHeight="1">
      <c r="A284" s="103">
        <v>44965</v>
      </c>
      <c r="B284" s="90" t="s">
        <v>46</v>
      </c>
      <c r="C284" s="92" t="s">
        <v>58</v>
      </c>
      <c r="D284" s="98" t="s">
        <v>9</v>
      </c>
      <c r="E284" s="121">
        <v>2900</v>
      </c>
      <c r="F284" s="83">
        <f t="shared" si="4"/>
        <v>4.7285456102465302</v>
      </c>
      <c r="G284" s="102" t="s">
        <v>104</v>
      </c>
      <c r="H284" s="96"/>
      <c r="I284" s="92" t="s">
        <v>17</v>
      </c>
      <c r="J284" s="86" t="s">
        <v>22</v>
      </c>
      <c r="K284" s="87" t="s">
        <v>130</v>
      </c>
      <c r="L284" s="88">
        <v>613.29639999999995</v>
      </c>
    </row>
    <row r="285" spans="1:12" ht="15.75" customHeight="1">
      <c r="A285" s="110">
        <v>44965</v>
      </c>
      <c r="B285" s="111" t="s">
        <v>46</v>
      </c>
      <c r="C285" s="92" t="s">
        <v>58</v>
      </c>
      <c r="D285" s="112" t="s">
        <v>9</v>
      </c>
      <c r="E285" s="113">
        <v>1700</v>
      </c>
      <c r="F285" s="83">
        <f t="shared" si="4"/>
        <v>2.771906047385897</v>
      </c>
      <c r="G285" s="112" t="s">
        <v>60</v>
      </c>
      <c r="H285" s="96"/>
      <c r="I285" s="112" t="s">
        <v>16</v>
      </c>
      <c r="J285" s="86" t="s">
        <v>22</v>
      </c>
      <c r="K285" s="87" t="s">
        <v>130</v>
      </c>
      <c r="L285" s="88">
        <v>613.29639999999995</v>
      </c>
    </row>
    <row r="286" spans="1:12" ht="15.75" customHeight="1">
      <c r="A286" s="103">
        <v>44965</v>
      </c>
      <c r="B286" s="90" t="s">
        <v>169</v>
      </c>
      <c r="C286" s="92" t="s">
        <v>58</v>
      </c>
      <c r="D286" s="98" t="s">
        <v>6</v>
      </c>
      <c r="E286" s="105">
        <v>3000</v>
      </c>
      <c r="F286" s="83">
        <f t="shared" si="4"/>
        <v>4.8629617382170434</v>
      </c>
      <c r="G286" s="90" t="s">
        <v>146</v>
      </c>
      <c r="H286" s="96"/>
      <c r="I286" s="92" t="s">
        <v>13</v>
      </c>
      <c r="J286" s="86" t="s">
        <v>22</v>
      </c>
      <c r="K286" s="87" t="s">
        <v>44</v>
      </c>
      <c r="L286" s="88">
        <v>616.90800000000002</v>
      </c>
    </row>
    <row r="287" spans="1:12" ht="15.75" customHeight="1">
      <c r="A287" s="103">
        <v>44965</v>
      </c>
      <c r="B287" s="90" t="s">
        <v>46</v>
      </c>
      <c r="C287" s="92" t="s">
        <v>58</v>
      </c>
      <c r="D287" s="98" t="s">
        <v>6</v>
      </c>
      <c r="E287" s="105">
        <v>1900</v>
      </c>
      <c r="F287" s="83">
        <f t="shared" si="4"/>
        <v>3.0798757675374611</v>
      </c>
      <c r="G287" s="90" t="s">
        <v>66</v>
      </c>
      <c r="H287" s="96"/>
      <c r="I287" s="92" t="s">
        <v>13</v>
      </c>
      <c r="J287" s="86" t="s">
        <v>22</v>
      </c>
      <c r="K287" s="87" t="s">
        <v>44</v>
      </c>
      <c r="L287" s="88">
        <v>616.90800000000002</v>
      </c>
    </row>
    <row r="288" spans="1:12" ht="15.75" customHeight="1">
      <c r="A288" s="103">
        <v>44965</v>
      </c>
      <c r="B288" s="90" t="s">
        <v>344</v>
      </c>
      <c r="C288" s="92" t="s">
        <v>58</v>
      </c>
      <c r="D288" s="98" t="s">
        <v>6</v>
      </c>
      <c r="E288" s="105">
        <v>1000</v>
      </c>
      <c r="F288" s="83">
        <f t="shared" si="4"/>
        <v>1.6209872460723478</v>
      </c>
      <c r="G288" s="90" t="s">
        <v>66</v>
      </c>
      <c r="H288" s="96"/>
      <c r="I288" s="92" t="s">
        <v>13</v>
      </c>
      <c r="J288" s="86" t="s">
        <v>22</v>
      </c>
      <c r="K288" s="87" t="s">
        <v>44</v>
      </c>
      <c r="L288" s="88">
        <v>616.90800000000002</v>
      </c>
    </row>
    <row r="289" spans="1:12" ht="15.75" customHeight="1">
      <c r="A289" s="103">
        <v>44965</v>
      </c>
      <c r="B289" s="90" t="s">
        <v>47</v>
      </c>
      <c r="C289" s="90" t="s">
        <v>287</v>
      </c>
      <c r="D289" s="98" t="s">
        <v>6</v>
      </c>
      <c r="E289" s="105">
        <v>5000</v>
      </c>
      <c r="F289" s="83">
        <f t="shared" si="4"/>
        <v>8.1049362303617389</v>
      </c>
      <c r="G289" s="90" t="s">
        <v>66</v>
      </c>
      <c r="H289" s="96"/>
      <c r="I289" s="90" t="s">
        <v>13</v>
      </c>
      <c r="J289" s="86" t="s">
        <v>22</v>
      </c>
      <c r="K289" s="87" t="s">
        <v>44</v>
      </c>
      <c r="L289" s="88">
        <v>616.90800000000002</v>
      </c>
    </row>
    <row r="290" spans="1:12" ht="15.75" customHeight="1">
      <c r="A290" s="103">
        <v>44965</v>
      </c>
      <c r="B290" s="90" t="s">
        <v>48</v>
      </c>
      <c r="C290" s="90" t="s">
        <v>287</v>
      </c>
      <c r="D290" s="98" t="s">
        <v>6</v>
      </c>
      <c r="E290" s="105">
        <v>10000</v>
      </c>
      <c r="F290" s="83">
        <f t="shared" si="4"/>
        <v>16.209872460723478</v>
      </c>
      <c r="G290" s="90" t="s">
        <v>147</v>
      </c>
      <c r="H290" s="96"/>
      <c r="I290" s="90" t="s">
        <v>13</v>
      </c>
      <c r="J290" s="86" t="s">
        <v>22</v>
      </c>
      <c r="K290" s="87" t="s">
        <v>44</v>
      </c>
      <c r="L290" s="88">
        <v>616.90800000000002</v>
      </c>
    </row>
    <row r="291" spans="1:12" ht="15.75" customHeight="1">
      <c r="A291" s="91">
        <v>44965</v>
      </c>
      <c r="B291" s="90" t="s">
        <v>357</v>
      </c>
      <c r="C291" s="92" t="s">
        <v>58</v>
      </c>
      <c r="D291" s="98" t="s">
        <v>6</v>
      </c>
      <c r="E291" s="115">
        <v>4500</v>
      </c>
      <c r="F291" s="83">
        <f t="shared" si="4"/>
        <v>7.294442607325565</v>
      </c>
      <c r="G291" s="92" t="s">
        <v>207</v>
      </c>
      <c r="H291" s="107">
        <v>1</v>
      </c>
      <c r="I291" s="92" t="s">
        <v>25</v>
      </c>
      <c r="J291" s="86" t="s">
        <v>22</v>
      </c>
      <c r="K291" s="87" t="s">
        <v>44</v>
      </c>
      <c r="L291" s="88">
        <v>616.90800000000002</v>
      </c>
    </row>
    <row r="292" spans="1:12" ht="15.75" customHeight="1">
      <c r="A292" s="91">
        <v>44965</v>
      </c>
      <c r="B292" s="90" t="s">
        <v>358</v>
      </c>
      <c r="C292" s="92" t="s">
        <v>58</v>
      </c>
      <c r="D292" s="98" t="s">
        <v>6</v>
      </c>
      <c r="E292" s="115">
        <v>4500</v>
      </c>
      <c r="F292" s="83">
        <f t="shared" si="4"/>
        <v>7.294442607325565</v>
      </c>
      <c r="G292" s="92" t="s">
        <v>207</v>
      </c>
      <c r="H292" s="107">
        <v>1</v>
      </c>
      <c r="I292" s="92" t="s">
        <v>25</v>
      </c>
      <c r="J292" s="86" t="s">
        <v>22</v>
      </c>
      <c r="K292" s="87" t="s">
        <v>44</v>
      </c>
      <c r="L292" s="88">
        <v>616.90800000000002</v>
      </c>
    </row>
    <row r="293" spans="1:12" ht="15.75" customHeight="1">
      <c r="A293" s="91">
        <v>44965</v>
      </c>
      <c r="B293" s="90" t="s">
        <v>46</v>
      </c>
      <c r="C293" s="92" t="s">
        <v>58</v>
      </c>
      <c r="D293" s="98" t="s">
        <v>6</v>
      </c>
      <c r="E293" s="115">
        <v>2000</v>
      </c>
      <c r="F293" s="83">
        <f t="shared" si="4"/>
        <v>3.2419744921446956</v>
      </c>
      <c r="G293" s="92" t="s">
        <v>207</v>
      </c>
      <c r="H293" s="107">
        <v>1</v>
      </c>
      <c r="I293" s="92" t="s">
        <v>25</v>
      </c>
      <c r="J293" s="86" t="s">
        <v>22</v>
      </c>
      <c r="K293" s="87" t="s">
        <v>44</v>
      </c>
      <c r="L293" s="88">
        <v>616.90800000000002</v>
      </c>
    </row>
    <row r="294" spans="1:12" ht="15.75" customHeight="1">
      <c r="A294" s="91">
        <v>44965</v>
      </c>
      <c r="B294" s="90" t="s">
        <v>47</v>
      </c>
      <c r="C294" s="90" t="s">
        <v>287</v>
      </c>
      <c r="D294" s="98" t="s">
        <v>6</v>
      </c>
      <c r="E294" s="115">
        <v>5000</v>
      </c>
      <c r="F294" s="83">
        <f t="shared" si="4"/>
        <v>8.1049362303617389</v>
      </c>
      <c r="G294" s="92" t="s">
        <v>207</v>
      </c>
      <c r="H294" s="107">
        <v>1</v>
      </c>
      <c r="I294" s="92" t="s">
        <v>25</v>
      </c>
      <c r="J294" s="86" t="s">
        <v>22</v>
      </c>
      <c r="K294" s="87" t="s">
        <v>44</v>
      </c>
      <c r="L294" s="88">
        <v>616.90800000000002</v>
      </c>
    </row>
    <row r="295" spans="1:12" ht="15.75" customHeight="1">
      <c r="A295" s="91">
        <v>44965</v>
      </c>
      <c r="B295" s="90" t="s">
        <v>48</v>
      </c>
      <c r="C295" s="90" t="s">
        <v>287</v>
      </c>
      <c r="D295" s="98" t="s">
        <v>6</v>
      </c>
      <c r="E295" s="115">
        <v>8000</v>
      </c>
      <c r="F295" s="83">
        <f t="shared" si="4"/>
        <v>12.967897968578782</v>
      </c>
      <c r="G295" s="92" t="s">
        <v>209</v>
      </c>
      <c r="H295" s="107">
        <v>1</v>
      </c>
      <c r="I295" s="92" t="s">
        <v>25</v>
      </c>
      <c r="J295" s="86" t="s">
        <v>22</v>
      </c>
      <c r="K295" s="87" t="s">
        <v>44</v>
      </c>
      <c r="L295" s="88">
        <v>616.90800000000002</v>
      </c>
    </row>
    <row r="296" spans="1:12" ht="15.75" customHeight="1">
      <c r="A296" s="91">
        <v>44965</v>
      </c>
      <c r="B296" s="90" t="s">
        <v>116</v>
      </c>
      <c r="C296" s="90" t="s">
        <v>51</v>
      </c>
      <c r="D296" s="98" t="s">
        <v>6</v>
      </c>
      <c r="E296" s="115">
        <v>2400</v>
      </c>
      <c r="F296" s="83">
        <f t="shared" si="4"/>
        <v>3.890369390573635</v>
      </c>
      <c r="G296" s="92" t="s">
        <v>207</v>
      </c>
      <c r="H296" s="107">
        <v>1</v>
      </c>
      <c r="I296" s="92" t="s">
        <v>25</v>
      </c>
      <c r="J296" s="86" t="s">
        <v>22</v>
      </c>
      <c r="K296" s="87" t="s">
        <v>44</v>
      </c>
      <c r="L296" s="88">
        <v>616.90800000000002</v>
      </c>
    </row>
    <row r="297" spans="1:12" ht="15.75" customHeight="1">
      <c r="A297" s="91">
        <v>44965</v>
      </c>
      <c r="B297" s="90" t="s">
        <v>46</v>
      </c>
      <c r="C297" s="92" t="s">
        <v>58</v>
      </c>
      <c r="D297" s="98" t="s">
        <v>6</v>
      </c>
      <c r="E297" s="115">
        <v>1600</v>
      </c>
      <c r="F297" s="83">
        <f t="shared" si="4"/>
        <v>2.5935795937157566</v>
      </c>
      <c r="G297" s="102" t="s">
        <v>64</v>
      </c>
      <c r="H297" s="96"/>
      <c r="I297" s="92" t="s">
        <v>45</v>
      </c>
      <c r="J297" s="86" t="s">
        <v>22</v>
      </c>
      <c r="K297" s="87" t="s">
        <v>44</v>
      </c>
      <c r="L297" s="88">
        <v>616.90800000000002</v>
      </c>
    </row>
    <row r="298" spans="1:12" ht="15.75" customHeight="1">
      <c r="A298" s="91">
        <v>44965</v>
      </c>
      <c r="B298" s="90" t="s">
        <v>365</v>
      </c>
      <c r="C298" s="92" t="s">
        <v>58</v>
      </c>
      <c r="D298" s="98" t="s">
        <v>6</v>
      </c>
      <c r="E298" s="115">
        <v>1500</v>
      </c>
      <c r="F298" s="83">
        <f t="shared" si="4"/>
        <v>2.4314808691085217</v>
      </c>
      <c r="G298" s="90" t="s">
        <v>242</v>
      </c>
      <c r="H298" s="116">
        <v>2</v>
      </c>
      <c r="I298" s="92" t="s">
        <v>128</v>
      </c>
      <c r="J298" s="86" t="s">
        <v>22</v>
      </c>
      <c r="K298" s="87" t="s">
        <v>44</v>
      </c>
      <c r="L298" s="88">
        <v>616.90800000000002</v>
      </c>
    </row>
    <row r="299" spans="1:12" ht="15.75" customHeight="1">
      <c r="A299" s="91">
        <v>44965</v>
      </c>
      <c r="B299" s="90" t="s">
        <v>366</v>
      </c>
      <c r="C299" s="92" t="s">
        <v>58</v>
      </c>
      <c r="D299" s="98" t="s">
        <v>6</v>
      </c>
      <c r="E299" s="115">
        <v>1500</v>
      </c>
      <c r="F299" s="83">
        <f t="shared" si="4"/>
        <v>2.4314808691085217</v>
      </c>
      <c r="G299" s="102" t="s">
        <v>242</v>
      </c>
      <c r="H299" s="116">
        <v>2</v>
      </c>
      <c r="I299" s="92" t="s">
        <v>128</v>
      </c>
      <c r="J299" s="86" t="s">
        <v>22</v>
      </c>
      <c r="K299" s="87" t="s">
        <v>44</v>
      </c>
      <c r="L299" s="88">
        <v>616.90800000000002</v>
      </c>
    </row>
    <row r="300" spans="1:12" ht="15.75" customHeight="1">
      <c r="A300" s="91">
        <v>44965</v>
      </c>
      <c r="B300" s="90" t="s">
        <v>367</v>
      </c>
      <c r="C300" s="92" t="s">
        <v>58</v>
      </c>
      <c r="D300" s="98" t="s">
        <v>6</v>
      </c>
      <c r="E300" s="115">
        <v>3000</v>
      </c>
      <c r="F300" s="83">
        <f t="shared" si="4"/>
        <v>4.8629617382170434</v>
      </c>
      <c r="G300" s="102" t="s">
        <v>242</v>
      </c>
      <c r="H300" s="116">
        <v>2</v>
      </c>
      <c r="I300" s="92" t="s">
        <v>128</v>
      </c>
      <c r="J300" s="86" t="s">
        <v>22</v>
      </c>
      <c r="K300" s="87" t="s">
        <v>44</v>
      </c>
      <c r="L300" s="88">
        <v>616.90800000000002</v>
      </c>
    </row>
    <row r="301" spans="1:12" ht="15.75" customHeight="1">
      <c r="A301" s="91">
        <v>44965</v>
      </c>
      <c r="B301" s="90" t="s">
        <v>46</v>
      </c>
      <c r="C301" s="92" t="s">
        <v>58</v>
      </c>
      <c r="D301" s="98" t="s">
        <v>6</v>
      </c>
      <c r="E301" s="115">
        <v>2000</v>
      </c>
      <c r="F301" s="83">
        <f t="shared" si="4"/>
        <v>3.2419744921446956</v>
      </c>
      <c r="G301" s="102" t="s">
        <v>242</v>
      </c>
      <c r="H301" s="116">
        <v>2</v>
      </c>
      <c r="I301" s="92" t="s">
        <v>128</v>
      </c>
      <c r="J301" s="86" t="s">
        <v>22</v>
      </c>
      <c r="K301" s="87" t="s">
        <v>44</v>
      </c>
      <c r="L301" s="88">
        <v>616.90800000000002</v>
      </c>
    </row>
    <row r="302" spans="1:12" ht="15.75" customHeight="1">
      <c r="A302" s="91">
        <v>44965</v>
      </c>
      <c r="B302" s="90" t="s">
        <v>47</v>
      </c>
      <c r="C302" s="90" t="s">
        <v>287</v>
      </c>
      <c r="D302" s="98" t="s">
        <v>6</v>
      </c>
      <c r="E302" s="115">
        <v>5000</v>
      </c>
      <c r="F302" s="83">
        <f t="shared" si="4"/>
        <v>8.1049362303617389</v>
      </c>
      <c r="G302" s="102" t="s">
        <v>242</v>
      </c>
      <c r="H302" s="116">
        <v>2</v>
      </c>
      <c r="I302" s="92" t="s">
        <v>128</v>
      </c>
      <c r="J302" s="86" t="s">
        <v>22</v>
      </c>
      <c r="K302" s="87" t="s">
        <v>44</v>
      </c>
      <c r="L302" s="88">
        <v>616.90800000000002</v>
      </c>
    </row>
    <row r="303" spans="1:12" ht="15.75" customHeight="1">
      <c r="A303" s="91">
        <v>44965</v>
      </c>
      <c r="B303" s="90" t="s">
        <v>116</v>
      </c>
      <c r="C303" s="90" t="s">
        <v>51</v>
      </c>
      <c r="D303" s="98" t="s">
        <v>6</v>
      </c>
      <c r="E303" s="115">
        <v>2500</v>
      </c>
      <c r="F303" s="83">
        <f t="shared" si="4"/>
        <v>4.0524681151808695</v>
      </c>
      <c r="G303" s="90" t="s">
        <v>242</v>
      </c>
      <c r="H303" s="116">
        <v>2</v>
      </c>
      <c r="I303" s="92" t="s">
        <v>128</v>
      </c>
      <c r="J303" s="86" t="s">
        <v>22</v>
      </c>
      <c r="K303" s="87" t="s">
        <v>44</v>
      </c>
      <c r="L303" s="88">
        <v>616.90800000000002</v>
      </c>
    </row>
    <row r="304" spans="1:12" ht="15.75" customHeight="1">
      <c r="A304" s="91">
        <v>44965</v>
      </c>
      <c r="B304" s="90" t="s">
        <v>48</v>
      </c>
      <c r="C304" s="90" t="s">
        <v>287</v>
      </c>
      <c r="D304" s="98" t="s">
        <v>6</v>
      </c>
      <c r="E304" s="115">
        <v>8000</v>
      </c>
      <c r="F304" s="83">
        <f t="shared" si="4"/>
        <v>12.967897968578782</v>
      </c>
      <c r="G304" s="102" t="s">
        <v>364</v>
      </c>
      <c r="H304" s="116">
        <v>2</v>
      </c>
      <c r="I304" s="92" t="s">
        <v>128</v>
      </c>
      <c r="J304" s="86" t="s">
        <v>22</v>
      </c>
      <c r="K304" s="87" t="s">
        <v>44</v>
      </c>
      <c r="L304" s="88">
        <v>616.90800000000002</v>
      </c>
    </row>
    <row r="305" spans="1:12" ht="15.75" customHeight="1">
      <c r="A305" s="91">
        <v>44965</v>
      </c>
      <c r="B305" s="90" t="s">
        <v>369</v>
      </c>
      <c r="C305" s="92" t="s">
        <v>58</v>
      </c>
      <c r="D305" s="98" t="s">
        <v>6</v>
      </c>
      <c r="E305" s="115">
        <v>3500</v>
      </c>
      <c r="F305" s="83">
        <f t="shared" si="4"/>
        <v>5.6734553612532173</v>
      </c>
      <c r="G305" s="102" t="s">
        <v>260</v>
      </c>
      <c r="H305" s="116">
        <v>3</v>
      </c>
      <c r="I305" s="92" t="s">
        <v>168</v>
      </c>
      <c r="J305" s="86" t="s">
        <v>22</v>
      </c>
      <c r="K305" s="87" t="s">
        <v>44</v>
      </c>
      <c r="L305" s="88">
        <v>616.90800000000002</v>
      </c>
    </row>
    <row r="306" spans="1:12" ht="15.75" customHeight="1">
      <c r="A306" s="91">
        <v>44965</v>
      </c>
      <c r="B306" s="90" t="s">
        <v>269</v>
      </c>
      <c r="C306" s="90" t="s">
        <v>51</v>
      </c>
      <c r="D306" s="98" t="s">
        <v>6</v>
      </c>
      <c r="E306" s="115">
        <v>2000</v>
      </c>
      <c r="F306" s="83">
        <f t="shared" si="4"/>
        <v>3.2419744921446956</v>
      </c>
      <c r="G306" s="102" t="s">
        <v>260</v>
      </c>
      <c r="H306" s="116">
        <v>3</v>
      </c>
      <c r="I306" s="92" t="s">
        <v>168</v>
      </c>
      <c r="J306" s="86" t="s">
        <v>22</v>
      </c>
      <c r="K306" s="87" t="s">
        <v>44</v>
      </c>
      <c r="L306" s="88">
        <v>616.90800000000002</v>
      </c>
    </row>
    <row r="307" spans="1:12" ht="15.75" customHeight="1">
      <c r="A307" s="91">
        <v>44965</v>
      </c>
      <c r="B307" s="90" t="s">
        <v>370</v>
      </c>
      <c r="C307" s="92" t="s">
        <v>58</v>
      </c>
      <c r="D307" s="98" t="s">
        <v>6</v>
      </c>
      <c r="E307" s="115">
        <v>3000</v>
      </c>
      <c r="F307" s="83">
        <f t="shared" si="4"/>
        <v>4.8629617382170434</v>
      </c>
      <c r="G307" s="102" t="s">
        <v>260</v>
      </c>
      <c r="H307" s="116">
        <v>3</v>
      </c>
      <c r="I307" s="92" t="s">
        <v>168</v>
      </c>
      <c r="J307" s="86" t="s">
        <v>22</v>
      </c>
      <c r="K307" s="87" t="s">
        <v>44</v>
      </c>
      <c r="L307" s="88">
        <v>616.90800000000002</v>
      </c>
    </row>
    <row r="308" spans="1:12" ht="15.75" customHeight="1">
      <c r="A308" s="91">
        <v>44965</v>
      </c>
      <c r="B308" s="90" t="s">
        <v>371</v>
      </c>
      <c r="C308" s="92" t="s">
        <v>58</v>
      </c>
      <c r="D308" s="98" t="s">
        <v>6</v>
      </c>
      <c r="E308" s="115">
        <v>3000</v>
      </c>
      <c r="F308" s="83">
        <f t="shared" si="4"/>
        <v>4.8629617382170434</v>
      </c>
      <c r="G308" s="102" t="s">
        <v>260</v>
      </c>
      <c r="H308" s="116">
        <v>3</v>
      </c>
      <c r="I308" s="92" t="s">
        <v>168</v>
      </c>
      <c r="J308" s="86" t="s">
        <v>22</v>
      </c>
      <c r="K308" s="87" t="s">
        <v>44</v>
      </c>
      <c r="L308" s="88">
        <v>616.90800000000002</v>
      </c>
    </row>
    <row r="309" spans="1:12" ht="15.75" customHeight="1">
      <c r="A309" s="91">
        <v>44965</v>
      </c>
      <c r="B309" s="90" t="s">
        <v>46</v>
      </c>
      <c r="C309" s="92" t="s">
        <v>58</v>
      </c>
      <c r="D309" s="98" t="s">
        <v>6</v>
      </c>
      <c r="E309" s="115">
        <v>1500</v>
      </c>
      <c r="F309" s="83">
        <f t="shared" si="4"/>
        <v>2.4314808691085217</v>
      </c>
      <c r="G309" s="102" t="s">
        <v>260</v>
      </c>
      <c r="H309" s="116">
        <v>3</v>
      </c>
      <c r="I309" s="92" t="s">
        <v>168</v>
      </c>
      <c r="J309" s="86" t="s">
        <v>22</v>
      </c>
      <c r="K309" s="87" t="s">
        <v>44</v>
      </c>
      <c r="L309" s="88">
        <v>616.90800000000002</v>
      </c>
    </row>
    <row r="310" spans="1:12" ht="15.75" customHeight="1">
      <c r="A310" s="91">
        <v>44965</v>
      </c>
      <c r="B310" s="90" t="s">
        <v>48</v>
      </c>
      <c r="C310" s="90" t="s">
        <v>287</v>
      </c>
      <c r="D310" s="98" t="s">
        <v>6</v>
      </c>
      <c r="E310" s="115">
        <v>8000</v>
      </c>
      <c r="F310" s="83">
        <f t="shared" si="4"/>
        <v>12.967897968578782</v>
      </c>
      <c r="G310" s="102" t="s">
        <v>261</v>
      </c>
      <c r="H310" s="116">
        <v>3</v>
      </c>
      <c r="I310" s="92" t="s">
        <v>168</v>
      </c>
      <c r="J310" s="86" t="s">
        <v>22</v>
      </c>
      <c r="K310" s="87" t="s">
        <v>44</v>
      </c>
      <c r="L310" s="88">
        <v>616.90800000000002</v>
      </c>
    </row>
    <row r="311" spans="1:12" ht="15.75" customHeight="1">
      <c r="A311" s="91">
        <v>44965</v>
      </c>
      <c r="B311" s="90" t="s">
        <v>47</v>
      </c>
      <c r="C311" s="90" t="s">
        <v>287</v>
      </c>
      <c r="D311" s="98" t="s">
        <v>6</v>
      </c>
      <c r="E311" s="115">
        <v>3000</v>
      </c>
      <c r="F311" s="83">
        <f t="shared" si="4"/>
        <v>4.8629617382170434</v>
      </c>
      <c r="G311" s="102" t="s">
        <v>260</v>
      </c>
      <c r="H311" s="116">
        <v>3</v>
      </c>
      <c r="I311" s="92" t="s">
        <v>168</v>
      </c>
      <c r="J311" s="86" t="s">
        <v>22</v>
      </c>
      <c r="K311" s="87" t="s">
        <v>44</v>
      </c>
      <c r="L311" s="88">
        <v>616.90800000000002</v>
      </c>
    </row>
    <row r="312" spans="1:12" ht="15.75" customHeight="1">
      <c r="A312" s="91">
        <v>44965</v>
      </c>
      <c r="B312" s="90" t="s">
        <v>46</v>
      </c>
      <c r="C312" s="92" t="s">
        <v>58</v>
      </c>
      <c r="D312" s="98" t="s">
        <v>6</v>
      </c>
      <c r="E312" s="106">
        <v>1900</v>
      </c>
      <c r="F312" s="83">
        <f t="shared" si="4"/>
        <v>3.0798757675374611</v>
      </c>
      <c r="G312" s="102" t="s">
        <v>160</v>
      </c>
      <c r="H312" s="96"/>
      <c r="I312" s="92" t="s">
        <v>153</v>
      </c>
      <c r="J312" s="86" t="s">
        <v>22</v>
      </c>
      <c r="K312" s="87" t="s">
        <v>44</v>
      </c>
      <c r="L312" s="88">
        <v>616.90800000000002</v>
      </c>
    </row>
    <row r="313" spans="1:12" ht="15.75" customHeight="1">
      <c r="A313" s="91">
        <v>44965</v>
      </c>
      <c r="B313" s="90" t="s">
        <v>417</v>
      </c>
      <c r="C313" s="92" t="s">
        <v>58</v>
      </c>
      <c r="D313" s="98" t="s">
        <v>6</v>
      </c>
      <c r="E313" s="115">
        <v>500</v>
      </c>
      <c r="F313" s="83">
        <f t="shared" si="4"/>
        <v>0.81049362303617389</v>
      </c>
      <c r="G313" s="102" t="s">
        <v>178</v>
      </c>
      <c r="H313" s="96"/>
      <c r="I313" s="92" t="s">
        <v>144</v>
      </c>
      <c r="J313" s="86" t="s">
        <v>22</v>
      </c>
      <c r="K313" s="87" t="s">
        <v>44</v>
      </c>
      <c r="L313" s="88">
        <v>616.90800000000002</v>
      </c>
    </row>
    <row r="314" spans="1:12" ht="15.75" customHeight="1">
      <c r="A314" s="91">
        <v>44965</v>
      </c>
      <c r="B314" s="90" t="s">
        <v>46</v>
      </c>
      <c r="C314" s="92" t="s">
        <v>58</v>
      </c>
      <c r="D314" s="98" t="s">
        <v>7</v>
      </c>
      <c r="E314" s="108">
        <v>1500</v>
      </c>
      <c r="F314" s="83">
        <f t="shared" si="4"/>
        <v>2.4314808691085217</v>
      </c>
      <c r="G314" s="90" t="s">
        <v>112</v>
      </c>
      <c r="H314" s="96"/>
      <c r="I314" s="90" t="s">
        <v>59</v>
      </c>
      <c r="J314" s="86" t="s">
        <v>22</v>
      </c>
      <c r="K314" s="87" t="s">
        <v>44</v>
      </c>
      <c r="L314" s="88">
        <v>616.90800000000002</v>
      </c>
    </row>
    <row r="315" spans="1:12" ht="15.75" customHeight="1">
      <c r="A315" s="91">
        <v>44965</v>
      </c>
      <c r="B315" s="90" t="s">
        <v>46</v>
      </c>
      <c r="C315" s="92" t="s">
        <v>58</v>
      </c>
      <c r="D315" s="98" t="s">
        <v>7</v>
      </c>
      <c r="E315" s="108">
        <v>1400</v>
      </c>
      <c r="F315" s="83">
        <f t="shared" si="4"/>
        <v>2.2693821445012872</v>
      </c>
      <c r="G315" s="90" t="s">
        <v>161</v>
      </c>
      <c r="H315" s="96"/>
      <c r="I315" s="90" t="s">
        <v>12</v>
      </c>
      <c r="J315" s="86" t="s">
        <v>22</v>
      </c>
      <c r="K315" s="87" t="s">
        <v>44</v>
      </c>
      <c r="L315" s="88">
        <v>616.90800000000002</v>
      </c>
    </row>
    <row r="316" spans="1:12" ht="15.75" customHeight="1">
      <c r="A316" s="91">
        <v>44965</v>
      </c>
      <c r="B316" s="90" t="s">
        <v>46</v>
      </c>
      <c r="C316" s="92" t="s">
        <v>58</v>
      </c>
      <c r="D316" s="98" t="s">
        <v>10</v>
      </c>
      <c r="E316" s="101">
        <v>1800</v>
      </c>
      <c r="F316" s="83">
        <f t="shared" si="4"/>
        <v>2.9349593442909501</v>
      </c>
      <c r="G316" s="102" t="s">
        <v>179</v>
      </c>
      <c r="H316" s="96"/>
      <c r="I316" s="92" t="s">
        <v>167</v>
      </c>
      <c r="J316" s="86" t="s">
        <v>22</v>
      </c>
      <c r="K316" s="87" t="s">
        <v>130</v>
      </c>
      <c r="L316" s="88">
        <v>613.29639999999995</v>
      </c>
    </row>
    <row r="317" spans="1:12" ht="15.75" customHeight="1">
      <c r="A317" s="91">
        <v>44965</v>
      </c>
      <c r="B317" s="90" t="s">
        <v>18</v>
      </c>
      <c r="C317" s="97" t="s">
        <v>41</v>
      </c>
      <c r="D317" s="165" t="s">
        <v>9</v>
      </c>
      <c r="E317" s="105">
        <v>5000</v>
      </c>
      <c r="F317" s="83">
        <f t="shared" si="4"/>
        <v>8.1526648452526391</v>
      </c>
      <c r="G317" s="97" t="s">
        <v>396</v>
      </c>
      <c r="H317" s="96"/>
      <c r="I317" s="90" t="s">
        <v>17</v>
      </c>
      <c r="J317" s="86" t="s">
        <v>22</v>
      </c>
      <c r="K317" s="87" t="s">
        <v>130</v>
      </c>
      <c r="L317" s="88">
        <v>613.29639999999995</v>
      </c>
    </row>
    <row r="318" spans="1:12" ht="15.75" customHeight="1">
      <c r="A318" s="91">
        <v>44965</v>
      </c>
      <c r="B318" s="90" t="s">
        <v>18</v>
      </c>
      <c r="C318" s="97" t="s">
        <v>41</v>
      </c>
      <c r="D318" s="165" t="s">
        <v>9</v>
      </c>
      <c r="E318" s="105">
        <v>5000</v>
      </c>
      <c r="F318" s="83">
        <f t="shared" si="4"/>
        <v>8.1526648452526391</v>
      </c>
      <c r="G318" s="97" t="s">
        <v>397</v>
      </c>
      <c r="H318" s="96"/>
      <c r="I318" s="90" t="s">
        <v>16</v>
      </c>
      <c r="J318" s="86" t="s">
        <v>22</v>
      </c>
      <c r="K318" s="87" t="s">
        <v>130</v>
      </c>
      <c r="L318" s="88">
        <v>613.29639999999995</v>
      </c>
    </row>
    <row r="319" spans="1:12" ht="15.75" customHeight="1">
      <c r="A319" s="91">
        <v>44965</v>
      </c>
      <c r="B319" s="90" t="s">
        <v>18</v>
      </c>
      <c r="C319" s="97" t="s">
        <v>41</v>
      </c>
      <c r="D319" s="165" t="s">
        <v>7</v>
      </c>
      <c r="E319" s="105">
        <v>5000</v>
      </c>
      <c r="F319" s="83">
        <f t="shared" si="4"/>
        <v>8.1049362303617389</v>
      </c>
      <c r="G319" s="97" t="s">
        <v>398</v>
      </c>
      <c r="H319" s="96"/>
      <c r="I319" s="90" t="s">
        <v>20</v>
      </c>
      <c r="J319" s="86" t="s">
        <v>22</v>
      </c>
      <c r="K319" s="87" t="s">
        <v>44</v>
      </c>
      <c r="L319" s="88">
        <v>616.90800000000002</v>
      </c>
    </row>
    <row r="320" spans="1:12" ht="15.75" customHeight="1">
      <c r="A320" s="91">
        <v>44965</v>
      </c>
      <c r="B320" s="90" t="s">
        <v>18</v>
      </c>
      <c r="C320" s="97" t="s">
        <v>41</v>
      </c>
      <c r="D320" s="165" t="s">
        <v>6</v>
      </c>
      <c r="E320" s="105">
        <v>5000</v>
      </c>
      <c r="F320" s="83">
        <f t="shared" si="4"/>
        <v>8.1049362303617389</v>
      </c>
      <c r="G320" s="97" t="s">
        <v>399</v>
      </c>
      <c r="H320" s="96"/>
      <c r="I320" s="90" t="s">
        <v>13</v>
      </c>
      <c r="J320" s="86" t="s">
        <v>22</v>
      </c>
      <c r="K320" s="87" t="s">
        <v>44</v>
      </c>
      <c r="L320" s="88">
        <v>616.90800000000002</v>
      </c>
    </row>
    <row r="321" spans="1:12" ht="15.75" customHeight="1">
      <c r="A321" s="91">
        <v>44965</v>
      </c>
      <c r="B321" s="90" t="s">
        <v>18</v>
      </c>
      <c r="C321" s="97" t="s">
        <v>41</v>
      </c>
      <c r="D321" s="165" t="s">
        <v>7</v>
      </c>
      <c r="E321" s="105">
        <v>2500</v>
      </c>
      <c r="F321" s="83">
        <f t="shared" si="4"/>
        <v>4.0524681151808695</v>
      </c>
      <c r="G321" s="97" t="s">
        <v>400</v>
      </c>
      <c r="H321" s="96"/>
      <c r="I321" s="90" t="s">
        <v>14</v>
      </c>
      <c r="J321" s="86" t="s">
        <v>22</v>
      </c>
      <c r="K321" s="87" t="s">
        <v>44</v>
      </c>
      <c r="L321" s="88">
        <v>616.90800000000002</v>
      </c>
    </row>
    <row r="322" spans="1:12" ht="15.75" customHeight="1">
      <c r="A322" s="91">
        <v>44965</v>
      </c>
      <c r="B322" s="90" t="s">
        <v>18</v>
      </c>
      <c r="C322" s="97" t="s">
        <v>41</v>
      </c>
      <c r="D322" s="165" t="s">
        <v>7</v>
      </c>
      <c r="E322" s="105">
        <v>2500</v>
      </c>
      <c r="F322" s="83">
        <f t="shared" ref="F322:F385" si="5">E322/L322</f>
        <v>4.0524681151808695</v>
      </c>
      <c r="G322" s="97" t="s">
        <v>401</v>
      </c>
      <c r="H322" s="96"/>
      <c r="I322" s="90" t="s">
        <v>40</v>
      </c>
      <c r="J322" s="86" t="s">
        <v>22</v>
      </c>
      <c r="K322" s="87" t="s">
        <v>44</v>
      </c>
      <c r="L322" s="88">
        <v>616.90800000000002</v>
      </c>
    </row>
    <row r="323" spans="1:12" ht="15.75" customHeight="1">
      <c r="A323" s="91">
        <v>44965</v>
      </c>
      <c r="B323" s="90" t="s">
        <v>18</v>
      </c>
      <c r="C323" s="97" t="s">
        <v>41</v>
      </c>
      <c r="D323" s="165" t="s">
        <v>7</v>
      </c>
      <c r="E323" s="105">
        <v>2500</v>
      </c>
      <c r="F323" s="83">
        <f t="shared" si="5"/>
        <v>4.0524681151808695</v>
      </c>
      <c r="G323" s="97" t="s">
        <v>402</v>
      </c>
      <c r="H323" s="96"/>
      <c r="I323" s="90" t="s">
        <v>12</v>
      </c>
      <c r="J323" s="86" t="s">
        <v>22</v>
      </c>
      <c r="K323" s="87" t="s">
        <v>44</v>
      </c>
      <c r="L323" s="88">
        <v>616.90800000000002</v>
      </c>
    </row>
    <row r="324" spans="1:12" ht="15.75" customHeight="1">
      <c r="A324" s="91">
        <v>44965</v>
      </c>
      <c r="B324" s="90" t="s">
        <v>18</v>
      </c>
      <c r="C324" s="97" t="s">
        <v>41</v>
      </c>
      <c r="D324" s="165" t="s">
        <v>7</v>
      </c>
      <c r="E324" s="105">
        <v>2500</v>
      </c>
      <c r="F324" s="83">
        <f t="shared" si="5"/>
        <v>4.0524681151808695</v>
      </c>
      <c r="G324" s="97" t="s">
        <v>403</v>
      </c>
      <c r="H324" s="96"/>
      <c r="I324" s="90" t="s">
        <v>59</v>
      </c>
      <c r="J324" s="86" t="s">
        <v>22</v>
      </c>
      <c r="K324" s="87" t="s">
        <v>44</v>
      </c>
      <c r="L324" s="88">
        <v>616.90800000000002</v>
      </c>
    </row>
    <row r="325" spans="1:12" ht="15.75" customHeight="1">
      <c r="A325" s="91">
        <v>44965</v>
      </c>
      <c r="B325" s="90" t="s">
        <v>18</v>
      </c>
      <c r="C325" s="97" t="s">
        <v>41</v>
      </c>
      <c r="D325" s="165" t="s">
        <v>7</v>
      </c>
      <c r="E325" s="105">
        <v>2500</v>
      </c>
      <c r="F325" s="83">
        <f t="shared" si="5"/>
        <v>4.0524681151808695</v>
      </c>
      <c r="G325" s="97" t="s">
        <v>404</v>
      </c>
      <c r="H325" s="96"/>
      <c r="I325" s="90" t="s">
        <v>144</v>
      </c>
      <c r="J325" s="86" t="s">
        <v>22</v>
      </c>
      <c r="K325" s="87" t="s">
        <v>44</v>
      </c>
      <c r="L325" s="88">
        <v>616.90800000000002</v>
      </c>
    </row>
    <row r="326" spans="1:12" ht="15.75" customHeight="1">
      <c r="A326" s="91">
        <v>44965</v>
      </c>
      <c r="B326" s="90" t="s">
        <v>18</v>
      </c>
      <c r="C326" s="97" t="s">
        <v>41</v>
      </c>
      <c r="D326" s="165" t="s">
        <v>6</v>
      </c>
      <c r="E326" s="105">
        <v>2500</v>
      </c>
      <c r="F326" s="83">
        <f t="shared" si="5"/>
        <v>4.0524681151808695</v>
      </c>
      <c r="G326" s="97" t="s">
        <v>405</v>
      </c>
      <c r="H326" s="96"/>
      <c r="I326" s="90" t="s">
        <v>25</v>
      </c>
      <c r="J326" s="86" t="s">
        <v>22</v>
      </c>
      <c r="K326" s="87" t="s">
        <v>44</v>
      </c>
      <c r="L326" s="88">
        <v>616.90800000000002</v>
      </c>
    </row>
    <row r="327" spans="1:12" ht="15.75" customHeight="1">
      <c r="A327" s="91">
        <v>44965</v>
      </c>
      <c r="B327" s="90" t="s">
        <v>18</v>
      </c>
      <c r="C327" s="97" t="s">
        <v>41</v>
      </c>
      <c r="D327" s="165" t="s">
        <v>6</v>
      </c>
      <c r="E327" s="105">
        <v>2500</v>
      </c>
      <c r="F327" s="83">
        <f t="shared" si="5"/>
        <v>4.0524681151808695</v>
      </c>
      <c r="G327" s="97" t="s">
        <v>406</v>
      </c>
      <c r="H327" s="96"/>
      <c r="I327" s="90" t="s">
        <v>128</v>
      </c>
      <c r="J327" s="86" t="s">
        <v>22</v>
      </c>
      <c r="K327" s="87" t="s">
        <v>44</v>
      </c>
      <c r="L327" s="88">
        <v>616.90800000000002</v>
      </c>
    </row>
    <row r="328" spans="1:12" ht="15.75" customHeight="1">
      <c r="A328" s="91">
        <v>44965</v>
      </c>
      <c r="B328" s="90" t="s">
        <v>18</v>
      </c>
      <c r="C328" s="97" t="s">
        <v>41</v>
      </c>
      <c r="D328" s="165" t="s">
        <v>6</v>
      </c>
      <c r="E328" s="105">
        <v>2500</v>
      </c>
      <c r="F328" s="83">
        <f t="shared" si="5"/>
        <v>4.0524681151808695</v>
      </c>
      <c r="G328" s="97" t="s">
        <v>407</v>
      </c>
      <c r="H328" s="96"/>
      <c r="I328" s="90" t="s">
        <v>153</v>
      </c>
      <c r="J328" s="86" t="s">
        <v>22</v>
      </c>
      <c r="K328" s="87" t="s">
        <v>44</v>
      </c>
      <c r="L328" s="88">
        <v>616.90800000000002</v>
      </c>
    </row>
    <row r="329" spans="1:12" ht="15.75" customHeight="1">
      <c r="A329" s="91">
        <v>44965</v>
      </c>
      <c r="B329" s="90" t="s">
        <v>18</v>
      </c>
      <c r="C329" s="97" t="s">
        <v>41</v>
      </c>
      <c r="D329" s="165" t="s">
        <v>6</v>
      </c>
      <c r="E329" s="105">
        <v>2500</v>
      </c>
      <c r="F329" s="83">
        <f t="shared" si="5"/>
        <v>4.0524681151808695</v>
      </c>
      <c r="G329" s="97" t="s">
        <v>408</v>
      </c>
      <c r="H329" s="96"/>
      <c r="I329" s="90" t="s">
        <v>168</v>
      </c>
      <c r="J329" s="86" t="s">
        <v>22</v>
      </c>
      <c r="K329" s="87" t="s">
        <v>44</v>
      </c>
      <c r="L329" s="88">
        <v>616.90800000000002</v>
      </c>
    </row>
    <row r="330" spans="1:12" ht="15.75" customHeight="1">
      <c r="A330" s="91">
        <v>44965</v>
      </c>
      <c r="B330" s="90" t="s">
        <v>18</v>
      </c>
      <c r="C330" s="97" t="s">
        <v>41</v>
      </c>
      <c r="D330" s="165" t="s">
        <v>6</v>
      </c>
      <c r="E330" s="105">
        <v>2500</v>
      </c>
      <c r="F330" s="83">
        <f t="shared" si="5"/>
        <v>4.0524681151808695</v>
      </c>
      <c r="G330" s="97" t="s">
        <v>409</v>
      </c>
      <c r="H330" s="96"/>
      <c r="I330" s="90" t="s">
        <v>45</v>
      </c>
      <c r="J330" s="86" t="s">
        <v>22</v>
      </c>
      <c r="K330" s="87" t="s">
        <v>44</v>
      </c>
      <c r="L330" s="88">
        <v>616.90800000000002</v>
      </c>
    </row>
    <row r="331" spans="1:12" ht="15.75" customHeight="1">
      <c r="A331" s="91">
        <v>44965</v>
      </c>
      <c r="B331" s="90" t="s">
        <v>18</v>
      </c>
      <c r="C331" s="97" t="s">
        <v>41</v>
      </c>
      <c r="D331" s="165" t="s">
        <v>10</v>
      </c>
      <c r="E331" s="105">
        <v>2500</v>
      </c>
      <c r="F331" s="83">
        <f t="shared" si="5"/>
        <v>4.0763324226263196</v>
      </c>
      <c r="G331" s="97" t="s">
        <v>410</v>
      </c>
      <c r="H331" s="96"/>
      <c r="I331" s="90" t="s">
        <v>15</v>
      </c>
      <c r="J331" s="86" t="s">
        <v>22</v>
      </c>
      <c r="K331" s="87" t="s">
        <v>130</v>
      </c>
      <c r="L331" s="88">
        <v>613.29639999999995</v>
      </c>
    </row>
    <row r="332" spans="1:12" ht="15.75" customHeight="1">
      <c r="A332" s="91">
        <v>44965</v>
      </c>
      <c r="B332" s="90" t="s">
        <v>18</v>
      </c>
      <c r="C332" s="97" t="s">
        <v>41</v>
      </c>
      <c r="D332" s="165" t="s">
        <v>10</v>
      </c>
      <c r="E332" s="105">
        <v>2500</v>
      </c>
      <c r="F332" s="83">
        <f t="shared" si="5"/>
        <v>4.0763324226263196</v>
      </c>
      <c r="G332" s="97" t="s">
        <v>411</v>
      </c>
      <c r="H332" s="96"/>
      <c r="I332" s="90" t="s">
        <v>167</v>
      </c>
      <c r="J332" s="86" t="s">
        <v>22</v>
      </c>
      <c r="K332" s="87" t="s">
        <v>130</v>
      </c>
      <c r="L332" s="88">
        <v>613.29639999999995</v>
      </c>
    </row>
    <row r="333" spans="1:12" ht="15.75" customHeight="1">
      <c r="A333" s="91">
        <v>44965</v>
      </c>
      <c r="B333" s="90" t="s">
        <v>46</v>
      </c>
      <c r="C333" s="92" t="s">
        <v>58</v>
      </c>
      <c r="D333" s="98" t="s">
        <v>7</v>
      </c>
      <c r="E333" s="108">
        <v>2000</v>
      </c>
      <c r="F333" s="83">
        <f t="shared" si="5"/>
        <v>3.2419744921446956</v>
      </c>
      <c r="G333" s="102" t="s">
        <v>61</v>
      </c>
      <c r="H333" s="96"/>
      <c r="I333" s="90" t="s">
        <v>40</v>
      </c>
      <c r="J333" s="86" t="s">
        <v>22</v>
      </c>
      <c r="K333" s="87" t="s">
        <v>44</v>
      </c>
      <c r="L333" s="88">
        <v>616.90800000000002</v>
      </c>
    </row>
    <row r="334" spans="1:12" ht="15.75" customHeight="1">
      <c r="A334" s="91">
        <v>44965</v>
      </c>
      <c r="B334" s="90" t="s">
        <v>46</v>
      </c>
      <c r="C334" s="92" t="s">
        <v>58</v>
      </c>
      <c r="D334" s="98" t="s">
        <v>10</v>
      </c>
      <c r="E334" s="105">
        <v>2800</v>
      </c>
      <c r="F334" s="83">
        <f t="shared" si="5"/>
        <v>4.565492313341478</v>
      </c>
      <c r="G334" s="102" t="s">
        <v>63</v>
      </c>
      <c r="H334" s="96"/>
      <c r="I334" s="90" t="s">
        <v>15</v>
      </c>
      <c r="J334" s="86" t="s">
        <v>22</v>
      </c>
      <c r="K334" s="87" t="s">
        <v>130</v>
      </c>
      <c r="L334" s="88">
        <v>613.29639999999995</v>
      </c>
    </row>
    <row r="335" spans="1:12" ht="15.75" customHeight="1">
      <c r="A335" s="91">
        <v>44966</v>
      </c>
      <c r="B335" s="90" t="s">
        <v>221</v>
      </c>
      <c r="C335" s="92" t="s">
        <v>58</v>
      </c>
      <c r="D335" s="98" t="s">
        <v>7</v>
      </c>
      <c r="E335" s="94">
        <v>1800</v>
      </c>
      <c r="F335" s="83">
        <f t="shared" si="5"/>
        <v>2.9177770429302261</v>
      </c>
      <c r="G335" s="95" t="s">
        <v>68</v>
      </c>
      <c r="H335" s="96"/>
      <c r="I335" s="90" t="s">
        <v>20</v>
      </c>
      <c r="J335" s="86" t="s">
        <v>22</v>
      </c>
      <c r="K335" s="87" t="s">
        <v>44</v>
      </c>
      <c r="L335" s="88">
        <v>616.90800000000002</v>
      </c>
    </row>
    <row r="336" spans="1:12" ht="15.75" customHeight="1">
      <c r="A336" s="91">
        <v>44966</v>
      </c>
      <c r="B336" s="90" t="s">
        <v>46</v>
      </c>
      <c r="C336" s="92" t="s">
        <v>58</v>
      </c>
      <c r="D336" s="98" t="s">
        <v>8</v>
      </c>
      <c r="E336" s="101">
        <v>1700</v>
      </c>
      <c r="F336" s="83">
        <f t="shared" si="5"/>
        <v>2.771906047385897</v>
      </c>
      <c r="G336" s="102" t="s">
        <v>333</v>
      </c>
      <c r="H336" s="96"/>
      <c r="I336" s="92" t="s">
        <v>14</v>
      </c>
      <c r="J336" s="86" t="s">
        <v>22</v>
      </c>
      <c r="K336" s="87" t="s">
        <v>130</v>
      </c>
      <c r="L336" s="88">
        <v>613.29639999999995</v>
      </c>
    </row>
    <row r="337" spans="1:12" ht="15.75" customHeight="1">
      <c r="A337" s="103">
        <v>44966</v>
      </c>
      <c r="B337" s="104" t="s">
        <v>46</v>
      </c>
      <c r="C337" s="92" t="s">
        <v>58</v>
      </c>
      <c r="D337" s="98" t="s">
        <v>9</v>
      </c>
      <c r="E337" s="121">
        <v>2900</v>
      </c>
      <c r="F337" s="83">
        <f t="shared" si="5"/>
        <v>4.7285456102465302</v>
      </c>
      <c r="G337" s="102" t="s">
        <v>104</v>
      </c>
      <c r="H337" s="96"/>
      <c r="I337" s="92" t="s">
        <v>17</v>
      </c>
      <c r="J337" s="86" t="s">
        <v>22</v>
      </c>
      <c r="K337" s="87" t="s">
        <v>130</v>
      </c>
      <c r="L337" s="88">
        <v>613.29639999999995</v>
      </c>
    </row>
    <row r="338" spans="1:12" ht="15.75" customHeight="1">
      <c r="A338" s="110">
        <v>44966</v>
      </c>
      <c r="B338" s="111" t="s">
        <v>95</v>
      </c>
      <c r="C338" s="92" t="s">
        <v>58</v>
      </c>
      <c r="D338" s="112" t="s">
        <v>9</v>
      </c>
      <c r="E338" s="113">
        <v>1800</v>
      </c>
      <c r="F338" s="83">
        <f t="shared" si="5"/>
        <v>2.9349593442909501</v>
      </c>
      <c r="G338" s="112" t="s">
        <v>60</v>
      </c>
      <c r="H338" s="96"/>
      <c r="I338" s="112" t="s">
        <v>16</v>
      </c>
      <c r="J338" s="86" t="s">
        <v>22</v>
      </c>
      <c r="K338" s="87" t="s">
        <v>130</v>
      </c>
      <c r="L338" s="88">
        <v>613.29639999999995</v>
      </c>
    </row>
    <row r="339" spans="1:12" ht="15.75" customHeight="1">
      <c r="A339" s="103">
        <v>44966</v>
      </c>
      <c r="B339" s="90" t="s">
        <v>345</v>
      </c>
      <c r="C339" s="92" t="s">
        <v>58</v>
      </c>
      <c r="D339" s="98" t="s">
        <v>6</v>
      </c>
      <c r="E339" s="105">
        <v>1000</v>
      </c>
      <c r="F339" s="83">
        <f t="shared" si="5"/>
        <v>1.6209872460723478</v>
      </c>
      <c r="G339" s="90" t="s">
        <v>66</v>
      </c>
      <c r="H339" s="96"/>
      <c r="I339" s="90" t="s">
        <v>13</v>
      </c>
      <c r="J339" s="86" t="s">
        <v>22</v>
      </c>
      <c r="K339" s="87" t="s">
        <v>44</v>
      </c>
      <c r="L339" s="88">
        <v>616.90800000000002</v>
      </c>
    </row>
    <row r="340" spans="1:12" ht="15.75" customHeight="1">
      <c r="A340" s="103">
        <v>44966</v>
      </c>
      <c r="B340" s="90" t="s">
        <v>46</v>
      </c>
      <c r="C340" s="92" t="s">
        <v>58</v>
      </c>
      <c r="D340" s="98" t="s">
        <v>6</v>
      </c>
      <c r="E340" s="105">
        <v>1950</v>
      </c>
      <c r="F340" s="83">
        <f t="shared" si="5"/>
        <v>3.1609251298410785</v>
      </c>
      <c r="G340" s="90" t="s">
        <v>66</v>
      </c>
      <c r="H340" s="96"/>
      <c r="I340" s="90" t="s">
        <v>13</v>
      </c>
      <c r="J340" s="86" t="s">
        <v>22</v>
      </c>
      <c r="K340" s="87" t="s">
        <v>44</v>
      </c>
      <c r="L340" s="88">
        <v>616.90800000000002</v>
      </c>
    </row>
    <row r="341" spans="1:12" ht="15.75" customHeight="1">
      <c r="A341" s="103">
        <v>44966</v>
      </c>
      <c r="B341" s="90" t="s">
        <v>47</v>
      </c>
      <c r="C341" s="90" t="s">
        <v>287</v>
      </c>
      <c r="D341" s="98" t="s">
        <v>6</v>
      </c>
      <c r="E341" s="105">
        <v>5000</v>
      </c>
      <c r="F341" s="83">
        <f t="shared" si="5"/>
        <v>8.1049362303617389</v>
      </c>
      <c r="G341" s="90" t="s">
        <v>66</v>
      </c>
      <c r="H341" s="96"/>
      <c r="I341" s="90" t="s">
        <v>13</v>
      </c>
      <c r="J341" s="86" t="s">
        <v>22</v>
      </c>
      <c r="K341" s="87" t="s">
        <v>44</v>
      </c>
      <c r="L341" s="88">
        <v>616.90800000000002</v>
      </c>
    </row>
    <row r="342" spans="1:12" ht="15.75" customHeight="1">
      <c r="A342" s="103">
        <v>44966</v>
      </c>
      <c r="B342" s="90" t="s">
        <v>48</v>
      </c>
      <c r="C342" s="90" t="s">
        <v>287</v>
      </c>
      <c r="D342" s="98" t="s">
        <v>6</v>
      </c>
      <c r="E342" s="105">
        <v>10000</v>
      </c>
      <c r="F342" s="83">
        <f t="shared" si="5"/>
        <v>16.209872460723478</v>
      </c>
      <c r="G342" s="90" t="s">
        <v>148</v>
      </c>
      <c r="H342" s="96"/>
      <c r="I342" s="90" t="s">
        <v>13</v>
      </c>
      <c r="J342" s="86" t="s">
        <v>22</v>
      </c>
      <c r="K342" s="87" t="s">
        <v>44</v>
      </c>
      <c r="L342" s="88">
        <v>616.90800000000002</v>
      </c>
    </row>
    <row r="343" spans="1:12" ht="15.75" customHeight="1">
      <c r="A343" s="103">
        <v>44966</v>
      </c>
      <c r="B343" s="90" t="s">
        <v>346</v>
      </c>
      <c r="C343" s="90" t="s">
        <v>51</v>
      </c>
      <c r="D343" s="98" t="s">
        <v>6</v>
      </c>
      <c r="E343" s="105">
        <v>2800</v>
      </c>
      <c r="F343" s="83">
        <f t="shared" si="5"/>
        <v>4.5387642890025743</v>
      </c>
      <c r="G343" s="90" t="s">
        <v>66</v>
      </c>
      <c r="H343" s="96"/>
      <c r="I343" s="90" t="s">
        <v>13</v>
      </c>
      <c r="J343" s="86" t="s">
        <v>22</v>
      </c>
      <c r="K343" s="87" t="s">
        <v>44</v>
      </c>
      <c r="L343" s="88">
        <v>616.90800000000002</v>
      </c>
    </row>
    <row r="344" spans="1:12" ht="15.75" customHeight="1">
      <c r="A344" s="91">
        <v>44966</v>
      </c>
      <c r="B344" s="90" t="s">
        <v>359</v>
      </c>
      <c r="C344" s="92" t="s">
        <v>58</v>
      </c>
      <c r="D344" s="98" t="s">
        <v>6</v>
      </c>
      <c r="E344" s="115">
        <v>3500</v>
      </c>
      <c r="F344" s="83">
        <f t="shared" si="5"/>
        <v>5.6734553612532173</v>
      </c>
      <c r="G344" s="92" t="s">
        <v>207</v>
      </c>
      <c r="H344" s="107">
        <v>1</v>
      </c>
      <c r="I344" s="92" t="s">
        <v>25</v>
      </c>
      <c r="J344" s="86" t="s">
        <v>22</v>
      </c>
      <c r="K344" s="87" t="s">
        <v>44</v>
      </c>
      <c r="L344" s="88">
        <v>616.90800000000002</v>
      </c>
    </row>
    <row r="345" spans="1:12" ht="15.75" customHeight="1">
      <c r="A345" s="91">
        <v>44966</v>
      </c>
      <c r="B345" s="90" t="s">
        <v>360</v>
      </c>
      <c r="C345" s="92" t="s">
        <v>58</v>
      </c>
      <c r="D345" s="98" t="s">
        <v>6</v>
      </c>
      <c r="E345" s="115">
        <v>1500</v>
      </c>
      <c r="F345" s="83">
        <f t="shared" si="5"/>
        <v>2.4314808691085217</v>
      </c>
      <c r="G345" s="92" t="s">
        <v>207</v>
      </c>
      <c r="H345" s="107">
        <v>1</v>
      </c>
      <c r="I345" s="92" t="s">
        <v>25</v>
      </c>
      <c r="J345" s="86" t="s">
        <v>22</v>
      </c>
      <c r="K345" s="87" t="s">
        <v>44</v>
      </c>
      <c r="L345" s="88">
        <v>616.90800000000002</v>
      </c>
    </row>
    <row r="346" spans="1:12" ht="15.75" customHeight="1">
      <c r="A346" s="91">
        <v>44966</v>
      </c>
      <c r="B346" s="90" t="s">
        <v>210</v>
      </c>
      <c r="C346" s="92" t="s">
        <v>58</v>
      </c>
      <c r="D346" s="98" t="s">
        <v>6</v>
      </c>
      <c r="E346" s="115">
        <v>2000</v>
      </c>
      <c r="F346" s="83">
        <f t="shared" si="5"/>
        <v>3.2419744921446956</v>
      </c>
      <c r="G346" s="92" t="s">
        <v>361</v>
      </c>
      <c r="H346" s="107">
        <v>1</v>
      </c>
      <c r="I346" s="92" t="s">
        <v>25</v>
      </c>
      <c r="J346" s="86" t="s">
        <v>22</v>
      </c>
      <c r="K346" s="87" t="s">
        <v>44</v>
      </c>
      <c r="L346" s="88">
        <v>616.90800000000002</v>
      </c>
    </row>
    <row r="347" spans="1:12" ht="15.75" customHeight="1">
      <c r="A347" s="91">
        <v>44966</v>
      </c>
      <c r="B347" s="90" t="s">
        <v>46</v>
      </c>
      <c r="C347" s="92" t="s">
        <v>58</v>
      </c>
      <c r="D347" s="98" t="s">
        <v>6</v>
      </c>
      <c r="E347" s="115">
        <v>2000</v>
      </c>
      <c r="F347" s="83">
        <f t="shared" si="5"/>
        <v>3.2419744921446956</v>
      </c>
      <c r="G347" s="92" t="s">
        <v>207</v>
      </c>
      <c r="H347" s="107">
        <v>1</v>
      </c>
      <c r="I347" s="92" t="s">
        <v>25</v>
      </c>
      <c r="J347" s="86" t="s">
        <v>22</v>
      </c>
      <c r="K347" s="87" t="s">
        <v>44</v>
      </c>
      <c r="L347" s="88">
        <v>616.90800000000002</v>
      </c>
    </row>
    <row r="348" spans="1:12" ht="15.75" customHeight="1">
      <c r="A348" s="91">
        <v>44966</v>
      </c>
      <c r="B348" s="90" t="s">
        <v>47</v>
      </c>
      <c r="C348" s="90" t="s">
        <v>287</v>
      </c>
      <c r="D348" s="98" t="s">
        <v>6</v>
      </c>
      <c r="E348" s="115">
        <v>5000</v>
      </c>
      <c r="F348" s="83">
        <f t="shared" si="5"/>
        <v>8.1049362303617389</v>
      </c>
      <c r="G348" s="92" t="s">
        <v>207</v>
      </c>
      <c r="H348" s="107">
        <v>1</v>
      </c>
      <c r="I348" s="92" t="s">
        <v>25</v>
      </c>
      <c r="J348" s="86" t="s">
        <v>22</v>
      </c>
      <c r="K348" s="87" t="s">
        <v>44</v>
      </c>
      <c r="L348" s="88">
        <v>616.90800000000002</v>
      </c>
    </row>
    <row r="349" spans="1:12" ht="15.75" customHeight="1">
      <c r="A349" s="91">
        <v>44966</v>
      </c>
      <c r="B349" s="90" t="s">
        <v>116</v>
      </c>
      <c r="C349" s="112" t="s">
        <v>51</v>
      </c>
      <c r="D349" s="98" t="s">
        <v>6</v>
      </c>
      <c r="E349" s="115">
        <v>1400</v>
      </c>
      <c r="F349" s="83">
        <f t="shared" si="5"/>
        <v>2.2693821445012872</v>
      </c>
      <c r="G349" s="92" t="s">
        <v>207</v>
      </c>
      <c r="H349" s="107">
        <v>1</v>
      </c>
      <c r="I349" s="92" t="s">
        <v>25</v>
      </c>
      <c r="J349" s="86" t="s">
        <v>22</v>
      </c>
      <c r="K349" s="87" t="s">
        <v>44</v>
      </c>
      <c r="L349" s="88">
        <v>616.90800000000002</v>
      </c>
    </row>
    <row r="350" spans="1:12" ht="15.75" customHeight="1">
      <c r="A350" s="91">
        <v>44966</v>
      </c>
      <c r="B350" s="90" t="s">
        <v>46</v>
      </c>
      <c r="C350" s="92" t="s">
        <v>58</v>
      </c>
      <c r="D350" s="98" t="s">
        <v>6</v>
      </c>
      <c r="E350" s="115">
        <v>1800</v>
      </c>
      <c r="F350" s="83">
        <f t="shared" si="5"/>
        <v>2.9177770429302261</v>
      </c>
      <c r="G350" s="102" t="s">
        <v>64</v>
      </c>
      <c r="H350" s="96"/>
      <c r="I350" s="92" t="s">
        <v>45</v>
      </c>
      <c r="J350" s="86" t="s">
        <v>22</v>
      </c>
      <c r="K350" s="87" t="s">
        <v>44</v>
      </c>
      <c r="L350" s="88">
        <v>616.90800000000002</v>
      </c>
    </row>
    <row r="351" spans="1:12" ht="15.75" customHeight="1">
      <c r="A351" s="91">
        <v>44966</v>
      </c>
      <c r="B351" s="90" t="s">
        <v>189</v>
      </c>
      <c r="C351" s="92" t="s">
        <v>58</v>
      </c>
      <c r="D351" s="98" t="s">
        <v>6</v>
      </c>
      <c r="E351" s="115">
        <v>3000</v>
      </c>
      <c r="F351" s="83">
        <f t="shared" si="5"/>
        <v>4.8629617382170434</v>
      </c>
      <c r="G351" s="102" t="s">
        <v>242</v>
      </c>
      <c r="H351" s="116">
        <v>2</v>
      </c>
      <c r="I351" s="92" t="s">
        <v>128</v>
      </c>
      <c r="J351" s="86" t="s">
        <v>22</v>
      </c>
      <c r="K351" s="87" t="s">
        <v>44</v>
      </c>
      <c r="L351" s="88">
        <v>616.90800000000002</v>
      </c>
    </row>
    <row r="352" spans="1:12" ht="15" customHeight="1">
      <c r="A352" s="91">
        <v>44966</v>
      </c>
      <c r="B352" s="90" t="s">
        <v>368</v>
      </c>
      <c r="C352" s="92" t="s">
        <v>58</v>
      </c>
      <c r="D352" s="98" t="s">
        <v>6</v>
      </c>
      <c r="E352" s="115">
        <v>2000</v>
      </c>
      <c r="F352" s="83">
        <f t="shared" si="5"/>
        <v>3.2419744921446956</v>
      </c>
      <c r="G352" s="90" t="s">
        <v>242</v>
      </c>
      <c r="H352" s="116">
        <v>2</v>
      </c>
      <c r="I352" s="92" t="s">
        <v>128</v>
      </c>
      <c r="J352" s="86" t="s">
        <v>22</v>
      </c>
      <c r="K352" s="87" t="s">
        <v>44</v>
      </c>
      <c r="L352" s="88">
        <v>616.90800000000002</v>
      </c>
    </row>
    <row r="353" spans="1:12" ht="15.75" customHeight="1">
      <c r="A353" s="91">
        <v>44966</v>
      </c>
      <c r="B353" s="90" t="s">
        <v>46</v>
      </c>
      <c r="C353" s="92" t="s">
        <v>58</v>
      </c>
      <c r="D353" s="98" t="s">
        <v>6</v>
      </c>
      <c r="E353" s="115">
        <v>2000</v>
      </c>
      <c r="F353" s="83">
        <f t="shared" si="5"/>
        <v>3.2419744921446956</v>
      </c>
      <c r="G353" s="90" t="s">
        <v>242</v>
      </c>
      <c r="H353" s="116">
        <v>2</v>
      </c>
      <c r="I353" s="92" t="s">
        <v>128</v>
      </c>
      <c r="J353" s="86" t="s">
        <v>22</v>
      </c>
      <c r="K353" s="87" t="s">
        <v>44</v>
      </c>
      <c r="L353" s="88">
        <v>616.90800000000002</v>
      </c>
    </row>
    <row r="354" spans="1:12" ht="15.75" customHeight="1">
      <c r="A354" s="91">
        <v>44966</v>
      </c>
      <c r="B354" s="90" t="s">
        <v>47</v>
      </c>
      <c r="C354" s="90" t="s">
        <v>287</v>
      </c>
      <c r="D354" s="98" t="s">
        <v>6</v>
      </c>
      <c r="E354" s="115">
        <v>5000</v>
      </c>
      <c r="F354" s="83">
        <f t="shared" si="5"/>
        <v>8.1049362303617389</v>
      </c>
      <c r="G354" s="90" t="s">
        <v>242</v>
      </c>
      <c r="H354" s="116">
        <v>2</v>
      </c>
      <c r="I354" s="92" t="s">
        <v>128</v>
      </c>
      <c r="J354" s="86" t="s">
        <v>22</v>
      </c>
      <c r="K354" s="87" t="s">
        <v>44</v>
      </c>
      <c r="L354" s="88">
        <v>616.90800000000002</v>
      </c>
    </row>
    <row r="355" spans="1:12" ht="15.75" customHeight="1">
      <c r="A355" s="91">
        <v>44966</v>
      </c>
      <c r="B355" s="90" t="s">
        <v>372</v>
      </c>
      <c r="C355" s="92" t="s">
        <v>58</v>
      </c>
      <c r="D355" s="98" t="s">
        <v>6</v>
      </c>
      <c r="E355" s="115">
        <v>2000</v>
      </c>
      <c r="F355" s="83">
        <f t="shared" si="5"/>
        <v>3.2419744921446956</v>
      </c>
      <c r="G355" s="102" t="s">
        <v>260</v>
      </c>
      <c r="H355" s="116">
        <v>3</v>
      </c>
      <c r="I355" s="92" t="s">
        <v>168</v>
      </c>
      <c r="J355" s="86" t="s">
        <v>22</v>
      </c>
      <c r="K355" s="87" t="s">
        <v>44</v>
      </c>
      <c r="L355" s="88">
        <v>616.90800000000002</v>
      </c>
    </row>
    <row r="356" spans="1:12" ht="15.75" customHeight="1">
      <c r="A356" s="91">
        <v>44966</v>
      </c>
      <c r="B356" s="90" t="s">
        <v>373</v>
      </c>
      <c r="C356" s="90" t="s">
        <v>51</v>
      </c>
      <c r="D356" s="98" t="s">
        <v>6</v>
      </c>
      <c r="E356" s="115">
        <v>1000</v>
      </c>
      <c r="F356" s="83">
        <f t="shared" si="5"/>
        <v>1.6209872460723478</v>
      </c>
      <c r="G356" s="102" t="s">
        <v>260</v>
      </c>
      <c r="H356" s="116">
        <v>3</v>
      </c>
      <c r="I356" s="92" t="s">
        <v>168</v>
      </c>
      <c r="J356" s="86" t="s">
        <v>22</v>
      </c>
      <c r="K356" s="87" t="s">
        <v>44</v>
      </c>
      <c r="L356" s="88">
        <v>616.90800000000002</v>
      </c>
    </row>
    <row r="357" spans="1:12" ht="15.75" customHeight="1">
      <c r="A357" s="91">
        <v>44966</v>
      </c>
      <c r="B357" s="90" t="s">
        <v>46</v>
      </c>
      <c r="C357" s="92" t="s">
        <v>58</v>
      </c>
      <c r="D357" s="98" t="s">
        <v>6</v>
      </c>
      <c r="E357" s="115">
        <v>1500</v>
      </c>
      <c r="F357" s="83">
        <f t="shared" si="5"/>
        <v>2.4314808691085217</v>
      </c>
      <c r="G357" s="102" t="s">
        <v>260</v>
      </c>
      <c r="H357" s="116">
        <v>3</v>
      </c>
      <c r="I357" s="92" t="s">
        <v>168</v>
      </c>
      <c r="J357" s="86" t="s">
        <v>22</v>
      </c>
      <c r="K357" s="87" t="s">
        <v>44</v>
      </c>
      <c r="L357" s="88">
        <v>616.90800000000002</v>
      </c>
    </row>
    <row r="358" spans="1:12" ht="15.75" customHeight="1">
      <c r="A358" s="91">
        <v>44966</v>
      </c>
      <c r="B358" s="90" t="s">
        <v>47</v>
      </c>
      <c r="C358" s="90" t="s">
        <v>287</v>
      </c>
      <c r="D358" s="98" t="s">
        <v>6</v>
      </c>
      <c r="E358" s="115">
        <v>3000</v>
      </c>
      <c r="F358" s="83">
        <f t="shared" si="5"/>
        <v>4.8629617382170434</v>
      </c>
      <c r="G358" s="102" t="s">
        <v>260</v>
      </c>
      <c r="H358" s="116">
        <v>3</v>
      </c>
      <c r="I358" s="92" t="s">
        <v>168</v>
      </c>
      <c r="J358" s="86" t="s">
        <v>22</v>
      </c>
      <c r="K358" s="87" t="s">
        <v>44</v>
      </c>
      <c r="L358" s="88">
        <v>616.90800000000002</v>
      </c>
    </row>
    <row r="359" spans="1:12" ht="15.75" customHeight="1">
      <c r="A359" s="91">
        <v>44966</v>
      </c>
      <c r="B359" s="90" t="s">
        <v>46</v>
      </c>
      <c r="C359" s="92" t="s">
        <v>58</v>
      </c>
      <c r="D359" s="98" t="s">
        <v>6</v>
      </c>
      <c r="E359" s="106">
        <v>1900</v>
      </c>
      <c r="F359" s="83">
        <f t="shared" si="5"/>
        <v>3.0798757675374611</v>
      </c>
      <c r="G359" s="102" t="s">
        <v>160</v>
      </c>
      <c r="H359" s="96"/>
      <c r="I359" s="92" t="s">
        <v>153</v>
      </c>
      <c r="J359" s="86" t="s">
        <v>22</v>
      </c>
      <c r="K359" s="87" t="s">
        <v>44</v>
      </c>
      <c r="L359" s="88">
        <v>616.90800000000002</v>
      </c>
    </row>
    <row r="360" spans="1:12" ht="15.75" customHeight="1">
      <c r="A360" s="91">
        <v>44966</v>
      </c>
      <c r="B360" s="90" t="s">
        <v>417</v>
      </c>
      <c r="C360" s="92" t="s">
        <v>58</v>
      </c>
      <c r="D360" s="98" t="s">
        <v>6</v>
      </c>
      <c r="E360" s="123">
        <v>500</v>
      </c>
      <c r="F360" s="83">
        <f t="shared" si="5"/>
        <v>0.81049362303617389</v>
      </c>
      <c r="G360" s="102" t="s">
        <v>178</v>
      </c>
      <c r="H360" s="96"/>
      <c r="I360" s="92" t="s">
        <v>144</v>
      </c>
      <c r="J360" s="86" t="s">
        <v>22</v>
      </c>
      <c r="K360" s="87" t="s">
        <v>44</v>
      </c>
      <c r="L360" s="88">
        <v>616.90800000000002</v>
      </c>
    </row>
    <row r="361" spans="1:12" ht="15.75" customHeight="1">
      <c r="A361" s="91">
        <v>44966</v>
      </c>
      <c r="B361" s="90" t="s">
        <v>46</v>
      </c>
      <c r="C361" s="92" t="s">
        <v>58</v>
      </c>
      <c r="D361" s="98" t="s">
        <v>7</v>
      </c>
      <c r="E361" s="108">
        <v>1700</v>
      </c>
      <c r="F361" s="83">
        <f t="shared" si="5"/>
        <v>2.7556783183229911</v>
      </c>
      <c r="G361" s="90" t="s">
        <v>112</v>
      </c>
      <c r="H361" s="96"/>
      <c r="I361" s="90" t="s">
        <v>59</v>
      </c>
      <c r="J361" s="86" t="s">
        <v>22</v>
      </c>
      <c r="K361" s="87" t="s">
        <v>44</v>
      </c>
      <c r="L361" s="88">
        <v>616.90800000000002</v>
      </c>
    </row>
    <row r="362" spans="1:12" ht="15.75" customHeight="1">
      <c r="A362" s="91">
        <v>44966</v>
      </c>
      <c r="B362" s="90" t="s">
        <v>46</v>
      </c>
      <c r="C362" s="92" t="s">
        <v>58</v>
      </c>
      <c r="D362" s="98" t="s">
        <v>7</v>
      </c>
      <c r="E362" s="108">
        <v>1500</v>
      </c>
      <c r="F362" s="83">
        <f t="shared" si="5"/>
        <v>2.4314808691085217</v>
      </c>
      <c r="G362" s="90" t="s">
        <v>161</v>
      </c>
      <c r="H362" s="96"/>
      <c r="I362" s="90" t="s">
        <v>12</v>
      </c>
      <c r="J362" s="86" t="s">
        <v>22</v>
      </c>
      <c r="K362" s="87" t="s">
        <v>44</v>
      </c>
      <c r="L362" s="88">
        <v>616.90800000000002</v>
      </c>
    </row>
    <row r="363" spans="1:12" ht="15.75" customHeight="1">
      <c r="A363" s="91">
        <v>44966</v>
      </c>
      <c r="B363" s="90" t="s">
        <v>46</v>
      </c>
      <c r="C363" s="92" t="s">
        <v>58</v>
      </c>
      <c r="D363" s="98" t="s">
        <v>10</v>
      </c>
      <c r="E363" s="101">
        <v>1800</v>
      </c>
      <c r="F363" s="83">
        <f t="shared" si="5"/>
        <v>2.9349593442909501</v>
      </c>
      <c r="G363" s="102" t="s">
        <v>179</v>
      </c>
      <c r="H363" s="96"/>
      <c r="I363" s="92" t="s">
        <v>167</v>
      </c>
      <c r="J363" s="86" t="s">
        <v>22</v>
      </c>
      <c r="K363" s="87" t="s">
        <v>130</v>
      </c>
      <c r="L363" s="88">
        <v>613.29639999999995</v>
      </c>
    </row>
    <row r="364" spans="1:12" ht="15.75" customHeight="1">
      <c r="A364" s="91">
        <v>44966</v>
      </c>
      <c r="B364" s="90" t="s">
        <v>18</v>
      </c>
      <c r="C364" s="97" t="s">
        <v>41</v>
      </c>
      <c r="D364" s="165" t="s">
        <v>9</v>
      </c>
      <c r="E364" s="105">
        <v>5000</v>
      </c>
      <c r="F364" s="83">
        <f t="shared" si="5"/>
        <v>8.1526648452526391</v>
      </c>
      <c r="G364" s="97" t="s">
        <v>396</v>
      </c>
      <c r="H364" s="96"/>
      <c r="I364" s="90" t="s">
        <v>17</v>
      </c>
      <c r="J364" s="86" t="s">
        <v>22</v>
      </c>
      <c r="K364" s="87" t="s">
        <v>130</v>
      </c>
      <c r="L364" s="88">
        <v>613.29639999999995</v>
      </c>
    </row>
    <row r="365" spans="1:12" ht="15.75" customHeight="1">
      <c r="A365" s="91">
        <v>44966</v>
      </c>
      <c r="B365" s="90" t="s">
        <v>18</v>
      </c>
      <c r="C365" s="97" t="s">
        <v>41</v>
      </c>
      <c r="D365" s="165" t="s">
        <v>9</v>
      </c>
      <c r="E365" s="105">
        <v>5000</v>
      </c>
      <c r="F365" s="83">
        <f t="shared" si="5"/>
        <v>8.1526648452526391</v>
      </c>
      <c r="G365" s="97" t="s">
        <v>397</v>
      </c>
      <c r="H365" s="96"/>
      <c r="I365" s="90" t="s">
        <v>16</v>
      </c>
      <c r="J365" s="86" t="s">
        <v>22</v>
      </c>
      <c r="K365" s="87" t="s">
        <v>130</v>
      </c>
      <c r="L365" s="88">
        <v>613.29639999999995</v>
      </c>
    </row>
    <row r="366" spans="1:12" ht="15.75" customHeight="1">
      <c r="A366" s="91">
        <v>44966</v>
      </c>
      <c r="B366" s="90" t="s">
        <v>18</v>
      </c>
      <c r="C366" s="97" t="s">
        <v>41</v>
      </c>
      <c r="D366" s="165" t="s">
        <v>7</v>
      </c>
      <c r="E366" s="105">
        <v>5000</v>
      </c>
      <c r="F366" s="83">
        <f t="shared" si="5"/>
        <v>8.1049362303617389</v>
      </c>
      <c r="G366" s="97" t="s">
        <v>398</v>
      </c>
      <c r="H366" s="96"/>
      <c r="I366" s="90" t="s">
        <v>20</v>
      </c>
      <c r="J366" s="86" t="s">
        <v>22</v>
      </c>
      <c r="K366" s="87" t="s">
        <v>44</v>
      </c>
      <c r="L366" s="88">
        <v>616.90800000000002</v>
      </c>
    </row>
    <row r="367" spans="1:12" ht="15.75" customHeight="1">
      <c r="A367" s="91">
        <v>44966</v>
      </c>
      <c r="B367" s="90" t="s">
        <v>18</v>
      </c>
      <c r="C367" s="97" t="s">
        <v>41</v>
      </c>
      <c r="D367" s="165" t="s">
        <v>6</v>
      </c>
      <c r="E367" s="105">
        <v>5000</v>
      </c>
      <c r="F367" s="83">
        <f t="shared" si="5"/>
        <v>8.1049362303617389</v>
      </c>
      <c r="G367" s="97" t="s">
        <v>399</v>
      </c>
      <c r="H367" s="96"/>
      <c r="I367" s="90" t="s">
        <v>13</v>
      </c>
      <c r="J367" s="86" t="s">
        <v>22</v>
      </c>
      <c r="K367" s="87" t="s">
        <v>44</v>
      </c>
      <c r="L367" s="88">
        <v>616.90800000000002</v>
      </c>
    </row>
    <row r="368" spans="1:12" ht="15.75" customHeight="1">
      <c r="A368" s="91">
        <v>44966</v>
      </c>
      <c r="B368" s="90" t="s">
        <v>18</v>
      </c>
      <c r="C368" s="97" t="s">
        <v>41</v>
      </c>
      <c r="D368" s="165" t="s">
        <v>7</v>
      </c>
      <c r="E368" s="105">
        <v>2500</v>
      </c>
      <c r="F368" s="83">
        <f t="shared" si="5"/>
        <v>4.0524681151808695</v>
      </c>
      <c r="G368" s="97" t="s">
        <v>400</v>
      </c>
      <c r="H368" s="96"/>
      <c r="I368" s="90" t="s">
        <v>14</v>
      </c>
      <c r="J368" s="86" t="s">
        <v>22</v>
      </c>
      <c r="K368" s="87" t="s">
        <v>44</v>
      </c>
      <c r="L368" s="88">
        <v>616.90800000000002</v>
      </c>
    </row>
    <row r="369" spans="1:12" ht="15.75" customHeight="1">
      <c r="A369" s="91">
        <v>44966</v>
      </c>
      <c r="B369" s="90" t="s">
        <v>18</v>
      </c>
      <c r="C369" s="97" t="s">
        <v>41</v>
      </c>
      <c r="D369" s="165" t="s">
        <v>7</v>
      </c>
      <c r="E369" s="105">
        <v>2500</v>
      </c>
      <c r="F369" s="83">
        <f t="shared" si="5"/>
        <v>4.0524681151808695</v>
      </c>
      <c r="G369" s="97" t="s">
        <v>401</v>
      </c>
      <c r="H369" s="96"/>
      <c r="I369" s="90" t="s">
        <v>40</v>
      </c>
      <c r="J369" s="86" t="s">
        <v>22</v>
      </c>
      <c r="K369" s="87" t="s">
        <v>44</v>
      </c>
      <c r="L369" s="88">
        <v>616.90800000000002</v>
      </c>
    </row>
    <row r="370" spans="1:12" ht="15.75" customHeight="1">
      <c r="A370" s="91">
        <v>44966</v>
      </c>
      <c r="B370" s="90" t="s">
        <v>18</v>
      </c>
      <c r="C370" s="97" t="s">
        <v>41</v>
      </c>
      <c r="D370" s="165" t="s">
        <v>7</v>
      </c>
      <c r="E370" s="105">
        <v>2500</v>
      </c>
      <c r="F370" s="83">
        <f t="shared" si="5"/>
        <v>4.0524681151808695</v>
      </c>
      <c r="G370" s="97" t="s">
        <v>402</v>
      </c>
      <c r="H370" s="96"/>
      <c r="I370" s="90" t="s">
        <v>12</v>
      </c>
      <c r="J370" s="86" t="s">
        <v>22</v>
      </c>
      <c r="K370" s="87" t="s">
        <v>44</v>
      </c>
      <c r="L370" s="88">
        <v>616.90800000000002</v>
      </c>
    </row>
    <row r="371" spans="1:12" ht="15.75" customHeight="1">
      <c r="A371" s="91">
        <v>44966</v>
      </c>
      <c r="B371" s="90" t="s">
        <v>18</v>
      </c>
      <c r="C371" s="97" t="s">
        <v>41</v>
      </c>
      <c r="D371" s="165" t="s">
        <v>7</v>
      </c>
      <c r="E371" s="105">
        <v>2500</v>
      </c>
      <c r="F371" s="83">
        <f t="shared" si="5"/>
        <v>4.0524681151808695</v>
      </c>
      <c r="G371" s="97" t="s">
        <v>403</v>
      </c>
      <c r="H371" s="96"/>
      <c r="I371" s="90" t="s">
        <v>59</v>
      </c>
      <c r="J371" s="86" t="s">
        <v>22</v>
      </c>
      <c r="K371" s="87" t="s">
        <v>44</v>
      </c>
      <c r="L371" s="88">
        <v>616.90800000000002</v>
      </c>
    </row>
    <row r="372" spans="1:12" ht="15.75" customHeight="1">
      <c r="A372" s="91">
        <v>44966</v>
      </c>
      <c r="B372" s="90" t="s">
        <v>18</v>
      </c>
      <c r="C372" s="97" t="s">
        <v>41</v>
      </c>
      <c r="D372" s="165" t="s">
        <v>7</v>
      </c>
      <c r="E372" s="105">
        <v>2500</v>
      </c>
      <c r="F372" s="83">
        <f t="shared" si="5"/>
        <v>4.0524681151808695</v>
      </c>
      <c r="G372" s="97" t="s">
        <v>404</v>
      </c>
      <c r="H372" s="96"/>
      <c r="I372" s="90" t="s">
        <v>144</v>
      </c>
      <c r="J372" s="86" t="s">
        <v>22</v>
      </c>
      <c r="K372" s="87" t="s">
        <v>44</v>
      </c>
      <c r="L372" s="88">
        <v>616.90800000000002</v>
      </c>
    </row>
    <row r="373" spans="1:12" ht="15.75" customHeight="1">
      <c r="A373" s="91">
        <v>44966</v>
      </c>
      <c r="B373" s="90" t="s">
        <v>18</v>
      </c>
      <c r="C373" s="97" t="s">
        <v>41</v>
      </c>
      <c r="D373" s="165" t="s">
        <v>6</v>
      </c>
      <c r="E373" s="105">
        <v>2500</v>
      </c>
      <c r="F373" s="83">
        <f t="shared" si="5"/>
        <v>4.0524681151808695</v>
      </c>
      <c r="G373" s="97" t="s">
        <v>405</v>
      </c>
      <c r="H373" s="96"/>
      <c r="I373" s="90" t="s">
        <v>25</v>
      </c>
      <c r="J373" s="86" t="s">
        <v>22</v>
      </c>
      <c r="K373" s="87" t="s">
        <v>44</v>
      </c>
      <c r="L373" s="88">
        <v>616.90800000000002</v>
      </c>
    </row>
    <row r="374" spans="1:12" ht="15.75" customHeight="1">
      <c r="A374" s="91">
        <v>44966</v>
      </c>
      <c r="B374" s="90" t="s">
        <v>18</v>
      </c>
      <c r="C374" s="97" t="s">
        <v>41</v>
      </c>
      <c r="D374" s="165" t="s">
        <v>6</v>
      </c>
      <c r="E374" s="105">
        <v>2500</v>
      </c>
      <c r="F374" s="83">
        <f t="shared" si="5"/>
        <v>4.0524681151808695</v>
      </c>
      <c r="G374" s="97" t="s">
        <v>406</v>
      </c>
      <c r="H374" s="96"/>
      <c r="I374" s="90" t="s">
        <v>128</v>
      </c>
      <c r="J374" s="86" t="s">
        <v>22</v>
      </c>
      <c r="K374" s="87" t="s">
        <v>44</v>
      </c>
      <c r="L374" s="88">
        <v>616.90800000000002</v>
      </c>
    </row>
    <row r="375" spans="1:12" ht="15.75" customHeight="1">
      <c r="A375" s="91">
        <v>44966</v>
      </c>
      <c r="B375" s="90" t="s">
        <v>18</v>
      </c>
      <c r="C375" s="97" t="s">
        <v>41</v>
      </c>
      <c r="D375" s="165" t="s">
        <v>6</v>
      </c>
      <c r="E375" s="105">
        <v>2500</v>
      </c>
      <c r="F375" s="83">
        <f t="shared" si="5"/>
        <v>4.0524681151808695</v>
      </c>
      <c r="G375" s="97" t="s">
        <v>407</v>
      </c>
      <c r="H375" s="96"/>
      <c r="I375" s="90" t="s">
        <v>153</v>
      </c>
      <c r="J375" s="86" t="s">
        <v>22</v>
      </c>
      <c r="K375" s="87" t="s">
        <v>44</v>
      </c>
      <c r="L375" s="88">
        <v>616.90800000000002</v>
      </c>
    </row>
    <row r="376" spans="1:12" ht="15.75" customHeight="1">
      <c r="A376" s="91">
        <v>44966</v>
      </c>
      <c r="B376" s="90" t="s">
        <v>18</v>
      </c>
      <c r="C376" s="97" t="s">
        <v>41</v>
      </c>
      <c r="D376" s="165" t="s">
        <v>6</v>
      </c>
      <c r="E376" s="105">
        <v>2500</v>
      </c>
      <c r="F376" s="83">
        <f t="shared" si="5"/>
        <v>4.0524681151808695</v>
      </c>
      <c r="G376" s="97" t="s">
        <v>408</v>
      </c>
      <c r="H376" s="96"/>
      <c r="I376" s="90" t="s">
        <v>168</v>
      </c>
      <c r="J376" s="86" t="s">
        <v>22</v>
      </c>
      <c r="K376" s="87" t="s">
        <v>44</v>
      </c>
      <c r="L376" s="88">
        <v>616.90800000000002</v>
      </c>
    </row>
    <row r="377" spans="1:12" ht="15.75" customHeight="1">
      <c r="A377" s="91">
        <v>44966</v>
      </c>
      <c r="B377" s="90" t="s">
        <v>18</v>
      </c>
      <c r="C377" s="97" t="s">
        <v>41</v>
      </c>
      <c r="D377" s="165" t="s">
        <v>6</v>
      </c>
      <c r="E377" s="105">
        <v>2500</v>
      </c>
      <c r="F377" s="83">
        <f t="shared" si="5"/>
        <v>4.0524681151808695</v>
      </c>
      <c r="G377" s="97" t="s">
        <v>409</v>
      </c>
      <c r="H377" s="96"/>
      <c r="I377" s="90" t="s">
        <v>45</v>
      </c>
      <c r="J377" s="86" t="s">
        <v>22</v>
      </c>
      <c r="K377" s="87" t="s">
        <v>44</v>
      </c>
      <c r="L377" s="88">
        <v>616.90800000000002</v>
      </c>
    </row>
    <row r="378" spans="1:12" ht="15.75" customHeight="1">
      <c r="A378" s="91">
        <v>44966</v>
      </c>
      <c r="B378" s="90" t="s">
        <v>18</v>
      </c>
      <c r="C378" s="97" t="s">
        <v>41</v>
      </c>
      <c r="D378" s="165" t="s">
        <v>10</v>
      </c>
      <c r="E378" s="105">
        <v>2500</v>
      </c>
      <c r="F378" s="83">
        <f t="shared" si="5"/>
        <v>4.0763324226263196</v>
      </c>
      <c r="G378" s="97" t="s">
        <v>410</v>
      </c>
      <c r="H378" s="96"/>
      <c r="I378" s="90" t="s">
        <v>15</v>
      </c>
      <c r="J378" s="86" t="s">
        <v>22</v>
      </c>
      <c r="K378" s="87" t="s">
        <v>130</v>
      </c>
      <c r="L378" s="88">
        <v>613.29639999999995</v>
      </c>
    </row>
    <row r="379" spans="1:12" ht="15.75" customHeight="1">
      <c r="A379" s="91">
        <v>44966</v>
      </c>
      <c r="B379" s="90" t="s">
        <v>18</v>
      </c>
      <c r="C379" s="97" t="s">
        <v>41</v>
      </c>
      <c r="D379" s="165" t="s">
        <v>10</v>
      </c>
      <c r="E379" s="105">
        <v>2500</v>
      </c>
      <c r="F379" s="83">
        <f t="shared" si="5"/>
        <v>4.0763324226263196</v>
      </c>
      <c r="G379" s="97" t="s">
        <v>411</v>
      </c>
      <c r="H379" s="96"/>
      <c r="I379" s="90" t="s">
        <v>167</v>
      </c>
      <c r="J379" s="86" t="s">
        <v>22</v>
      </c>
      <c r="K379" s="87" t="s">
        <v>130</v>
      </c>
      <c r="L379" s="88">
        <v>613.29639999999995</v>
      </c>
    </row>
    <row r="380" spans="1:12" ht="15.75" customHeight="1">
      <c r="A380" s="91">
        <v>44966</v>
      </c>
      <c r="B380" s="90" t="s">
        <v>46</v>
      </c>
      <c r="C380" s="92" t="s">
        <v>58</v>
      </c>
      <c r="D380" s="98" t="s">
        <v>7</v>
      </c>
      <c r="E380" s="108">
        <v>2000</v>
      </c>
      <c r="F380" s="83">
        <f t="shared" si="5"/>
        <v>3.2419744921446956</v>
      </c>
      <c r="G380" s="102" t="s">
        <v>61</v>
      </c>
      <c r="H380" s="96"/>
      <c r="I380" s="90" t="s">
        <v>40</v>
      </c>
      <c r="J380" s="86" t="s">
        <v>22</v>
      </c>
      <c r="K380" s="87" t="s">
        <v>44</v>
      </c>
      <c r="L380" s="88">
        <v>616.90800000000002</v>
      </c>
    </row>
    <row r="381" spans="1:12" ht="15.75" customHeight="1">
      <c r="A381" s="91">
        <v>44966</v>
      </c>
      <c r="B381" s="90" t="s">
        <v>46</v>
      </c>
      <c r="C381" s="92" t="s">
        <v>58</v>
      </c>
      <c r="D381" s="98" t="s">
        <v>10</v>
      </c>
      <c r="E381" s="105">
        <v>2800</v>
      </c>
      <c r="F381" s="83">
        <f t="shared" si="5"/>
        <v>4.565492313341478</v>
      </c>
      <c r="G381" s="102" t="s">
        <v>63</v>
      </c>
      <c r="H381" s="96"/>
      <c r="I381" s="90" t="s">
        <v>15</v>
      </c>
      <c r="J381" s="86" t="s">
        <v>22</v>
      </c>
      <c r="K381" s="87" t="s">
        <v>130</v>
      </c>
      <c r="L381" s="88">
        <v>613.29639999999995</v>
      </c>
    </row>
    <row r="382" spans="1:12" ht="15.75" customHeight="1">
      <c r="A382" s="91">
        <v>44966</v>
      </c>
      <c r="B382" s="90" t="s">
        <v>123</v>
      </c>
      <c r="C382" s="90" t="s">
        <v>103</v>
      </c>
      <c r="D382" s="98" t="s">
        <v>10</v>
      </c>
      <c r="E382" s="105">
        <v>750</v>
      </c>
      <c r="F382" s="83">
        <f t="shared" si="5"/>
        <v>1.2228997267878958</v>
      </c>
      <c r="G382" s="102" t="s">
        <v>63</v>
      </c>
      <c r="H382" s="96"/>
      <c r="I382" s="90" t="s">
        <v>15</v>
      </c>
      <c r="J382" s="86" t="s">
        <v>22</v>
      </c>
      <c r="K382" s="87" t="s">
        <v>130</v>
      </c>
      <c r="L382" s="88">
        <v>613.29639999999995</v>
      </c>
    </row>
    <row r="383" spans="1:12" ht="15.75" customHeight="1">
      <c r="A383" s="91">
        <v>44966</v>
      </c>
      <c r="B383" s="90" t="s">
        <v>123</v>
      </c>
      <c r="C383" s="90" t="s">
        <v>103</v>
      </c>
      <c r="D383" s="98" t="s">
        <v>10</v>
      </c>
      <c r="E383" s="105">
        <v>750</v>
      </c>
      <c r="F383" s="83">
        <f t="shared" si="5"/>
        <v>1.2228997267878958</v>
      </c>
      <c r="G383" s="102" t="s">
        <v>63</v>
      </c>
      <c r="H383" s="96"/>
      <c r="I383" s="90" t="s">
        <v>15</v>
      </c>
      <c r="J383" s="86" t="s">
        <v>22</v>
      </c>
      <c r="K383" s="87" t="s">
        <v>130</v>
      </c>
      <c r="L383" s="88">
        <v>613.29639999999995</v>
      </c>
    </row>
    <row r="384" spans="1:12" ht="15.75" customHeight="1">
      <c r="A384" s="91">
        <v>44966</v>
      </c>
      <c r="B384" s="90" t="s">
        <v>123</v>
      </c>
      <c r="C384" s="90" t="s">
        <v>103</v>
      </c>
      <c r="D384" s="98" t="s">
        <v>10</v>
      </c>
      <c r="E384" s="105">
        <v>500</v>
      </c>
      <c r="F384" s="83">
        <f t="shared" si="5"/>
        <v>0.81526648452526385</v>
      </c>
      <c r="G384" s="102" t="s">
        <v>63</v>
      </c>
      <c r="H384" s="96"/>
      <c r="I384" s="90" t="s">
        <v>15</v>
      </c>
      <c r="J384" s="86" t="s">
        <v>22</v>
      </c>
      <c r="K384" s="87" t="s">
        <v>130</v>
      </c>
      <c r="L384" s="88">
        <v>613.29639999999995</v>
      </c>
    </row>
    <row r="385" spans="1:12" ht="15.75" customHeight="1">
      <c r="A385" s="91">
        <v>44967</v>
      </c>
      <c r="B385" s="90" t="s">
        <v>221</v>
      </c>
      <c r="C385" s="92" t="s">
        <v>58</v>
      </c>
      <c r="D385" s="124" t="s">
        <v>7</v>
      </c>
      <c r="E385" s="94">
        <v>1900</v>
      </c>
      <c r="F385" s="83">
        <f t="shared" si="5"/>
        <v>3.0798757675374611</v>
      </c>
      <c r="G385" s="95" t="s">
        <v>68</v>
      </c>
      <c r="H385" s="96"/>
      <c r="I385" s="90" t="s">
        <v>20</v>
      </c>
      <c r="J385" s="86" t="s">
        <v>22</v>
      </c>
      <c r="K385" s="87" t="s">
        <v>44</v>
      </c>
      <c r="L385" s="88">
        <v>616.90800000000002</v>
      </c>
    </row>
    <row r="386" spans="1:12" ht="15.75" customHeight="1">
      <c r="A386" s="91">
        <v>44967</v>
      </c>
      <c r="B386" s="90" t="s">
        <v>46</v>
      </c>
      <c r="C386" s="92" t="s">
        <v>58</v>
      </c>
      <c r="D386" s="98" t="s">
        <v>8</v>
      </c>
      <c r="E386" s="101">
        <v>1800</v>
      </c>
      <c r="F386" s="83">
        <f t="shared" ref="F386:F449" si="6">E386/L386</f>
        <v>2.9349593442909501</v>
      </c>
      <c r="G386" s="102" t="s">
        <v>67</v>
      </c>
      <c r="H386" s="96"/>
      <c r="I386" s="92" t="s">
        <v>14</v>
      </c>
      <c r="J386" s="86" t="s">
        <v>22</v>
      </c>
      <c r="K386" s="87" t="s">
        <v>130</v>
      </c>
      <c r="L386" s="88">
        <v>613.29639999999995</v>
      </c>
    </row>
    <row r="387" spans="1:12" ht="15.75" customHeight="1">
      <c r="A387" s="91">
        <v>44967</v>
      </c>
      <c r="B387" s="90" t="s">
        <v>332</v>
      </c>
      <c r="C387" s="97" t="s">
        <v>432</v>
      </c>
      <c r="D387" s="165" t="s">
        <v>10</v>
      </c>
      <c r="E387" s="101">
        <v>6800</v>
      </c>
      <c r="F387" s="83">
        <f t="shared" si="6"/>
        <v>11.087624189543588</v>
      </c>
      <c r="G387" s="102" t="s">
        <v>82</v>
      </c>
      <c r="H387" s="96"/>
      <c r="I387" s="92" t="s">
        <v>14</v>
      </c>
      <c r="J387" s="86" t="s">
        <v>22</v>
      </c>
      <c r="K387" s="87" t="s">
        <v>130</v>
      </c>
      <c r="L387" s="88">
        <v>613.29639999999995</v>
      </c>
    </row>
    <row r="388" spans="1:12" ht="15.75" customHeight="1">
      <c r="A388" s="103">
        <v>44967</v>
      </c>
      <c r="B388" s="104" t="s">
        <v>46</v>
      </c>
      <c r="C388" s="92" t="s">
        <v>58</v>
      </c>
      <c r="D388" s="98" t="s">
        <v>9</v>
      </c>
      <c r="E388" s="121">
        <v>2900</v>
      </c>
      <c r="F388" s="83">
        <f t="shared" si="6"/>
        <v>4.7285456102465302</v>
      </c>
      <c r="G388" s="102" t="s">
        <v>104</v>
      </c>
      <c r="H388" s="96"/>
      <c r="I388" s="92" t="s">
        <v>17</v>
      </c>
      <c r="J388" s="86" t="s">
        <v>22</v>
      </c>
      <c r="K388" s="87" t="s">
        <v>130</v>
      </c>
      <c r="L388" s="88">
        <v>613.29639999999995</v>
      </c>
    </row>
    <row r="389" spans="1:12" ht="15.75" customHeight="1">
      <c r="A389" s="110">
        <v>44967</v>
      </c>
      <c r="B389" s="111" t="s">
        <v>95</v>
      </c>
      <c r="C389" s="92" t="s">
        <v>58</v>
      </c>
      <c r="D389" s="112" t="s">
        <v>9</v>
      </c>
      <c r="E389" s="113">
        <v>1700</v>
      </c>
      <c r="F389" s="83">
        <f t="shared" si="6"/>
        <v>2.771906047385897</v>
      </c>
      <c r="G389" s="112" t="s">
        <v>60</v>
      </c>
      <c r="H389" s="96"/>
      <c r="I389" s="112" t="s">
        <v>16</v>
      </c>
      <c r="J389" s="86" t="s">
        <v>22</v>
      </c>
      <c r="K389" s="87" t="s">
        <v>130</v>
      </c>
      <c r="L389" s="88">
        <v>613.29639999999995</v>
      </c>
    </row>
    <row r="390" spans="1:12" ht="15.75" customHeight="1">
      <c r="A390" s="103">
        <v>44967</v>
      </c>
      <c r="B390" s="90" t="s">
        <v>170</v>
      </c>
      <c r="C390" s="92" t="s">
        <v>58</v>
      </c>
      <c r="D390" s="98" t="s">
        <v>6</v>
      </c>
      <c r="E390" s="105">
        <v>3000</v>
      </c>
      <c r="F390" s="83">
        <f t="shared" si="6"/>
        <v>4.8629617382170434</v>
      </c>
      <c r="G390" s="90" t="s">
        <v>347</v>
      </c>
      <c r="H390" s="96"/>
      <c r="I390" s="90" t="s">
        <v>13</v>
      </c>
      <c r="J390" s="86" t="s">
        <v>22</v>
      </c>
      <c r="K390" s="87" t="s">
        <v>44</v>
      </c>
      <c r="L390" s="88">
        <v>616.90800000000002</v>
      </c>
    </row>
    <row r="391" spans="1:12" ht="15.75" customHeight="1">
      <c r="A391" s="103">
        <v>44967</v>
      </c>
      <c r="B391" s="90" t="s">
        <v>47</v>
      </c>
      <c r="C391" s="90" t="s">
        <v>287</v>
      </c>
      <c r="D391" s="98" t="s">
        <v>6</v>
      </c>
      <c r="E391" s="105">
        <v>5000</v>
      </c>
      <c r="F391" s="83">
        <f t="shared" si="6"/>
        <v>8.1049362303617389</v>
      </c>
      <c r="G391" s="90" t="s">
        <v>66</v>
      </c>
      <c r="H391" s="96"/>
      <c r="I391" s="90" t="s">
        <v>13</v>
      </c>
      <c r="J391" s="86" t="s">
        <v>22</v>
      </c>
      <c r="K391" s="87" t="s">
        <v>44</v>
      </c>
      <c r="L391" s="88">
        <v>616.90800000000002</v>
      </c>
    </row>
    <row r="392" spans="1:12" ht="15.75" customHeight="1">
      <c r="A392" s="103">
        <v>44967</v>
      </c>
      <c r="B392" s="90" t="s">
        <v>46</v>
      </c>
      <c r="C392" s="92" t="s">
        <v>58</v>
      </c>
      <c r="D392" s="98" t="s">
        <v>6</v>
      </c>
      <c r="E392" s="105">
        <v>1950</v>
      </c>
      <c r="F392" s="83">
        <f t="shared" si="6"/>
        <v>3.1609251298410785</v>
      </c>
      <c r="G392" s="90" t="s">
        <v>66</v>
      </c>
      <c r="H392" s="96"/>
      <c r="I392" s="90" t="s">
        <v>13</v>
      </c>
      <c r="J392" s="86" t="s">
        <v>22</v>
      </c>
      <c r="K392" s="87" t="s">
        <v>44</v>
      </c>
      <c r="L392" s="88">
        <v>616.90800000000002</v>
      </c>
    </row>
    <row r="393" spans="1:12" ht="15.75" customHeight="1">
      <c r="A393" s="91">
        <v>44967</v>
      </c>
      <c r="B393" s="90" t="s">
        <v>46</v>
      </c>
      <c r="C393" s="92" t="s">
        <v>58</v>
      </c>
      <c r="D393" s="98" t="s">
        <v>6</v>
      </c>
      <c r="E393" s="115">
        <v>2400</v>
      </c>
      <c r="F393" s="83">
        <f t="shared" si="6"/>
        <v>3.890369390573635</v>
      </c>
      <c r="G393" s="90" t="s">
        <v>65</v>
      </c>
      <c r="H393" s="116"/>
      <c r="I393" s="92" t="s">
        <v>25</v>
      </c>
      <c r="J393" s="86" t="s">
        <v>22</v>
      </c>
      <c r="K393" s="87" t="s">
        <v>44</v>
      </c>
      <c r="L393" s="88">
        <v>616.90800000000002</v>
      </c>
    </row>
    <row r="394" spans="1:12" ht="15.75" customHeight="1">
      <c r="A394" s="91">
        <v>44967</v>
      </c>
      <c r="B394" s="90" t="s">
        <v>46</v>
      </c>
      <c r="C394" s="92" t="s">
        <v>58</v>
      </c>
      <c r="D394" s="98" t="s">
        <v>6</v>
      </c>
      <c r="E394" s="115">
        <v>2000</v>
      </c>
      <c r="F394" s="83">
        <f t="shared" si="6"/>
        <v>3.2419744921446956</v>
      </c>
      <c r="G394" s="102" t="s">
        <v>64</v>
      </c>
      <c r="H394" s="96"/>
      <c r="I394" s="92" t="s">
        <v>45</v>
      </c>
      <c r="J394" s="86" t="s">
        <v>22</v>
      </c>
      <c r="K394" s="87" t="s">
        <v>44</v>
      </c>
      <c r="L394" s="88">
        <v>616.90800000000002</v>
      </c>
    </row>
    <row r="395" spans="1:12" ht="15.75" customHeight="1">
      <c r="A395" s="91">
        <v>44967</v>
      </c>
      <c r="B395" s="90" t="s">
        <v>46</v>
      </c>
      <c r="C395" s="92" t="s">
        <v>58</v>
      </c>
      <c r="D395" s="98" t="s">
        <v>6</v>
      </c>
      <c r="E395" s="115">
        <v>2000</v>
      </c>
      <c r="F395" s="83">
        <f t="shared" si="6"/>
        <v>3.2419744921446956</v>
      </c>
      <c r="G395" s="90" t="s">
        <v>129</v>
      </c>
      <c r="H395" s="116">
        <v>2</v>
      </c>
      <c r="I395" s="92" t="s">
        <v>128</v>
      </c>
      <c r="J395" s="86" t="s">
        <v>22</v>
      </c>
      <c r="K395" s="87" t="s">
        <v>44</v>
      </c>
      <c r="L395" s="88">
        <v>616.90800000000002</v>
      </c>
    </row>
    <row r="396" spans="1:12" ht="15.75" customHeight="1">
      <c r="A396" s="91">
        <v>44967</v>
      </c>
      <c r="B396" s="90" t="s">
        <v>46</v>
      </c>
      <c r="C396" s="92" t="s">
        <v>58</v>
      </c>
      <c r="D396" s="98" t="s">
        <v>6</v>
      </c>
      <c r="E396" s="106">
        <v>2000</v>
      </c>
      <c r="F396" s="83">
        <f t="shared" si="6"/>
        <v>3.2419744921446956</v>
      </c>
      <c r="G396" s="102" t="s">
        <v>176</v>
      </c>
      <c r="H396" s="116"/>
      <c r="I396" s="92" t="s">
        <v>168</v>
      </c>
      <c r="J396" s="86" t="s">
        <v>22</v>
      </c>
      <c r="K396" s="87" t="s">
        <v>44</v>
      </c>
      <c r="L396" s="88">
        <v>616.90800000000002</v>
      </c>
    </row>
    <row r="397" spans="1:12" ht="15.75" customHeight="1">
      <c r="A397" s="91">
        <v>44967</v>
      </c>
      <c r="B397" s="90" t="s">
        <v>46</v>
      </c>
      <c r="C397" s="92" t="s">
        <v>58</v>
      </c>
      <c r="D397" s="98" t="s">
        <v>6</v>
      </c>
      <c r="E397" s="106">
        <v>1950</v>
      </c>
      <c r="F397" s="83">
        <f t="shared" si="6"/>
        <v>3.1609251298410785</v>
      </c>
      <c r="G397" s="102" t="s">
        <v>160</v>
      </c>
      <c r="H397" s="96"/>
      <c r="I397" s="92" t="s">
        <v>153</v>
      </c>
      <c r="J397" s="86" t="s">
        <v>22</v>
      </c>
      <c r="K397" s="87" t="s">
        <v>44</v>
      </c>
      <c r="L397" s="88">
        <v>616.90800000000002</v>
      </c>
    </row>
    <row r="398" spans="1:12" ht="15.75" customHeight="1">
      <c r="A398" s="91">
        <v>44967</v>
      </c>
      <c r="B398" s="90" t="s">
        <v>41</v>
      </c>
      <c r="C398" s="97" t="s">
        <v>41</v>
      </c>
      <c r="D398" s="165" t="s">
        <v>6</v>
      </c>
      <c r="E398" s="106">
        <v>7000</v>
      </c>
      <c r="F398" s="83">
        <f t="shared" si="6"/>
        <v>11.413730783353694</v>
      </c>
      <c r="G398" s="102" t="s">
        <v>375</v>
      </c>
      <c r="H398" s="96"/>
      <c r="I398" s="92" t="s">
        <v>153</v>
      </c>
      <c r="J398" s="86" t="s">
        <v>22</v>
      </c>
      <c r="K398" s="87" t="s">
        <v>130</v>
      </c>
      <c r="L398" s="88">
        <v>613.29639999999995</v>
      </c>
    </row>
    <row r="399" spans="1:12" ht="15.75" customHeight="1">
      <c r="A399" s="91">
        <v>44967</v>
      </c>
      <c r="B399" s="90" t="s">
        <v>417</v>
      </c>
      <c r="C399" s="92" t="s">
        <v>58</v>
      </c>
      <c r="D399" s="98" t="s">
        <v>6</v>
      </c>
      <c r="E399" s="115">
        <v>1000</v>
      </c>
      <c r="F399" s="83">
        <f t="shared" si="6"/>
        <v>1.6209872460723478</v>
      </c>
      <c r="G399" s="102" t="s">
        <v>178</v>
      </c>
      <c r="H399" s="96"/>
      <c r="I399" s="92" t="s">
        <v>144</v>
      </c>
      <c r="J399" s="86" t="s">
        <v>22</v>
      </c>
      <c r="K399" s="87" t="s">
        <v>44</v>
      </c>
      <c r="L399" s="88">
        <v>616.90800000000002</v>
      </c>
    </row>
    <row r="400" spans="1:12" ht="15.75" customHeight="1">
      <c r="A400" s="91">
        <v>44967</v>
      </c>
      <c r="B400" s="90" t="s">
        <v>46</v>
      </c>
      <c r="C400" s="92" t="s">
        <v>58</v>
      </c>
      <c r="D400" s="98" t="s">
        <v>7</v>
      </c>
      <c r="E400" s="108">
        <v>1500</v>
      </c>
      <c r="F400" s="83">
        <f t="shared" si="6"/>
        <v>2.4314808691085217</v>
      </c>
      <c r="G400" s="90" t="s">
        <v>112</v>
      </c>
      <c r="H400" s="96"/>
      <c r="I400" s="90" t="s">
        <v>59</v>
      </c>
      <c r="J400" s="86" t="s">
        <v>22</v>
      </c>
      <c r="K400" s="87" t="s">
        <v>44</v>
      </c>
      <c r="L400" s="88">
        <v>616.90800000000002</v>
      </c>
    </row>
    <row r="401" spans="1:12" ht="15.75" customHeight="1">
      <c r="A401" s="91">
        <v>44967</v>
      </c>
      <c r="B401" s="90" t="s">
        <v>46</v>
      </c>
      <c r="C401" s="92" t="s">
        <v>58</v>
      </c>
      <c r="D401" s="98" t="s">
        <v>7</v>
      </c>
      <c r="E401" s="108">
        <v>1400</v>
      </c>
      <c r="F401" s="83">
        <f t="shared" si="6"/>
        <v>2.2693821445012872</v>
      </c>
      <c r="G401" s="90" t="s">
        <v>161</v>
      </c>
      <c r="H401" s="96"/>
      <c r="I401" s="90" t="s">
        <v>12</v>
      </c>
      <c r="J401" s="86" t="s">
        <v>22</v>
      </c>
      <c r="K401" s="87" t="s">
        <v>44</v>
      </c>
      <c r="L401" s="88">
        <v>616.90800000000002</v>
      </c>
    </row>
    <row r="402" spans="1:12" ht="15.75" customHeight="1">
      <c r="A402" s="91">
        <v>44967</v>
      </c>
      <c r="B402" s="90" t="s">
        <v>46</v>
      </c>
      <c r="C402" s="92" t="s">
        <v>58</v>
      </c>
      <c r="D402" s="98" t="s">
        <v>10</v>
      </c>
      <c r="E402" s="101">
        <v>1800</v>
      </c>
      <c r="F402" s="83">
        <f t="shared" si="6"/>
        <v>2.9349593442909501</v>
      </c>
      <c r="G402" s="102" t="s">
        <v>179</v>
      </c>
      <c r="H402" s="96"/>
      <c r="I402" s="92" t="s">
        <v>167</v>
      </c>
      <c r="J402" s="86" t="s">
        <v>22</v>
      </c>
      <c r="K402" s="87" t="s">
        <v>130</v>
      </c>
      <c r="L402" s="88">
        <v>613.29639999999995</v>
      </c>
    </row>
    <row r="403" spans="1:12" ht="15.75" customHeight="1">
      <c r="A403" s="91">
        <v>44967</v>
      </c>
      <c r="B403" s="90" t="s">
        <v>18</v>
      </c>
      <c r="C403" s="97" t="s">
        <v>41</v>
      </c>
      <c r="D403" s="165" t="s">
        <v>9</v>
      </c>
      <c r="E403" s="105">
        <v>5000</v>
      </c>
      <c r="F403" s="83">
        <f t="shared" si="6"/>
        <v>8.1526648452526391</v>
      </c>
      <c r="G403" s="97" t="s">
        <v>396</v>
      </c>
      <c r="H403" s="96"/>
      <c r="I403" s="90" t="s">
        <v>17</v>
      </c>
      <c r="J403" s="86" t="s">
        <v>22</v>
      </c>
      <c r="K403" s="87" t="s">
        <v>130</v>
      </c>
      <c r="L403" s="88">
        <v>613.29639999999995</v>
      </c>
    </row>
    <row r="404" spans="1:12" ht="15.75" customHeight="1">
      <c r="A404" s="91">
        <v>44967</v>
      </c>
      <c r="B404" s="90" t="s">
        <v>18</v>
      </c>
      <c r="C404" s="97" t="s">
        <v>41</v>
      </c>
      <c r="D404" s="165" t="s">
        <v>9</v>
      </c>
      <c r="E404" s="105">
        <v>5000</v>
      </c>
      <c r="F404" s="83">
        <f t="shared" si="6"/>
        <v>8.1526648452526391</v>
      </c>
      <c r="G404" s="97" t="s">
        <v>397</v>
      </c>
      <c r="H404" s="96"/>
      <c r="I404" s="90" t="s">
        <v>16</v>
      </c>
      <c r="J404" s="86" t="s">
        <v>22</v>
      </c>
      <c r="K404" s="87" t="s">
        <v>130</v>
      </c>
      <c r="L404" s="88">
        <v>613.29639999999995</v>
      </c>
    </row>
    <row r="405" spans="1:12" ht="15.75" customHeight="1">
      <c r="A405" s="91">
        <v>44967</v>
      </c>
      <c r="B405" s="90" t="s">
        <v>18</v>
      </c>
      <c r="C405" s="97" t="s">
        <v>41</v>
      </c>
      <c r="D405" s="165" t="s">
        <v>7</v>
      </c>
      <c r="E405" s="105">
        <v>5000</v>
      </c>
      <c r="F405" s="83">
        <f t="shared" si="6"/>
        <v>8.1049362303617389</v>
      </c>
      <c r="G405" s="97" t="s">
        <v>398</v>
      </c>
      <c r="H405" s="96"/>
      <c r="I405" s="90" t="s">
        <v>20</v>
      </c>
      <c r="J405" s="86" t="s">
        <v>22</v>
      </c>
      <c r="K405" s="87" t="s">
        <v>44</v>
      </c>
      <c r="L405" s="88">
        <v>616.90800000000002</v>
      </c>
    </row>
    <row r="406" spans="1:12" ht="15.75" customHeight="1">
      <c r="A406" s="91">
        <v>44967</v>
      </c>
      <c r="B406" s="90" t="s">
        <v>18</v>
      </c>
      <c r="C406" s="97" t="s">
        <v>41</v>
      </c>
      <c r="D406" s="165" t="s">
        <v>6</v>
      </c>
      <c r="E406" s="105">
        <v>5000</v>
      </c>
      <c r="F406" s="83">
        <f t="shared" si="6"/>
        <v>8.1049362303617389</v>
      </c>
      <c r="G406" s="97" t="s">
        <v>399</v>
      </c>
      <c r="H406" s="96"/>
      <c r="I406" s="90" t="s">
        <v>13</v>
      </c>
      <c r="J406" s="86" t="s">
        <v>22</v>
      </c>
      <c r="K406" s="87" t="s">
        <v>44</v>
      </c>
      <c r="L406" s="88">
        <v>616.90800000000002</v>
      </c>
    </row>
    <row r="407" spans="1:12" ht="15.75" customHeight="1">
      <c r="A407" s="91">
        <v>44967</v>
      </c>
      <c r="B407" s="90" t="s">
        <v>18</v>
      </c>
      <c r="C407" s="97" t="s">
        <v>41</v>
      </c>
      <c r="D407" s="165" t="s">
        <v>7</v>
      </c>
      <c r="E407" s="105">
        <v>2500</v>
      </c>
      <c r="F407" s="83">
        <f t="shared" si="6"/>
        <v>4.0524681151808695</v>
      </c>
      <c r="G407" s="97" t="s">
        <v>400</v>
      </c>
      <c r="H407" s="96"/>
      <c r="I407" s="90" t="s">
        <v>14</v>
      </c>
      <c r="J407" s="86" t="s">
        <v>22</v>
      </c>
      <c r="K407" s="87" t="s">
        <v>44</v>
      </c>
      <c r="L407" s="88">
        <v>616.90800000000002</v>
      </c>
    </row>
    <row r="408" spans="1:12" ht="15.75" customHeight="1">
      <c r="A408" s="91">
        <v>44967</v>
      </c>
      <c r="B408" s="90" t="s">
        <v>18</v>
      </c>
      <c r="C408" s="97" t="s">
        <v>41</v>
      </c>
      <c r="D408" s="165" t="s">
        <v>7</v>
      </c>
      <c r="E408" s="105">
        <v>2500</v>
      </c>
      <c r="F408" s="83">
        <f t="shared" si="6"/>
        <v>4.0524681151808695</v>
      </c>
      <c r="G408" s="97" t="s">
        <v>401</v>
      </c>
      <c r="H408" s="96"/>
      <c r="I408" s="90" t="s">
        <v>40</v>
      </c>
      <c r="J408" s="86" t="s">
        <v>22</v>
      </c>
      <c r="K408" s="87" t="s">
        <v>44</v>
      </c>
      <c r="L408" s="88">
        <v>616.90800000000002</v>
      </c>
    </row>
    <row r="409" spans="1:12" ht="15.75" customHeight="1">
      <c r="A409" s="91">
        <v>44967</v>
      </c>
      <c r="B409" s="90" t="s">
        <v>18</v>
      </c>
      <c r="C409" s="97" t="s">
        <v>41</v>
      </c>
      <c r="D409" s="165" t="s">
        <v>7</v>
      </c>
      <c r="E409" s="105">
        <v>2500</v>
      </c>
      <c r="F409" s="83">
        <f t="shared" si="6"/>
        <v>4.0524681151808695</v>
      </c>
      <c r="G409" s="97" t="s">
        <v>402</v>
      </c>
      <c r="H409" s="96"/>
      <c r="I409" s="90" t="s">
        <v>12</v>
      </c>
      <c r="J409" s="86" t="s">
        <v>22</v>
      </c>
      <c r="K409" s="87" t="s">
        <v>44</v>
      </c>
      <c r="L409" s="88">
        <v>616.90800000000002</v>
      </c>
    </row>
    <row r="410" spans="1:12" ht="15.75" customHeight="1">
      <c r="A410" s="91">
        <v>44967</v>
      </c>
      <c r="B410" s="90" t="s">
        <v>18</v>
      </c>
      <c r="C410" s="97" t="s">
        <v>41</v>
      </c>
      <c r="D410" s="165" t="s">
        <v>7</v>
      </c>
      <c r="E410" s="105">
        <v>2500</v>
      </c>
      <c r="F410" s="83">
        <f t="shared" si="6"/>
        <v>4.0524681151808695</v>
      </c>
      <c r="G410" s="97" t="s">
        <v>403</v>
      </c>
      <c r="H410" s="96"/>
      <c r="I410" s="90" t="s">
        <v>59</v>
      </c>
      <c r="J410" s="86" t="s">
        <v>22</v>
      </c>
      <c r="K410" s="87" t="s">
        <v>44</v>
      </c>
      <c r="L410" s="88">
        <v>616.90800000000002</v>
      </c>
    </row>
    <row r="411" spans="1:12" ht="15.75" customHeight="1">
      <c r="A411" s="91">
        <v>44967</v>
      </c>
      <c r="B411" s="90" t="s">
        <v>18</v>
      </c>
      <c r="C411" s="97" t="s">
        <v>41</v>
      </c>
      <c r="D411" s="165" t="s">
        <v>7</v>
      </c>
      <c r="E411" s="105">
        <v>2500</v>
      </c>
      <c r="F411" s="83">
        <f t="shared" si="6"/>
        <v>4.0524681151808695</v>
      </c>
      <c r="G411" s="97" t="s">
        <v>404</v>
      </c>
      <c r="H411" s="96"/>
      <c r="I411" s="90" t="s">
        <v>144</v>
      </c>
      <c r="J411" s="86" t="s">
        <v>22</v>
      </c>
      <c r="K411" s="87" t="s">
        <v>44</v>
      </c>
      <c r="L411" s="88">
        <v>616.90800000000002</v>
      </c>
    </row>
    <row r="412" spans="1:12" ht="15.75" customHeight="1">
      <c r="A412" s="91">
        <v>44967</v>
      </c>
      <c r="B412" s="90" t="s">
        <v>18</v>
      </c>
      <c r="C412" s="97" t="s">
        <v>41</v>
      </c>
      <c r="D412" s="165" t="s">
        <v>6</v>
      </c>
      <c r="E412" s="105">
        <v>2500</v>
      </c>
      <c r="F412" s="83">
        <f t="shared" si="6"/>
        <v>4.0524681151808695</v>
      </c>
      <c r="G412" s="97" t="s">
        <v>405</v>
      </c>
      <c r="H412" s="96"/>
      <c r="I412" s="90" t="s">
        <v>25</v>
      </c>
      <c r="J412" s="86" t="s">
        <v>22</v>
      </c>
      <c r="K412" s="87" t="s">
        <v>44</v>
      </c>
      <c r="L412" s="88">
        <v>616.90800000000002</v>
      </c>
    </row>
    <row r="413" spans="1:12" ht="15.75" customHeight="1">
      <c r="A413" s="91">
        <v>44967</v>
      </c>
      <c r="B413" s="90" t="s">
        <v>18</v>
      </c>
      <c r="C413" s="97" t="s">
        <v>41</v>
      </c>
      <c r="D413" s="165" t="s">
        <v>6</v>
      </c>
      <c r="E413" s="105">
        <v>2500</v>
      </c>
      <c r="F413" s="83">
        <f t="shared" si="6"/>
        <v>4.0524681151808695</v>
      </c>
      <c r="G413" s="97" t="s">
        <v>406</v>
      </c>
      <c r="H413" s="96"/>
      <c r="I413" s="90" t="s">
        <v>128</v>
      </c>
      <c r="J413" s="86" t="s">
        <v>22</v>
      </c>
      <c r="K413" s="87" t="s">
        <v>44</v>
      </c>
      <c r="L413" s="88">
        <v>616.90800000000002</v>
      </c>
    </row>
    <row r="414" spans="1:12" ht="15.75" customHeight="1">
      <c r="A414" s="91">
        <v>44967</v>
      </c>
      <c r="B414" s="90" t="s">
        <v>18</v>
      </c>
      <c r="C414" s="97" t="s">
        <v>41</v>
      </c>
      <c r="D414" s="165" t="s">
        <v>6</v>
      </c>
      <c r="E414" s="105">
        <v>2500</v>
      </c>
      <c r="F414" s="83">
        <f t="shared" si="6"/>
        <v>4.0524681151808695</v>
      </c>
      <c r="G414" s="97" t="s">
        <v>407</v>
      </c>
      <c r="H414" s="96"/>
      <c r="I414" s="90" t="s">
        <v>153</v>
      </c>
      <c r="J414" s="86" t="s">
        <v>22</v>
      </c>
      <c r="K414" s="87" t="s">
        <v>44</v>
      </c>
      <c r="L414" s="88">
        <v>616.90800000000002</v>
      </c>
    </row>
    <row r="415" spans="1:12" ht="15.75" customHeight="1">
      <c r="A415" s="91">
        <v>44967</v>
      </c>
      <c r="B415" s="90" t="s">
        <v>18</v>
      </c>
      <c r="C415" s="97" t="s">
        <v>41</v>
      </c>
      <c r="D415" s="165" t="s">
        <v>6</v>
      </c>
      <c r="E415" s="105">
        <v>2500</v>
      </c>
      <c r="F415" s="83">
        <f t="shared" si="6"/>
        <v>4.0524681151808695</v>
      </c>
      <c r="G415" s="97" t="s">
        <v>408</v>
      </c>
      <c r="H415" s="96"/>
      <c r="I415" s="90" t="s">
        <v>168</v>
      </c>
      <c r="J415" s="86" t="s">
        <v>22</v>
      </c>
      <c r="K415" s="87" t="s">
        <v>44</v>
      </c>
      <c r="L415" s="88">
        <v>616.90800000000002</v>
      </c>
    </row>
    <row r="416" spans="1:12" ht="15.75" customHeight="1">
      <c r="A416" s="91">
        <v>44967</v>
      </c>
      <c r="B416" s="90" t="s">
        <v>18</v>
      </c>
      <c r="C416" s="97" t="s">
        <v>41</v>
      </c>
      <c r="D416" s="165" t="s">
        <v>6</v>
      </c>
      <c r="E416" s="105">
        <v>2500</v>
      </c>
      <c r="F416" s="83">
        <f t="shared" si="6"/>
        <v>4.0524681151808695</v>
      </c>
      <c r="G416" s="97" t="s">
        <v>409</v>
      </c>
      <c r="H416" s="96"/>
      <c r="I416" s="90" t="s">
        <v>45</v>
      </c>
      <c r="J416" s="86" t="s">
        <v>22</v>
      </c>
      <c r="K416" s="87" t="s">
        <v>44</v>
      </c>
      <c r="L416" s="88">
        <v>616.90800000000002</v>
      </c>
    </row>
    <row r="417" spans="1:12" ht="15.75" customHeight="1">
      <c r="A417" s="91">
        <v>44967</v>
      </c>
      <c r="B417" s="90" t="s">
        <v>18</v>
      </c>
      <c r="C417" s="97" t="s">
        <v>41</v>
      </c>
      <c r="D417" s="165" t="s">
        <v>10</v>
      </c>
      <c r="E417" s="105">
        <v>2500</v>
      </c>
      <c r="F417" s="83">
        <f t="shared" si="6"/>
        <v>4.0763324226263196</v>
      </c>
      <c r="G417" s="97" t="s">
        <v>410</v>
      </c>
      <c r="H417" s="96"/>
      <c r="I417" s="90" t="s">
        <v>15</v>
      </c>
      <c r="J417" s="86" t="s">
        <v>22</v>
      </c>
      <c r="K417" s="87" t="s">
        <v>130</v>
      </c>
      <c r="L417" s="88">
        <v>613.29639999999995</v>
      </c>
    </row>
    <row r="418" spans="1:12" ht="15.75" customHeight="1">
      <c r="A418" s="91">
        <v>44967</v>
      </c>
      <c r="B418" s="90" t="s">
        <v>18</v>
      </c>
      <c r="C418" s="97" t="s">
        <v>41</v>
      </c>
      <c r="D418" s="165" t="s">
        <v>10</v>
      </c>
      <c r="E418" s="105">
        <v>2500</v>
      </c>
      <c r="F418" s="83">
        <f t="shared" si="6"/>
        <v>4.0763324226263196</v>
      </c>
      <c r="G418" s="97" t="s">
        <v>411</v>
      </c>
      <c r="H418" s="96"/>
      <c r="I418" s="90" t="s">
        <v>167</v>
      </c>
      <c r="J418" s="86" t="s">
        <v>22</v>
      </c>
      <c r="K418" s="87" t="s">
        <v>130</v>
      </c>
      <c r="L418" s="88">
        <v>613.29639999999995</v>
      </c>
    </row>
    <row r="419" spans="1:12" ht="15.75" customHeight="1">
      <c r="A419" s="91">
        <v>44967</v>
      </c>
      <c r="B419" s="90" t="s">
        <v>46</v>
      </c>
      <c r="C419" s="92" t="s">
        <v>58</v>
      </c>
      <c r="D419" s="98" t="s">
        <v>7</v>
      </c>
      <c r="E419" s="108">
        <v>2400</v>
      </c>
      <c r="F419" s="83">
        <f t="shared" si="6"/>
        <v>3.890369390573635</v>
      </c>
      <c r="G419" s="102" t="s">
        <v>61</v>
      </c>
      <c r="H419" s="96"/>
      <c r="I419" s="90" t="s">
        <v>40</v>
      </c>
      <c r="J419" s="86" t="s">
        <v>22</v>
      </c>
      <c r="K419" s="87" t="s">
        <v>44</v>
      </c>
      <c r="L419" s="88">
        <v>616.90800000000002</v>
      </c>
    </row>
    <row r="420" spans="1:12" ht="15.75">
      <c r="A420" s="91">
        <v>44967</v>
      </c>
      <c r="B420" s="90" t="s">
        <v>46</v>
      </c>
      <c r="C420" s="92" t="s">
        <v>58</v>
      </c>
      <c r="D420" s="98" t="s">
        <v>10</v>
      </c>
      <c r="E420" s="105">
        <v>2000</v>
      </c>
      <c r="F420" s="83">
        <f t="shared" si="6"/>
        <v>3.2610659381010554</v>
      </c>
      <c r="G420" s="102" t="s">
        <v>63</v>
      </c>
      <c r="H420" s="96"/>
      <c r="I420" s="90" t="s">
        <v>15</v>
      </c>
      <c r="J420" s="86" t="s">
        <v>22</v>
      </c>
      <c r="K420" s="87" t="s">
        <v>130</v>
      </c>
      <c r="L420" s="88">
        <v>613.29639999999995</v>
      </c>
    </row>
    <row r="421" spans="1:12" ht="15.75" customHeight="1">
      <c r="A421" s="91">
        <v>44967</v>
      </c>
      <c r="B421" s="90" t="s">
        <v>387</v>
      </c>
      <c r="C421" s="97" t="s">
        <v>41</v>
      </c>
      <c r="D421" s="165" t="s">
        <v>10</v>
      </c>
      <c r="E421" s="101">
        <v>25000</v>
      </c>
      <c r="F421" s="83">
        <f t="shared" si="6"/>
        <v>40.763324226263194</v>
      </c>
      <c r="G421" s="102" t="s">
        <v>388</v>
      </c>
      <c r="H421" s="96"/>
      <c r="I421" s="90" t="s">
        <v>15</v>
      </c>
      <c r="J421" s="86" t="s">
        <v>22</v>
      </c>
      <c r="K421" s="87" t="s">
        <v>130</v>
      </c>
      <c r="L421" s="88">
        <v>613.29639999999995</v>
      </c>
    </row>
    <row r="422" spans="1:12" ht="15.75" customHeight="1">
      <c r="A422" s="103">
        <v>44968</v>
      </c>
      <c r="B422" s="104" t="s">
        <v>46</v>
      </c>
      <c r="C422" s="92" t="s">
        <v>58</v>
      </c>
      <c r="D422" s="98" t="s">
        <v>9</v>
      </c>
      <c r="E422" s="101">
        <v>2900</v>
      </c>
      <c r="F422" s="83">
        <f t="shared" si="6"/>
        <v>4.7285456102465302</v>
      </c>
      <c r="G422" s="102" t="s">
        <v>104</v>
      </c>
      <c r="H422" s="96"/>
      <c r="I422" s="92" t="s">
        <v>17</v>
      </c>
      <c r="J422" s="86" t="s">
        <v>22</v>
      </c>
      <c r="K422" s="87" t="s">
        <v>130</v>
      </c>
      <c r="L422" s="88">
        <v>613.29639999999995</v>
      </c>
    </row>
    <row r="423" spans="1:12" ht="15.75" customHeight="1">
      <c r="A423" s="91">
        <v>44968</v>
      </c>
      <c r="B423" s="90" t="s">
        <v>18</v>
      </c>
      <c r="C423" s="97" t="s">
        <v>41</v>
      </c>
      <c r="D423" s="165" t="s">
        <v>9</v>
      </c>
      <c r="E423" s="105">
        <v>5000</v>
      </c>
      <c r="F423" s="83">
        <f t="shared" si="6"/>
        <v>8.1526648452526391</v>
      </c>
      <c r="G423" s="97" t="s">
        <v>396</v>
      </c>
      <c r="H423" s="96"/>
      <c r="I423" s="90" t="s">
        <v>17</v>
      </c>
      <c r="J423" s="86" t="s">
        <v>22</v>
      </c>
      <c r="K423" s="87" t="s">
        <v>130</v>
      </c>
      <c r="L423" s="88">
        <v>613.29639999999995</v>
      </c>
    </row>
    <row r="424" spans="1:12" ht="15.75" customHeight="1">
      <c r="A424" s="91">
        <v>44968</v>
      </c>
      <c r="B424" s="90" t="s">
        <v>18</v>
      </c>
      <c r="C424" s="97" t="s">
        <v>41</v>
      </c>
      <c r="D424" s="165" t="s">
        <v>9</v>
      </c>
      <c r="E424" s="105">
        <v>5000</v>
      </c>
      <c r="F424" s="83">
        <f t="shared" si="6"/>
        <v>8.1526648452526391</v>
      </c>
      <c r="G424" s="97" t="s">
        <v>397</v>
      </c>
      <c r="H424" s="96"/>
      <c r="I424" s="90" t="s">
        <v>16</v>
      </c>
      <c r="J424" s="86" t="s">
        <v>22</v>
      </c>
      <c r="K424" s="87" t="s">
        <v>130</v>
      </c>
      <c r="L424" s="88">
        <v>613.29639999999995</v>
      </c>
    </row>
    <row r="425" spans="1:12" ht="15.75" customHeight="1">
      <c r="A425" s="91">
        <v>44968</v>
      </c>
      <c r="B425" s="90" t="s">
        <v>18</v>
      </c>
      <c r="C425" s="97" t="s">
        <v>41</v>
      </c>
      <c r="D425" s="165" t="s">
        <v>10</v>
      </c>
      <c r="E425" s="105">
        <v>2500</v>
      </c>
      <c r="F425" s="83">
        <f t="shared" si="6"/>
        <v>4.0763324226263196</v>
      </c>
      <c r="G425" s="97" t="s">
        <v>410</v>
      </c>
      <c r="H425" s="96"/>
      <c r="I425" s="90" t="s">
        <v>15</v>
      </c>
      <c r="J425" s="86" t="s">
        <v>22</v>
      </c>
      <c r="K425" s="87" t="s">
        <v>130</v>
      </c>
      <c r="L425" s="88">
        <v>613.29639999999995</v>
      </c>
    </row>
    <row r="426" spans="1:12" ht="15.75" customHeight="1">
      <c r="A426" s="91">
        <v>44969</v>
      </c>
      <c r="B426" s="90" t="s">
        <v>430</v>
      </c>
      <c r="C426" s="92" t="s">
        <v>58</v>
      </c>
      <c r="D426" s="98" t="s">
        <v>7</v>
      </c>
      <c r="E426" s="108">
        <v>1500</v>
      </c>
      <c r="F426" s="83">
        <f t="shared" si="6"/>
        <v>2.4314808691085217</v>
      </c>
      <c r="G426" s="102" t="s">
        <v>86</v>
      </c>
      <c r="H426" s="96"/>
      <c r="I426" s="90" t="s">
        <v>40</v>
      </c>
      <c r="J426" s="86" t="s">
        <v>22</v>
      </c>
      <c r="K426" s="87" t="s">
        <v>44</v>
      </c>
      <c r="L426" s="88">
        <v>616.90800000000002</v>
      </c>
    </row>
    <row r="427" spans="1:12" ht="15.75" customHeight="1">
      <c r="A427" s="91">
        <v>44969</v>
      </c>
      <c r="B427" s="90" t="s">
        <v>48</v>
      </c>
      <c r="C427" s="90" t="s">
        <v>287</v>
      </c>
      <c r="D427" s="98" t="s">
        <v>7</v>
      </c>
      <c r="E427" s="108">
        <v>10000</v>
      </c>
      <c r="F427" s="83">
        <f t="shared" si="6"/>
        <v>16.209872460723478</v>
      </c>
      <c r="G427" s="102" t="s">
        <v>87</v>
      </c>
      <c r="H427" s="96"/>
      <c r="I427" s="90" t="s">
        <v>40</v>
      </c>
      <c r="J427" s="86" t="s">
        <v>22</v>
      </c>
      <c r="K427" s="87" t="s">
        <v>44</v>
      </c>
      <c r="L427" s="88">
        <v>616.90800000000002</v>
      </c>
    </row>
    <row r="428" spans="1:12" ht="15.75" customHeight="1">
      <c r="A428" s="91">
        <v>44969</v>
      </c>
      <c r="B428" s="90" t="s">
        <v>47</v>
      </c>
      <c r="C428" s="90" t="s">
        <v>287</v>
      </c>
      <c r="D428" s="98" t="s">
        <v>7</v>
      </c>
      <c r="E428" s="108">
        <v>5000</v>
      </c>
      <c r="F428" s="83">
        <f t="shared" si="6"/>
        <v>8.1049362303617389</v>
      </c>
      <c r="G428" s="102" t="s">
        <v>61</v>
      </c>
      <c r="H428" s="96"/>
      <c r="I428" s="90" t="s">
        <v>40</v>
      </c>
      <c r="J428" s="86" t="s">
        <v>22</v>
      </c>
      <c r="K428" s="87" t="s">
        <v>44</v>
      </c>
      <c r="L428" s="88">
        <v>616.90800000000002</v>
      </c>
    </row>
    <row r="429" spans="1:12" ht="15.75" customHeight="1">
      <c r="A429" s="91">
        <v>44969</v>
      </c>
      <c r="B429" s="90" t="s">
        <v>46</v>
      </c>
      <c r="C429" s="92" t="s">
        <v>58</v>
      </c>
      <c r="D429" s="98" t="s">
        <v>7</v>
      </c>
      <c r="E429" s="108">
        <v>2000</v>
      </c>
      <c r="F429" s="83">
        <f t="shared" si="6"/>
        <v>3.2419744921446956</v>
      </c>
      <c r="G429" s="102" t="s">
        <v>61</v>
      </c>
      <c r="H429" s="96"/>
      <c r="I429" s="90" t="s">
        <v>40</v>
      </c>
      <c r="J429" s="86" t="s">
        <v>22</v>
      </c>
      <c r="K429" s="87" t="s">
        <v>44</v>
      </c>
      <c r="L429" s="88">
        <v>616.90800000000002</v>
      </c>
    </row>
    <row r="430" spans="1:12" ht="15.75" customHeight="1">
      <c r="A430" s="91">
        <v>44970</v>
      </c>
      <c r="B430" s="125" t="s">
        <v>293</v>
      </c>
      <c r="C430" s="125" t="s">
        <v>11</v>
      </c>
      <c r="D430" s="125" t="s">
        <v>9</v>
      </c>
      <c r="E430" s="121">
        <v>150596</v>
      </c>
      <c r="F430" s="83">
        <f t="shared" si="6"/>
        <v>245.55174300713327</v>
      </c>
      <c r="G430" s="84" t="s">
        <v>295</v>
      </c>
      <c r="H430" s="85"/>
      <c r="I430" s="80" t="s">
        <v>56</v>
      </c>
      <c r="J430" s="86" t="s">
        <v>22</v>
      </c>
      <c r="K430" s="87" t="s">
        <v>130</v>
      </c>
      <c r="L430" s="88">
        <v>613.29639999999995</v>
      </c>
    </row>
    <row r="431" spans="1:12" ht="15.75">
      <c r="A431" s="91">
        <v>44970</v>
      </c>
      <c r="B431" s="125" t="s">
        <v>293</v>
      </c>
      <c r="C431" s="125" t="s">
        <v>11</v>
      </c>
      <c r="D431" s="126" t="s">
        <v>8</v>
      </c>
      <c r="E431" s="121">
        <v>58409</v>
      </c>
      <c r="F431" s="83">
        <f t="shared" si="6"/>
        <v>95.237800189272278</v>
      </c>
      <c r="G431" s="84" t="s">
        <v>295</v>
      </c>
      <c r="H431" s="85"/>
      <c r="I431" s="80" t="s">
        <v>56</v>
      </c>
      <c r="J431" s="86" t="s">
        <v>22</v>
      </c>
      <c r="K431" s="87" t="s">
        <v>130</v>
      </c>
      <c r="L431" s="88">
        <v>613.29639999999995</v>
      </c>
    </row>
    <row r="432" spans="1:12" ht="15.75" customHeight="1">
      <c r="A432" s="91">
        <v>44970</v>
      </c>
      <c r="B432" s="125" t="s">
        <v>293</v>
      </c>
      <c r="C432" s="125" t="s">
        <v>11</v>
      </c>
      <c r="D432" s="126" t="s">
        <v>6</v>
      </c>
      <c r="E432" s="121">
        <v>136341</v>
      </c>
      <c r="F432" s="83">
        <f t="shared" si="6"/>
        <v>231.85194506608258</v>
      </c>
      <c r="G432" s="84" t="s">
        <v>295</v>
      </c>
      <c r="H432" s="85"/>
      <c r="I432" s="80" t="s">
        <v>56</v>
      </c>
      <c r="J432" s="86" t="s">
        <v>22</v>
      </c>
      <c r="K432" s="87" t="s">
        <v>431</v>
      </c>
      <c r="L432" s="88">
        <v>588.05200000000002</v>
      </c>
    </row>
    <row r="433" spans="1:12" ht="15.75" customHeight="1">
      <c r="A433" s="91">
        <v>44970</v>
      </c>
      <c r="B433" s="125" t="s">
        <v>293</v>
      </c>
      <c r="C433" s="125" t="s">
        <v>11</v>
      </c>
      <c r="D433" s="126" t="s">
        <v>7</v>
      </c>
      <c r="E433" s="121">
        <v>117554</v>
      </c>
      <c r="F433" s="83">
        <f t="shared" si="6"/>
        <v>191.67567264376575</v>
      </c>
      <c r="G433" s="84" t="s">
        <v>295</v>
      </c>
      <c r="H433" s="85"/>
      <c r="I433" s="80" t="s">
        <v>56</v>
      </c>
      <c r="J433" s="86" t="s">
        <v>22</v>
      </c>
      <c r="K433" s="87" t="s">
        <v>130</v>
      </c>
      <c r="L433" s="88">
        <v>613.29639999999995</v>
      </c>
    </row>
    <row r="434" spans="1:12" ht="15.75" customHeight="1">
      <c r="A434" s="91">
        <v>44970</v>
      </c>
      <c r="B434" s="125" t="s">
        <v>293</v>
      </c>
      <c r="C434" s="125" t="s">
        <v>11</v>
      </c>
      <c r="D434" s="126" t="s">
        <v>10</v>
      </c>
      <c r="E434" s="121">
        <v>31070</v>
      </c>
      <c r="F434" s="83">
        <f t="shared" si="6"/>
        <v>50.660659348399896</v>
      </c>
      <c r="G434" s="84" t="s">
        <v>295</v>
      </c>
      <c r="H434" s="85"/>
      <c r="I434" s="80" t="s">
        <v>56</v>
      </c>
      <c r="J434" s="86" t="s">
        <v>22</v>
      </c>
      <c r="K434" s="87" t="s">
        <v>130</v>
      </c>
      <c r="L434" s="88">
        <v>613.29639999999995</v>
      </c>
    </row>
    <row r="435" spans="1:12" ht="15.75" customHeight="1">
      <c r="A435" s="91">
        <v>44970</v>
      </c>
      <c r="B435" s="120" t="s">
        <v>221</v>
      </c>
      <c r="C435" s="92" t="s">
        <v>58</v>
      </c>
      <c r="D435" s="98" t="s">
        <v>7</v>
      </c>
      <c r="E435" s="94">
        <v>1800</v>
      </c>
      <c r="F435" s="83">
        <f t="shared" si="6"/>
        <v>2.9177770429302261</v>
      </c>
      <c r="G435" s="95" t="s">
        <v>68</v>
      </c>
      <c r="H435" s="96"/>
      <c r="I435" s="90" t="s">
        <v>20</v>
      </c>
      <c r="J435" s="86" t="s">
        <v>22</v>
      </c>
      <c r="K435" s="87" t="s">
        <v>44</v>
      </c>
      <c r="L435" s="88">
        <v>616.90800000000002</v>
      </c>
    </row>
    <row r="436" spans="1:12" ht="15.75" customHeight="1">
      <c r="A436" s="91">
        <v>44970</v>
      </c>
      <c r="B436" s="90" t="s">
        <v>46</v>
      </c>
      <c r="C436" s="92" t="s">
        <v>58</v>
      </c>
      <c r="D436" s="98" t="s">
        <v>8</v>
      </c>
      <c r="E436" s="101">
        <v>1600</v>
      </c>
      <c r="F436" s="83">
        <f t="shared" si="6"/>
        <v>2.6088527504808443</v>
      </c>
      <c r="G436" s="102" t="s">
        <v>67</v>
      </c>
      <c r="H436" s="96"/>
      <c r="I436" s="92" t="s">
        <v>14</v>
      </c>
      <c r="J436" s="86" t="s">
        <v>22</v>
      </c>
      <c r="K436" s="87" t="s">
        <v>130</v>
      </c>
      <c r="L436" s="88">
        <v>613.29639999999995</v>
      </c>
    </row>
    <row r="437" spans="1:12" ht="15.75" customHeight="1">
      <c r="A437" s="103">
        <v>44970</v>
      </c>
      <c r="B437" s="104" t="s">
        <v>46</v>
      </c>
      <c r="C437" s="92" t="s">
        <v>58</v>
      </c>
      <c r="D437" s="98" t="s">
        <v>9</v>
      </c>
      <c r="E437" s="101">
        <v>2900</v>
      </c>
      <c r="F437" s="83">
        <f t="shared" si="6"/>
        <v>4.7285456102465302</v>
      </c>
      <c r="G437" s="102" t="s">
        <v>104</v>
      </c>
      <c r="H437" s="96"/>
      <c r="I437" s="92" t="s">
        <v>17</v>
      </c>
      <c r="J437" s="86" t="s">
        <v>22</v>
      </c>
      <c r="K437" s="87" t="s">
        <v>130</v>
      </c>
      <c r="L437" s="88">
        <v>613.29639999999995</v>
      </c>
    </row>
    <row r="438" spans="1:12" ht="15.75" customHeight="1">
      <c r="A438" s="103">
        <v>44970</v>
      </c>
      <c r="B438" s="104" t="s">
        <v>177</v>
      </c>
      <c r="C438" s="92" t="s">
        <v>58</v>
      </c>
      <c r="D438" s="98" t="s">
        <v>9</v>
      </c>
      <c r="E438" s="101">
        <v>3000</v>
      </c>
      <c r="F438" s="83">
        <f t="shared" si="6"/>
        <v>4.8915989071515833</v>
      </c>
      <c r="G438" s="102" t="s">
        <v>104</v>
      </c>
      <c r="H438" s="96"/>
      <c r="I438" s="92" t="s">
        <v>17</v>
      </c>
      <c r="J438" s="86" t="s">
        <v>22</v>
      </c>
      <c r="K438" s="87" t="s">
        <v>130</v>
      </c>
      <c r="L438" s="88">
        <v>613.29639999999995</v>
      </c>
    </row>
    <row r="439" spans="1:12" ht="15.75" customHeight="1">
      <c r="A439" s="114">
        <v>44970</v>
      </c>
      <c r="B439" s="111" t="s">
        <v>95</v>
      </c>
      <c r="C439" s="92" t="s">
        <v>58</v>
      </c>
      <c r="D439" s="112" t="s">
        <v>9</v>
      </c>
      <c r="E439" s="113">
        <v>1700</v>
      </c>
      <c r="F439" s="83">
        <f t="shared" si="6"/>
        <v>2.771906047385897</v>
      </c>
      <c r="G439" s="112" t="s">
        <v>60</v>
      </c>
      <c r="H439" s="96"/>
      <c r="I439" s="112" t="s">
        <v>16</v>
      </c>
      <c r="J439" s="86" t="s">
        <v>22</v>
      </c>
      <c r="K439" s="87" t="s">
        <v>130</v>
      </c>
      <c r="L439" s="88">
        <v>613.29639999999995</v>
      </c>
    </row>
    <row r="440" spans="1:12" ht="15.75" customHeight="1">
      <c r="A440" s="103">
        <v>44970</v>
      </c>
      <c r="B440" s="90" t="s">
        <v>46</v>
      </c>
      <c r="C440" s="92" t="s">
        <v>58</v>
      </c>
      <c r="D440" s="98" t="s">
        <v>6</v>
      </c>
      <c r="E440" s="105">
        <v>1900</v>
      </c>
      <c r="F440" s="83">
        <f t="shared" si="6"/>
        <v>3.0798757675374611</v>
      </c>
      <c r="G440" s="90" t="s">
        <v>66</v>
      </c>
      <c r="H440" s="96"/>
      <c r="I440" s="90" t="s">
        <v>13</v>
      </c>
      <c r="J440" s="86" t="s">
        <v>22</v>
      </c>
      <c r="K440" s="87" t="s">
        <v>44</v>
      </c>
      <c r="L440" s="88">
        <v>616.90800000000002</v>
      </c>
    </row>
    <row r="441" spans="1:12" ht="15.75" customHeight="1">
      <c r="A441" s="91">
        <v>44970</v>
      </c>
      <c r="B441" s="90" t="s">
        <v>46</v>
      </c>
      <c r="C441" s="92" t="s">
        <v>58</v>
      </c>
      <c r="D441" s="98" t="s">
        <v>6</v>
      </c>
      <c r="E441" s="115">
        <v>3200</v>
      </c>
      <c r="F441" s="83">
        <f t="shared" si="6"/>
        <v>5.1871591874315133</v>
      </c>
      <c r="G441" s="90" t="s">
        <v>65</v>
      </c>
      <c r="H441" s="116"/>
      <c r="I441" s="92" t="s">
        <v>25</v>
      </c>
      <c r="J441" s="86" t="s">
        <v>22</v>
      </c>
      <c r="K441" s="87" t="s">
        <v>44</v>
      </c>
      <c r="L441" s="88">
        <v>616.90800000000002</v>
      </c>
    </row>
    <row r="442" spans="1:12" ht="15.75" customHeight="1">
      <c r="A442" s="91">
        <v>44970</v>
      </c>
      <c r="B442" s="90" t="s">
        <v>46</v>
      </c>
      <c r="C442" s="92" t="s">
        <v>58</v>
      </c>
      <c r="D442" s="98" t="s">
        <v>6</v>
      </c>
      <c r="E442" s="115">
        <v>1600</v>
      </c>
      <c r="F442" s="83">
        <f t="shared" si="6"/>
        <v>2.5935795937157566</v>
      </c>
      <c r="G442" s="102" t="s">
        <v>64</v>
      </c>
      <c r="H442" s="96"/>
      <c r="I442" s="92" t="s">
        <v>45</v>
      </c>
      <c r="J442" s="86" t="s">
        <v>22</v>
      </c>
      <c r="K442" s="87" t="s">
        <v>44</v>
      </c>
      <c r="L442" s="88">
        <v>616.90800000000002</v>
      </c>
    </row>
    <row r="443" spans="1:12" ht="15.75" customHeight="1">
      <c r="A443" s="91">
        <v>44970</v>
      </c>
      <c r="B443" s="90" t="s">
        <v>46</v>
      </c>
      <c r="C443" s="92" t="s">
        <v>58</v>
      </c>
      <c r="D443" s="98" t="s">
        <v>6</v>
      </c>
      <c r="E443" s="115">
        <v>3000</v>
      </c>
      <c r="F443" s="83">
        <f t="shared" si="6"/>
        <v>4.8629617382170434</v>
      </c>
      <c r="G443" s="90" t="s">
        <v>129</v>
      </c>
      <c r="H443" s="116"/>
      <c r="I443" s="92" t="s">
        <v>128</v>
      </c>
      <c r="J443" s="86" t="s">
        <v>22</v>
      </c>
      <c r="K443" s="87" t="s">
        <v>44</v>
      </c>
      <c r="L443" s="88">
        <v>616.90800000000002</v>
      </c>
    </row>
    <row r="444" spans="1:12" ht="15.75" customHeight="1">
      <c r="A444" s="91">
        <v>44970</v>
      </c>
      <c r="B444" s="90" t="s">
        <v>46</v>
      </c>
      <c r="C444" s="92" t="s">
        <v>58</v>
      </c>
      <c r="D444" s="98" t="s">
        <v>6</v>
      </c>
      <c r="E444" s="106">
        <v>2000</v>
      </c>
      <c r="F444" s="83">
        <f t="shared" si="6"/>
        <v>3.2419744921446956</v>
      </c>
      <c r="G444" s="102" t="s">
        <v>176</v>
      </c>
      <c r="H444" s="116"/>
      <c r="I444" s="92" t="s">
        <v>168</v>
      </c>
      <c r="J444" s="86" t="s">
        <v>22</v>
      </c>
      <c r="K444" s="87" t="s">
        <v>44</v>
      </c>
      <c r="L444" s="88">
        <v>616.90800000000002</v>
      </c>
    </row>
    <row r="445" spans="1:12" ht="15.75" customHeight="1">
      <c r="A445" s="91">
        <v>44970</v>
      </c>
      <c r="B445" s="90" t="s">
        <v>46</v>
      </c>
      <c r="C445" s="92" t="s">
        <v>58</v>
      </c>
      <c r="D445" s="98" t="s">
        <v>6</v>
      </c>
      <c r="E445" s="106">
        <v>1900</v>
      </c>
      <c r="F445" s="83">
        <f t="shared" si="6"/>
        <v>3.0798757675374611</v>
      </c>
      <c r="G445" s="102" t="s">
        <v>160</v>
      </c>
      <c r="H445" s="96"/>
      <c r="I445" s="92" t="s">
        <v>153</v>
      </c>
      <c r="J445" s="86" t="s">
        <v>22</v>
      </c>
      <c r="K445" s="87" t="s">
        <v>44</v>
      </c>
      <c r="L445" s="88">
        <v>616.90800000000002</v>
      </c>
    </row>
    <row r="446" spans="1:12" ht="15.75" customHeight="1">
      <c r="A446" s="91">
        <v>44970</v>
      </c>
      <c r="B446" s="90" t="s">
        <v>417</v>
      </c>
      <c r="C446" s="92" t="s">
        <v>58</v>
      </c>
      <c r="D446" s="98" t="s">
        <v>6</v>
      </c>
      <c r="E446" s="115">
        <v>500</v>
      </c>
      <c r="F446" s="83">
        <f t="shared" si="6"/>
        <v>0.81049362303617389</v>
      </c>
      <c r="G446" s="102" t="s">
        <v>178</v>
      </c>
      <c r="H446" s="96"/>
      <c r="I446" s="92" t="s">
        <v>144</v>
      </c>
      <c r="J446" s="86" t="s">
        <v>22</v>
      </c>
      <c r="K446" s="87" t="s">
        <v>44</v>
      </c>
      <c r="L446" s="88">
        <v>616.90800000000002</v>
      </c>
    </row>
    <row r="447" spans="1:12" ht="15.75" customHeight="1">
      <c r="A447" s="91">
        <v>44970</v>
      </c>
      <c r="B447" s="90" t="s">
        <v>46</v>
      </c>
      <c r="C447" s="92" t="s">
        <v>58</v>
      </c>
      <c r="D447" s="98" t="s">
        <v>7</v>
      </c>
      <c r="E447" s="108">
        <v>1500</v>
      </c>
      <c r="F447" s="83">
        <f t="shared" si="6"/>
        <v>2.4314808691085217</v>
      </c>
      <c r="G447" s="90" t="s">
        <v>112</v>
      </c>
      <c r="H447" s="96"/>
      <c r="I447" s="90" t="s">
        <v>59</v>
      </c>
      <c r="J447" s="86" t="s">
        <v>22</v>
      </c>
      <c r="K447" s="87" t="s">
        <v>44</v>
      </c>
      <c r="L447" s="88">
        <v>616.90800000000002</v>
      </c>
    </row>
    <row r="448" spans="1:12" ht="15.75" customHeight="1">
      <c r="A448" s="91">
        <v>44970</v>
      </c>
      <c r="B448" s="90" t="s">
        <v>423</v>
      </c>
      <c r="C448" s="92" t="s">
        <v>58</v>
      </c>
      <c r="D448" s="98" t="s">
        <v>7</v>
      </c>
      <c r="E448" s="108">
        <v>2500</v>
      </c>
      <c r="F448" s="83">
        <f t="shared" si="6"/>
        <v>4.0524681151808695</v>
      </c>
      <c r="G448" s="90" t="s">
        <v>165</v>
      </c>
      <c r="H448" s="96"/>
      <c r="I448" s="90" t="s">
        <v>12</v>
      </c>
      <c r="J448" s="86" t="s">
        <v>22</v>
      </c>
      <c r="K448" s="87" t="s">
        <v>44</v>
      </c>
      <c r="L448" s="88">
        <v>616.90800000000002</v>
      </c>
    </row>
    <row r="449" spans="1:12" ht="15.75" customHeight="1">
      <c r="A449" s="91">
        <v>44970</v>
      </c>
      <c r="B449" s="90" t="s">
        <v>48</v>
      </c>
      <c r="C449" s="90" t="s">
        <v>287</v>
      </c>
      <c r="D449" s="98" t="s">
        <v>7</v>
      </c>
      <c r="E449" s="108">
        <v>10000</v>
      </c>
      <c r="F449" s="83">
        <f t="shared" si="6"/>
        <v>16.209872460723478</v>
      </c>
      <c r="G449" s="90" t="s">
        <v>216</v>
      </c>
      <c r="H449" s="96"/>
      <c r="I449" s="90" t="s">
        <v>12</v>
      </c>
      <c r="J449" s="86" t="s">
        <v>22</v>
      </c>
      <c r="K449" s="87" t="s">
        <v>44</v>
      </c>
      <c r="L449" s="88">
        <v>616.90800000000002</v>
      </c>
    </row>
    <row r="450" spans="1:12" ht="15.75" customHeight="1">
      <c r="A450" s="91">
        <v>44970</v>
      </c>
      <c r="B450" s="90" t="s">
        <v>47</v>
      </c>
      <c r="C450" s="90" t="s">
        <v>287</v>
      </c>
      <c r="D450" s="98" t="s">
        <v>7</v>
      </c>
      <c r="E450" s="108">
        <v>5000</v>
      </c>
      <c r="F450" s="83">
        <f t="shared" ref="F450:F513" si="7">E450/L450</f>
        <v>8.1049362303617389</v>
      </c>
      <c r="G450" s="90" t="s">
        <v>161</v>
      </c>
      <c r="H450" s="96"/>
      <c r="I450" s="90" t="s">
        <v>12</v>
      </c>
      <c r="J450" s="86" t="s">
        <v>22</v>
      </c>
      <c r="K450" s="87" t="s">
        <v>44</v>
      </c>
      <c r="L450" s="88">
        <v>616.90800000000002</v>
      </c>
    </row>
    <row r="451" spans="1:12" ht="15.75" customHeight="1">
      <c r="A451" s="91">
        <v>44970</v>
      </c>
      <c r="B451" s="90" t="s">
        <v>46</v>
      </c>
      <c r="C451" s="92" t="s">
        <v>58</v>
      </c>
      <c r="D451" s="98" t="s">
        <v>7</v>
      </c>
      <c r="E451" s="108">
        <v>1900</v>
      </c>
      <c r="F451" s="83">
        <f t="shared" si="7"/>
        <v>3.0798757675374611</v>
      </c>
      <c r="G451" s="90" t="s">
        <v>161</v>
      </c>
      <c r="H451" s="96"/>
      <c r="I451" s="90" t="s">
        <v>12</v>
      </c>
      <c r="J451" s="86" t="s">
        <v>22</v>
      </c>
      <c r="K451" s="87" t="s">
        <v>44</v>
      </c>
      <c r="L451" s="88">
        <v>616.90800000000002</v>
      </c>
    </row>
    <row r="452" spans="1:12" ht="15.75" customHeight="1">
      <c r="A452" s="91">
        <v>44970</v>
      </c>
      <c r="B452" s="90" t="s">
        <v>46</v>
      </c>
      <c r="C452" s="92" t="s">
        <v>58</v>
      </c>
      <c r="D452" s="98" t="s">
        <v>10</v>
      </c>
      <c r="E452" s="101">
        <v>1800</v>
      </c>
      <c r="F452" s="83">
        <f t="shared" si="7"/>
        <v>2.9349593442909501</v>
      </c>
      <c r="G452" s="102" t="s">
        <v>179</v>
      </c>
      <c r="H452" s="96"/>
      <c r="I452" s="92" t="s">
        <v>167</v>
      </c>
      <c r="J452" s="86" t="s">
        <v>22</v>
      </c>
      <c r="K452" s="87" t="s">
        <v>130</v>
      </c>
      <c r="L452" s="88">
        <v>613.29639999999995</v>
      </c>
    </row>
    <row r="453" spans="1:12" ht="15.75" customHeight="1">
      <c r="A453" s="91">
        <v>44970</v>
      </c>
      <c r="B453" s="90" t="s">
        <v>18</v>
      </c>
      <c r="C453" s="97" t="s">
        <v>41</v>
      </c>
      <c r="D453" s="165" t="s">
        <v>9</v>
      </c>
      <c r="E453" s="105">
        <v>5000</v>
      </c>
      <c r="F453" s="83">
        <f t="shared" si="7"/>
        <v>8.1526648452526391</v>
      </c>
      <c r="G453" s="97" t="s">
        <v>396</v>
      </c>
      <c r="H453" s="96"/>
      <c r="I453" s="90" t="s">
        <v>17</v>
      </c>
      <c r="J453" s="86" t="s">
        <v>22</v>
      </c>
      <c r="K453" s="87" t="s">
        <v>130</v>
      </c>
      <c r="L453" s="88">
        <v>613.29639999999995</v>
      </c>
    </row>
    <row r="454" spans="1:12" ht="15.75" customHeight="1">
      <c r="A454" s="91">
        <v>44970</v>
      </c>
      <c r="B454" s="90" t="s">
        <v>18</v>
      </c>
      <c r="C454" s="97" t="s">
        <v>41</v>
      </c>
      <c r="D454" s="165" t="s">
        <v>9</v>
      </c>
      <c r="E454" s="105">
        <v>5000</v>
      </c>
      <c r="F454" s="83">
        <f t="shared" si="7"/>
        <v>8.1526648452526391</v>
      </c>
      <c r="G454" s="97" t="s">
        <v>397</v>
      </c>
      <c r="H454" s="96"/>
      <c r="I454" s="90" t="s">
        <v>16</v>
      </c>
      <c r="J454" s="86" t="s">
        <v>22</v>
      </c>
      <c r="K454" s="87" t="s">
        <v>130</v>
      </c>
      <c r="L454" s="88">
        <v>613.29639999999995</v>
      </c>
    </row>
    <row r="455" spans="1:12" ht="15.75" customHeight="1">
      <c r="A455" s="91">
        <v>44970</v>
      </c>
      <c r="B455" s="90" t="s">
        <v>18</v>
      </c>
      <c r="C455" s="97" t="s">
        <v>41</v>
      </c>
      <c r="D455" s="165" t="s">
        <v>7</v>
      </c>
      <c r="E455" s="105">
        <v>5000</v>
      </c>
      <c r="F455" s="83">
        <f t="shared" si="7"/>
        <v>8.1049362303617389</v>
      </c>
      <c r="G455" s="97" t="s">
        <v>398</v>
      </c>
      <c r="H455" s="96"/>
      <c r="I455" s="90" t="s">
        <v>20</v>
      </c>
      <c r="J455" s="86" t="s">
        <v>22</v>
      </c>
      <c r="K455" s="87" t="s">
        <v>44</v>
      </c>
      <c r="L455" s="88">
        <v>616.90800000000002</v>
      </c>
    </row>
    <row r="456" spans="1:12" ht="15.75" customHeight="1">
      <c r="A456" s="91">
        <v>44970</v>
      </c>
      <c r="B456" s="90" t="s">
        <v>18</v>
      </c>
      <c r="C456" s="97" t="s">
        <v>41</v>
      </c>
      <c r="D456" s="165" t="s">
        <v>6</v>
      </c>
      <c r="E456" s="105">
        <v>5000</v>
      </c>
      <c r="F456" s="83">
        <f t="shared" si="7"/>
        <v>8.1049362303617389</v>
      </c>
      <c r="G456" s="97" t="s">
        <v>399</v>
      </c>
      <c r="H456" s="96"/>
      <c r="I456" s="90" t="s">
        <v>13</v>
      </c>
      <c r="J456" s="86" t="s">
        <v>22</v>
      </c>
      <c r="K456" s="87" t="s">
        <v>44</v>
      </c>
      <c r="L456" s="88">
        <v>616.90800000000002</v>
      </c>
    </row>
    <row r="457" spans="1:12" ht="15.75" customHeight="1">
      <c r="A457" s="91">
        <v>44970</v>
      </c>
      <c r="B457" s="90" t="s">
        <v>18</v>
      </c>
      <c r="C457" s="97" t="s">
        <v>41</v>
      </c>
      <c r="D457" s="165" t="s">
        <v>7</v>
      </c>
      <c r="E457" s="105">
        <v>2500</v>
      </c>
      <c r="F457" s="83">
        <f t="shared" si="7"/>
        <v>4.0524681151808695</v>
      </c>
      <c r="G457" s="97" t="s">
        <v>400</v>
      </c>
      <c r="H457" s="96"/>
      <c r="I457" s="90" t="s">
        <v>14</v>
      </c>
      <c r="J457" s="86" t="s">
        <v>22</v>
      </c>
      <c r="K457" s="87" t="s">
        <v>44</v>
      </c>
      <c r="L457" s="88">
        <v>616.90800000000002</v>
      </c>
    </row>
    <row r="458" spans="1:12" ht="15.75" customHeight="1">
      <c r="A458" s="91">
        <v>44970</v>
      </c>
      <c r="B458" s="90" t="s">
        <v>18</v>
      </c>
      <c r="C458" s="97" t="s">
        <v>41</v>
      </c>
      <c r="D458" s="165" t="s">
        <v>7</v>
      </c>
      <c r="E458" s="105">
        <v>2500</v>
      </c>
      <c r="F458" s="83">
        <f t="shared" si="7"/>
        <v>4.0524681151808695</v>
      </c>
      <c r="G458" s="97" t="s">
        <v>401</v>
      </c>
      <c r="H458" s="96"/>
      <c r="I458" s="90" t="s">
        <v>40</v>
      </c>
      <c r="J458" s="86" t="s">
        <v>22</v>
      </c>
      <c r="K458" s="87" t="s">
        <v>44</v>
      </c>
      <c r="L458" s="88">
        <v>616.90800000000002</v>
      </c>
    </row>
    <row r="459" spans="1:12" ht="15.75" customHeight="1">
      <c r="A459" s="91">
        <v>44970</v>
      </c>
      <c r="B459" s="90" t="s">
        <v>18</v>
      </c>
      <c r="C459" s="97" t="s">
        <v>41</v>
      </c>
      <c r="D459" s="165" t="s">
        <v>7</v>
      </c>
      <c r="E459" s="105">
        <v>2500</v>
      </c>
      <c r="F459" s="83">
        <f t="shared" si="7"/>
        <v>4.0524681151808695</v>
      </c>
      <c r="G459" s="97" t="s">
        <v>402</v>
      </c>
      <c r="H459" s="96"/>
      <c r="I459" s="90" t="s">
        <v>12</v>
      </c>
      <c r="J459" s="86" t="s">
        <v>22</v>
      </c>
      <c r="K459" s="87" t="s">
        <v>44</v>
      </c>
      <c r="L459" s="88">
        <v>616.90800000000002</v>
      </c>
    </row>
    <row r="460" spans="1:12" ht="15.75" customHeight="1">
      <c r="A460" s="91">
        <v>44970</v>
      </c>
      <c r="B460" s="90" t="s">
        <v>18</v>
      </c>
      <c r="C460" s="97" t="s">
        <v>41</v>
      </c>
      <c r="D460" s="165" t="s">
        <v>7</v>
      </c>
      <c r="E460" s="105">
        <v>2500</v>
      </c>
      <c r="F460" s="83">
        <f t="shared" si="7"/>
        <v>4.0524681151808695</v>
      </c>
      <c r="G460" s="97" t="s">
        <v>403</v>
      </c>
      <c r="H460" s="96"/>
      <c r="I460" s="90" t="s">
        <v>59</v>
      </c>
      <c r="J460" s="86" t="s">
        <v>22</v>
      </c>
      <c r="K460" s="87" t="s">
        <v>44</v>
      </c>
      <c r="L460" s="88">
        <v>616.90800000000002</v>
      </c>
    </row>
    <row r="461" spans="1:12" ht="15.75" customHeight="1">
      <c r="A461" s="91">
        <v>44970</v>
      </c>
      <c r="B461" s="90" t="s">
        <v>18</v>
      </c>
      <c r="C461" s="97" t="s">
        <v>41</v>
      </c>
      <c r="D461" s="165" t="s">
        <v>7</v>
      </c>
      <c r="E461" s="105">
        <v>2500</v>
      </c>
      <c r="F461" s="83">
        <f t="shared" si="7"/>
        <v>4.0524681151808695</v>
      </c>
      <c r="G461" s="97" t="s">
        <v>404</v>
      </c>
      <c r="H461" s="96"/>
      <c r="I461" s="90" t="s">
        <v>144</v>
      </c>
      <c r="J461" s="86" t="s">
        <v>22</v>
      </c>
      <c r="K461" s="87" t="s">
        <v>44</v>
      </c>
      <c r="L461" s="88">
        <v>616.90800000000002</v>
      </c>
    </row>
    <row r="462" spans="1:12" ht="15.75" customHeight="1">
      <c r="A462" s="91">
        <v>44970</v>
      </c>
      <c r="B462" s="90" t="s">
        <v>18</v>
      </c>
      <c r="C462" s="97" t="s">
        <v>41</v>
      </c>
      <c r="D462" s="165" t="s">
        <v>6</v>
      </c>
      <c r="E462" s="105">
        <v>2500</v>
      </c>
      <c r="F462" s="83">
        <f t="shared" si="7"/>
        <v>4.0524681151808695</v>
      </c>
      <c r="G462" s="97" t="s">
        <v>405</v>
      </c>
      <c r="H462" s="96"/>
      <c r="I462" s="90" t="s">
        <v>25</v>
      </c>
      <c r="J462" s="86" t="s">
        <v>22</v>
      </c>
      <c r="K462" s="87" t="s">
        <v>44</v>
      </c>
      <c r="L462" s="88">
        <v>616.90800000000002</v>
      </c>
    </row>
    <row r="463" spans="1:12" ht="15.75" customHeight="1">
      <c r="A463" s="91">
        <v>44970</v>
      </c>
      <c r="B463" s="90" t="s">
        <v>18</v>
      </c>
      <c r="C463" s="97" t="s">
        <v>41</v>
      </c>
      <c r="D463" s="165" t="s">
        <v>6</v>
      </c>
      <c r="E463" s="105">
        <v>2500</v>
      </c>
      <c r="F463" s="83">
        <f t="shared" si="7"/>
        <v>4.0524681151808695</v>
      </c>
      <c r="G463" s="97" t="s">
        <v>406</v>
      </c>
      <c r="H463" s="96"/>
      <c r="I463" s="90" t="s">
        <v>128</v>
      </c>
      <c r="J463" s="86" t="s">
        <v>22</v>
      </c>
      <c r="K463" s="87" t="s">
        <v>44</v>
      </c>
      <c r="L463" s="88">
        <v>616.90800000000002</v>
      </c>
    </row>
    <row r="464" spans="1:12" ht="15.75" customHeight="1">
      <c r="A464" s="91">
        <v>44970</v>
      </c>
      <c r="B464" s="90" t="s">
        <v>18</v>
      </c>
      <c r="C464" s="97" t="s">
        <v>41</v>
      </c>
      <c r="D464" s="165" t="s">
        <v>6</v>
      </c>
      <c r="E464" s="105">
        <v>2500</v>
      </c>
      <c r="F464" s="83">
        <f t="shared" si="7"/>
        <v>4.0524681151808695</v>
      </c>
      <c r="G464" s="97" t="s">
        <v>407</v>
      </c>
      <c r="H464" s="96"/>
      <c r="I464" s="90" t="s">
        <v>153</v>
      </c>
      <c r="J464" s="86" t="s">
        <v>22</v>
      </c>
      <c r="K464" s="87" t="s">
        <v>44</v>
      </c>
      <c r="L464" s="88">
        <v>616.90800000000002</v>
      </c>
    </row>
    <row r="465" spans="1:12" ht="15.75" customHeight="1">
      <c r="A465" s="91">
        <v>44970</v>
      </c>
      <c r="B465" s="90" t="s">
        <v>18</v>
      </c>
      <c r="C465" s="97" t="s">
        <v>41</v>
      </c>
      <c r="D465" s="165" t="s">
        <v>6</v>
      </c>
      <c r="E465" s="105">
        <v>2500</v>
      </c>
      <c r="F465" s="83">
        <f t="shared" si="7"/>
        <v>4.0524681151808695</v>
      </c>
      <c r="G465" s="97" t="s">
        <v>408</v>
      </c>
      <c r="H465" s="96"/>
      <c r="I465" s="90" t="s">
        <v>168</v>
      </c>
      <c r="J465" s="86" t="s">
        <v>22</v>
      </c>
      <c r="K465" s="87" t="s">
        <v>44</v>
      </c>
      <c r="L465" s="88">
        <v>616.90800000000002</v>
      </c>
    </row>
    <row r="466" spans="1:12" ht="15.75" customHeight="1">
      <c r="A466" s="91">
        <v>44970</v>
      </c>
      <c r="B466" s="90" t="s">
        <v>18</v>
      </c>
      <c r="C466" s="97" t="s">
        <v>41</v>
      </c>
      <c r="D466" s="165" t="s">
        <v>6</v>
      </c>
      <c r="E466" s="105">
        <v>2500</v>
      </c>
      <c r="F466" s="83">
        <f t="shared" si="7"/>
        <v>4.0524681151808695</v>
      </c>
      <c r="G466" s="97" t="s">
        <v>409</v>
      </c>
      <c r="H466" s="96"/>
      <c r="I466" s="90" t="s">
        <v>45</v>
      </c>
      <c r="J466" s="86" t="s">
        <v>22</v>
      </c>
      <c r="K466" s="87" t="s">
        <v>44</v>
      </c>
      <c r="L466" s="88">
        <v>616.90800000000002</v>
      </c>
    </row>
    <row r="467" spans="1:12" ht="15.75" customHeight="1">
      <c r="A467" s="91">
        <v>44970</v>
      </c>
      <c r="B467" s="90" t="s">
        <v>413</v>
      </c>
      <c r="C467" s="90" t="s">
        <v>218</v>
      </c>
      <c r="D467" s="98" t="s">
        <v>10</v>
      </c>
      <c r="E467" s="105">
        <v>10000</v>
      </c>
      <c r="F467" s="83">
        <f t="shared" si="7"/>
        <v>16.305329690505278</v>
      </c>
      <c r="G467" s="97" t="s">
        <v>410</v>
      </c>
      <c r="H467" s="96"/>
      <c r="I467" s="90" t="s">
        <v>15</v>
      </c>
      <c r="J467" s="86" t="s">
        <v>22</v>
      </c>
      <c r="K467" s="87" t="s">
        <v>130</v>
      </c>
      <c r="L467" s="88">
        <v>613.29639999999995</v>
      </c>
    </row>
    <row r="468" spans="1:12" ht="15.75" customHeight="1">
      <c r="A468" s="91">
        <v>44970</v>
      </c>
      <c r="B468" s="90" t="s">
        <v>18</v>
      </c>
      <c r="C468" s="97" t="s">
        <v>41</v>
      </c>
      <c r="D468" s="165" t="s">
        <v>10</v>
      </c>
      <c r="E468" s="105">
        <v>2500</v>
      </c>
      <c r="F468" s="83">
        <f t="shared" si="7"/>
        <v>4.0763324226263196</v>
      </c>
      <c r="G468" s="97" t="s">
        <v>410</v>
      </c>
      <c r="H468" s="96"/>
      <c r="I468" s="90" t="s">
        <v>15</v>
      </c>
      <c r="J468" s="86" t="s">
        <v>22</v>
      </c>
      <c r="K468" s="87" t="s">
        <v>130</v>
      </c>
      <c r="L468" s="88">
        <v>613.29639999999995</v>
      </c>
    </row>
    <row r="469" spans="1:12" ht="15.75" customHeight="1">
      <c r="A469" s="91">
        <v>44970</v>
      </c>
      <c r="B469" s="90" t="s">
        <v>18</v>
      </c>
      <c r="C469" s="97" t="s">
        <v>41</v>
      </c>
      <c r="D469" s="165" t="s">
        <v>10</v>
      </c>
      <c r="E469" s="105">
        <v>2500</v>
      </c>
      <c r="F469" s="83">
        <f t="shared" si="7"/>
        <v>4.0763324226263196</v>
      </c>
      <c r="G469" s="97" t="s">
        <v>411</v>
      </c>
      <c r="H469" s="96"/>
      <c r="I469" s="90" t="s">
        <v>167</v>
      </c>
      <c r="J469" s="86" t="s">
        <v>22</v>
      </c>
      <c r="K469" s="87" t="s">
        <v>130</v>
      </c>
      <c r="L469" s="88">
        <v>613.29639999999995</v>
      </c>
    </row>
    <row r="470" spans="1:12" ht="15.75" customHeight="1">
      <c r="A470" s="91">
        <v>44970</v>
      </c>
      <c r="B470" s="90" t="s">
        <v>424</v>
      </c>
      <c r="C470" s="92" t="s">
        <v>58</v>
      </c>
      <c r="D470" s="98" t="s">
        <v>7</v>
      </c>
      <c r="E470" s="108">
        <v>1500</v>
      </c>
      <c r="F470" s="83">
        <f t="shared" si="7"/>
        <v>2.4314808691085217</v>
      </c>
      <c r="G470" s="102" t="s">
        <v>88</v>
      </c>
      <c r="H470" s="96"/>
      <c r="I470" s="90" t="s">
        <v>40</v>
      </c>
      <c r="J470" s="86" t="s">
        <v>22</v>
      </c>
      <c r="K470" s="87" t="s">
        <v>44</v>
      </c>
      <c r="L470" s="88">
        <v>616.90800000000002</v>
      </c>
    </row>
    <row r="471" spans="1:12" ht="15.75" customHeight="1">
      <c r="A471" s="91">
        <v>44970</v>
      </c>
      <c r="B471" s="90" t="s">
        <v>47</v>
      </c>
      <c r="C471" s="90" t="s">
        <v>287</v>
      </c>
      <c r="D471" s="98" t="s">
        <v>7</v>
      </c>
      <c r="E471" s="108">
        <v>5000</v>
      </c>
      <c r="F471" s="83">
        <f t="shared" si="7"/>
        <v>8.1049362303617389</v>
      </c>
      <c r="G471" s="102" t="s">
        <v>61</v>
      </c>
      <c r="H471" s="96"/>
      <c r="I471" s="90" t="s">
        <v>40</v>
      </c>
      <c r="J471" s="86" t="s">
        <v>22</v>
      </c>
      <c r="K471" s="87" t="s">
        <v>44</v>
      </c>
      <c r="L471" s="88">
        <v>616.90800000000002</v>
      </c>
    </row>
    <row r="472" spans="1:12" ht="15.75" customHeight="1">
      <c r="A472" s="91">
        <v>44970</v>
      </c>
      <c r="B472" s="90" t="s">
        <v>46</v>
      </c>
      <c r="C472" s="92" t="s">
        <v>58</v>
      </c>
      <c r="D472" s="98" t="s">
        <v>7</v>
      </c>
      <c r="E472" s="108">
        <v>2500</v>
      </c>
      <c r="F472" s="83">
        <f t="shared" si="7"/>
        <v>4.0524681151808695</v>
      </c>
      <c r="G472" s="102" t="s">
        <v>61</v>
      </c>
      <c r="H472" s="96"/>
      <c r="I472" s="90" t="s">
        <v>40</v>
      </c>
      <c r="J472" s="86" t="s">
        <v>22</v>
      </c>
      <c r="K472" s="87" t="s">
        <v>44</v>
      </c>
      <c r="L472" s="88">
        <v>616.90800000000002</v>
      </c>
    </row>
    <row r="473" spans="1:12" ht="15.75" customHeight="1">
      <c r="A473" s="91">
        <v>44970</v>
      </c>
      <c r="B473" s="90" t="s">
        <v>62</v>
      </c>
      <c r="C473" s="90" t="s">
        <v>50</v>
      </c>
      <c r="D473" s="98" t="s">
        <v>10</v>
      </c>
      <c r="E473" s="105">
        <v>12000</v>
      </c>
      <c r="F473" s="83">
        <f t="shared" si="7"/>
        <v>19.566395628606333</v>
      </c>
      <c r="G473" s="102" t="s">
        <v>389</v>
      </c>
      <c r="H473" s="96"/>
      <c r="I473" s="90" t="s">
        <v>15</v>
      </c>
      <c r="J473" s="86" t="s">
        <v>22</v>
      </c>
      <c r="K473" s="87" t="s">
        <v>130</v>
      </c>
      <c r="L473" s="88">
        <v>613.29639999999995</v>
      </c>
    </row>
    <row r="474" spans="1:12" ht="15.75" customHeight="1">
      <c r="A474" s="91">
        <v>44970</v>
      </c>
      <c r="B474" s="90" t="s">
        <v>46</v>
      </c>
      <c r="C474" s="92" t="s">
        <v>58</v>
      </c>
      <c r="D474" s="98" t="s">
        <v>10</v>
      </c>
      <c r="E474" s="105">
        <v>2800</v>
      </c>
      <c r="F474" s="83">
        <f t="shared" si="7"/>
        <v>4.565492313341478</v>
      </c>
      <c r="G474" s="102" t="s">
        <v>63</v>
      </c>
      <c r="H474" s="96"/>
      <c r="I474" s="90" t="s">
        <v>15</v>
      </c>
      <c r="J474" s="86" t="s">
        <v>22</v>
      </c>
      <c r="K474" s="87" t="s">
        <v>130</v>
      </c>
      <c r="L474" s="88">
        <v>613.29639999999995</v>
      </c>
    </row>
    <row r="475" spans="1:12" ht="15.75" customHeight="1">
      <c r="A475" s="91">
        <v>44971</v>
      </c>
      <c r="B475" s="125" t="s">
        <v>292</v>
      </c>
      <c r="C475" s="125" t="s">
        <v>11</v>
      </c>
      <c r="D475" s="126" t="s">
        <v>9</v>
      </c>
      <c r="E475" s="121">
        <v>191230</v>
      </c>
      <c r="F475" s="83">
        <f t="shared" si="7"/>
        <v>311.80681967153242</v>
      </c>
      <c r="G475" s="84" t="s">
        <v>294</v>
      </c>
      <c r="H475" s="85"/>
      <c r="I475" s="80" t="s">
        <v>56</v>
      </c>
      <c r="J475" s="86" t="s">
        <v>22</v>
      </c>
      <c r="K475" s="87" t="s">
        <v>130</v>
      </c>
      <c r="L475" s="88">
        <v>613.29639999999995</v>
      </c>
    </row>
    <row r="476" spans="1:12" ht="15.75" customHeight="1">
      <c r="A476" s="91">
        <v>44971</v>
      </c>
      <c r="B476" s="125" t="s">
        <v>292</v>
      </c>
      <c r="C476" s="127" t="s">
        <v>11</v>
      </c>
      <c r="D476" s="126" t="s">
        <v>8</v>
      </c>
      <c r="E476" s="121">
        <v>87465</v>
      </c>
      <c r="F476" s="83">
        <f t="shared" si="7"/>
        <v>142.61456613800442</v>
      </c>
      <c r="G476" s="84" t="s">
        <v>294</v>
      </c>
      <c r="H476" s="85"/>
      <c r="I476" s="80" t="s">
        <v>56</v>
      </c>
      <c r="J476" s="86" t="s">
        <v>22</v>
      </c>
      <c r="K476" s="87" t="s">
        <v>130</v>
      </c>
      <c r="L476" s="88">
        <v>613.29639999999995</v>
      </c>
    </row>
    <row r="477" spans="1:12" ht="15.75" customHeight="1">
      <c r="A477" s="91">
        <v>44971</v>
      </c>
      <c r="B477" s="125" t="s">
        <v>292</v>
      </c>
      <c r="C477" s="127" t="s">
        <v>11</v>
      </c>
      <c r="D477" s="126" t="s">
        <v>6</v>
      </c>
      <c r="E477" s="121">
        <v>231525</v>
      </c>
      <c r="F477" s="83">
        <f t="shared" si="7"/>
        <v>393.71518165060229</v>
      </c>
      <c r="G477" s="84" t="s">
        <v>294</v>
      </c>
      <c r="H477" s="85"/>
      <c r="I477" s="80" t="s">
        <v>56</v>
      </c>
      <c r="J477" s="86" t="s">
        <v>22</v>
      </c>
      <c r="K477" s="87" t="s">
        <v>431</v>
      </c>
      <c r="L477" s="88">
        <v>588.05200000000002</v>
      </c>
    </row>
    <row r="478" spans="1:12" ht="15.75" customHeight="1">
      <c r="A478" s="91">
        <v>44971</v>
      </c>
      <c r="B478" s="125" t="s">
        <v>292</v>
      </c>
      <c r="C478" s="125" t="s">
        <v>11</v>
      </c>
      <c r="D478" s="126" t="s">
        <v>7</v>
      </c>
      <c r="E478" s="121">
        <v>212660</v>
      </c>
      <c r="F478" s="83">
        <f t="shared" si="7"/>
        <v>346.74914119828526</v>
      </c>
      <c r="G478" s="84" t="s">
        <v>294</v>
      </c>
      <c r="H478" s="85"/>
      <c r="I478" s="80" t="s">
        <v>56</v>
      </c>
      <c r="J478" s="86" t="s">
        <v>22</v>
      </c>
      <c r="K478" s="87" t="s">
        <v>130</v>
      </c>
      <c r="L478" s="88">
        <v>613.29639999999995</v>
      </c>
    </row>
    <row r="479" spans="1:12" ht="15.75" customHeight="1">
      <c r="A479" s="91">
        <v>44971</v>
      </c>
      <c r="B479" s="125" t="s">
        <v>292</v>
      </c>
      <c r="C479" s="125" t="s">
        <v>11</v>
      </c>
      <c r="D479" s="126" t="s">
        <v>10</v>
      </c>
      <c r="E479" s="121">
        <v>58311</v>
      </c>
      <c r="F479" s="83">
        <f t="shared" si="7"/>
        <v>95.078007958305321</v>
      </c>
      <c r="G479" s="84" t="s">
        <v>294</v>
      </c>
      <c r="H479" s="85"/>
      <c r="I479" s="80" t="s">
        <v>56</v>
      </c>
      <c r="J479" s="86" t="s">
        <v>22</v>
      </c>
      <c r="K479" s="87" t="s">
        <v>130</v>
      </c>
      <c r="L479" s="88">
        <v>613.29639999999995</v>
      </c>
    </row>
    <row r="480" spans="1:12" ht="15.75" customHeight="1">
      <c r="A480" s="91">
        <v>44971</v>
      </c>
      <c r="B480" s="120" t="s">
        <v>221</v>
      </c>
      <c r="C480" s="92" t="s">
        <v>58</v>
      </c>
      <c r="D480" s="124" t="s">
        <v>7</v>
      </c>
      <c r="E480" s="94">
        <v>1900</v>
      </c>
      <c r="F480" s="83">
        <f t="shared" si="7"/>
        <v>3.0798757675374611</v>
      </c>
      <c r="G480" s="95" t="s">
        <v>68</v>
      </c>
      <c r="H480" s="96"/>
      <c r="I480" s="90" t="s">
        <v>20</v>
      </c>
      <c r="J480" s="86" t="s">
        <v>22</v>
      </c>
      <c r="K480" s="87" t="s">
        <v>44</v>
      </c>
      <c r="L480" s="88">
        <v>616.90800000000002</v>
      </c>
    </row>
    <row r="481" spans="1:12" ht="15.75" customHeight="1">
      <c r="A481" s="91">
        <v>44971</v>
      </c>
      <c r="B481" s="90" t="s">
        <v>46</v>
      </c>
      <c r="C481" s="92" t="s">
        <v>58</v>
      </c>
      <c r="D481" s="98" t="s">
        <v>8</v>
      </c>
      <c r="E481" s="101">
        <v>1700</v>
      </c>
      <c r="F481" s="83">
        <f t="shared" si="7"/>
        <v>2.771906047385897</v>
      </c>
      <c r="G481" s="102" t="s">
        <v>67</v>
      </c>
      <c r="H481" s="96"/>
      <c r="I481" s="92" t="s">
        <v>14</v>
      </c>
      <c r="J481" s="86" t="s">
        <v>22</v>
      </c>
      <c r="K481" s="87" t="s">
        <v>130</v>
      </c>
      <c r="L481" s="88">
        <v>613.29639999999995</v>
      </c>
    </row>
    <row r="482" spans="1:12" ht="15.75" customHeight="1">
      <c r="A482" s="103">
        <v>44971</v>
      </c>
      <c r="B482" s="104" t="s">
        <v>46</v>
      </c>
      <c r="C482" s="92" t="s">
        <v>58</v>
      </c>
      <c r="D482" s="98" t="s">
        <v>9</v>
      </c>
      <c r="E482" s="101">
        <v>2900</v>
      </c>
      <c r="F482" s="83">
        <f t="shared" si="7"/>
        <v>4.7285456102465302</v>
      </c>
      <c r="G482" s="102" t="s">
        <v>104</v>
      </c>
      <c r="H482" s="96"/>
      <c r="I482" s="92" t="s">
        <v>17</v>
      </c>
      <c r="J482" s="86" t="s">
        <v>22</v>
      </c>
      <c r="K482" s="87" t="s">
        <v>130</v>
      </c>
      <c r="L482" s="88">
        <v>613.29639999999995</v>
      </c>
    </row>
    <row r="483" spans="1:12" ht="15.75" customHeight="1">
      <c r="A483" s="114">
        <v>44971</v>
      </c>
      <c r="B483" s="111" t="s">
        <v>46</v>
      </c>
      <c r="C483" s="92" t="s">
        <v>58</v>
      </c>
      <c r="D483" s="112" t="s">
        <v>9</v>
      </c>
      <c r="E483" s="113">
        <v>1600</v>
      </c>
      <c r="F483" s="83">
        <f t="shared" si="7"/>
        <v>2.6088527504808443</v>
      </c>
      <c r="G483" s="112" t="s">
        <v>60</v>
      </c>
      <c r="H483" s="96"/>
      <c r="I483" s="112" t="s">
        <v>16</v>
      </c>
      <c r="J483" s="86" t="s">
        <v>22</v>
      </c>
      <c r="K483" s="87" t="s">
        <v>130</v>
      </c>
      <c r="L483" s="88">
        <v>613.29639999999995</v>
      </c>
    </row>
    <row r="484" spans="1:12" ht="15.75" customHeight="1">
      <c r="A484" s="103">
        <v>44971</v>
      </c>
      <c r="B484" s="90" t="s">
        <v>348</v>
      </c>
      <c r="C484" s="92" t="s">
        <v>58</v>
      </c>
      <c r="D484" s="98" t="s">
        <v>6</v>
      </c>
      <c r="E484" s="105">
        <v>20000</v>
      </c>
      <c r="F484" s="83">
        <f t="shared" si="7"/>
        <v>32.419744921446956</v>
      </c>
      <c r="G484" s="90" t="s">
        <v>349</v>
      </c>
      <c r="H484" s="96"/>
      <c r="I484" s="90" t="s">
        <v>13</v>
      </c>
      <c r="J484" s="86" t="s">
        <v>22</v>
      </c>
      <c r="K484" s="87" t="s">
        <v>44</v>
      </c>
      <c r="L484" s="88">
        <v>616.90800000000002</v>
      </c>
    </row>
    <row r="485" spans="1:12" ht="15.75" customHeight="1">
      <c r="A485" s="103">
        <v>44971</v>
      </c>
      <c r="B485" s="90" t="s">
        <v>348</v>
      </c>
      <c r="C485" s="92" t="s">
        <v>58</v>
      </c>
      <c r="D485" s="98" t="s">
        <v>6</v>
      </c>
      <c r="E485" s="105">
        <v>20000</v>
      </c>
      <c r="F485" s="83">
        <f t="shared" si="7"/>
        <v>32.419744921446956</v>
      </c>
      <c r="G485" s="90" t="s">
        <v>350</v>
      </c>
      <c r="H485" s="96"/>
      <c r="I485" s="90" t="s">
        <v>13</v>
      </c>
      <c r="J485" s="86" t="s">
        <v>22</v>
      </c>
      <c r="K485" s="87" t="s">
        <v>44</v>
      </c>
      <c r="L485" s="88">
        <v>616.90800000000002</v>
      </c>
    </row>
    <row r="486" spans="1:12" ht="15.75" customHeight="1">
      <c r="A486" s="103">
        <v>44971</v>
      </c>
      <c r="B486" s="90" t="s">
        <v>205</v>
      </c>
      <c r="C486" s="90" t="s">
        <v>49</v>
      </c>
      <c r="D486" s="98" t="s">
        <v>6</v>
      </c>
      <c r="E486" s="105">
        <v>10000</v>
      </c>
      <c r="F486" s="83">
        <f t="shared" si="7"/>
        <v>16.305329690505278</v>
      </c>
      <c r="G486" s="90" t="s">
        <v>351</v>
      </c>
      <c r="H486" s="96"/>
      <c r="I486" s="90" t="s">
        <v>13</v>
      </c>
      <c r="J486" s="86" t="s">
        <v>22</v>
      </c>
      <c r="K486" s="87" t="s">
        <v>130</v>
      </c>
      <c r="L486" s="88">
        <v>613.29639999999995</v>
      </c>
    </row>
    <row r="487" spans="1:12" ht="15.75" customHeight="1">
      <c r="A487" s="103">
        <v>44971</v>
      </c>
      <c r="B487" s="90" t="s">
        <v>205</v>
      </c>
      <c r="C487" s="90" t="s">
        <v>49</v>
      </c>
      <c r="D487" s="98" t="s">
        <v>6</v>
      </c>
      <c r="E487" s="105">
        <v>10000</v>
      </c>
      <c r="F487" s="83">
        <f t="shared" si="7"/>
        <v>16.305329690505278</v>
      </c>
      <c r="G487" s="90" t="s">
        <v>352</v>
      </c>
      <c r="H487" s="96"/>
      <c r="I487" s="90" t="s">
        <v>13</v>
      </c>
      <c r="J487" s="86" t="s">
        <v>22</v>
      </c>
      <c r="K487" s="87" t="s">
        <v>130</v>
      </c>
      <c r="L487" s="88">
        <v>613.29639999999995</v>
      </c>
    </row>
    <row r="488" spans="1:12" ht="15.75" customHeight="1">
      <c r="A488" s="103">
        <v>44971</v>
      </c>
      <c r="B488" s="90" t="s">
        <v>205</v>
      </c>
      <c r="C488" s="90" t="s">
        <v>49</v>
      </c>
      <c r="D488" s="98" t="s">
        <v>6</v>
      </c>
      <c r="E488" s="105">
        <v>10000</v>
      </c>
      <c r="F488" s="83">
        <f t="shared" si="7"/>
        <v>16.305329690505278</v>
      </c>
      <c r="G488" s="90" t="s">
        <v>353</v>
      </c>
      <c r="H488" s="96"/>
      <c r="I488" s="90" t="s">
        <v>13</v>
      </c>
      <c r="J488" s="86" t="s">
        <v>22</v>
      </c>
      <c r="K488" s="87" t="s">
        <v>130</v>
      </c>
      <c r="L488" s="88">
        <v>613.29639999999995</v>
      </c>
    </row>
    <row r="489" spans="1:12" ht="15.75" customHeight="1">
      <c r="A489" s="103">
        <v>44971</v>
      </c>
      <c r="B489" s="90" t="s">
        <v>46</v>
      </c>
      <c r="C489" s="92" t="s">
        <v>58</v>
      </c>
      <c r="D489" s="98" t="s">
        <v>6</v>
      </c>
      <c r="E489" s="105">
        <v>1900</v>
      </c>
      <c r="F489" s="83">
        <f t="shared" si="7"/>
        <v>3.0798757675374611</v>
      </c>
      <c r="G489" s="90" t="s">
        <v>66</v>
      </c>
      <c r="H489" s="96"/>
      <c r="I489" s="90" t="s">
        <v>13</v>
      </c>
      <c r="J489" s="86" t="s">
        <v>22</v>
      </c>
      <c r="K489" s="87" t="s">
        <v>44</v>
      </c>
      <c r="L489" s="88">
        <v>616.90800000000002</v>
      </c>
    </row>
    <row r="490" spans="1:12" ht="15.75" customHeight="1">
      <c r="A490" s="91">
        <v>44971</v>
      </c>
      <c r="B490" s="90" t="s">
        <v>46</v>
      </c>
      <c r="C490" s="92" t="s">
        <v>58</v>
      </c>
      <c r="D490" s="98" t="s">
        <v>6</v>
      </c>
      <c r="E490" s="115">
        <v>3000</v>
      </c>
      <c r="F490" s="83">
        <f t="shared" si="7"/>
        <v>4.8629617382170434</v>
      </c>
      <c r="G490" s="90" t="s">
        <v>65</v>
      </c>
      <c r="H490" s="116"/>
      <c r="I490" s="92" t="s">
        <v>25</v>
      </c>
      <c r="J490" s="86" t="s">
        <v>22</v>
      </c>
      <c r="K490" s="87" t="s">
        <v>44</v>
      </c>
      <c r="L490" s="88">
        <v>616.90800000000002</v>
      </c>
    </row>
    <row r="491" spans="1:12" ht="15.75" customHeight="1">
      <c r="A491" s="91">
        <v>44971</v>
      </c>
      <c r="B491" s="90" t="s">
        <v>46</v>
      </c>
      <c r="C491" s="92" t="s">
        <v>58</v>
      </c>
      <c r="D491" s="98" t="s">
        <v>6</v>
      </c>
      <c r="E491" s="115">
        <v>1800</v>
      </c>
      <c r="F491" s="83">
        <f t="shared" si="7"/>
        <v>2.9177770429302261</v>
      </c>
      <c r="G491" s="102" t="s">
        <v>64</v>
      </c>
      <c r="H491" s="96"/>
      <c r="I491" s="92" t="s">
        <v>45</v>
      </c>
      <c r="J491" s="86" t="s">
        <v>22</v>
      </c>
      <c r="K491" s="87" t="s">
        <v>44</v>
      </c>
      <c r="L491" s="88">
        <v>616.90800000000002</v>
      </c>
    </row>
    <row r="492" spans="1:12" ht="15.75" customHeight="1">
      <c r="A492" s="91">
        <v>44971</v>
      </c>
      <c r="B492" s="90" t="s">
        <v>46</v>
      </c>
      <c r="C492" s="92" t="s">
        <v>58</v>
      </c>
      <c r="D492" s="98" t="s">
        <v>6</v>
      </c>
      <c r="E492" s="115">
        <v>6500</v>
      </c>
      <c r="F492" s="83">
        <f t="shared" si="7"/>
        <v>10.536417099470262</v>
      </c>
      <c r="G492" s="90" t="s">
        <v>129</v>
      </c>
      <c r="H492" s="116"/>
      <c r="I492" s="92" t="s">
        <v>128</v>
      </c>
      <c r="J492" s="86" t="s">
        <v>22</v>
      </c>
      <c r="K492" s="87" t="s">
        <v>44</v>
      </c>
      <c r="L492" s="88">
        <v>616.90800000000002</v>
      </c>
    </row>
    <row r="493" spans="1:12" ht="15.75" customHeight="1">
      <c r="A493" s="91">
        <v>44971</v>
      </c>
      <c r="B493" s="90" t="s">
        <v>46</v>
      </c>
      <c r="C493" s="92" t="s">
        <v>58</v>
      </c>
      <c r="D493" s="98" t="s">
        <v>6</v>
      </c>
      <c r="E493" s="106">
        <v>2000</v>
      </c>
      <c r="F493" s="83">
        <f t="shared" si="7"/>
        <v>3.2419744921446956</v>
      </c>
      <c r="G493" s="102" t="s">
        <v>176</v>
      </c>
      <c r="H493" s="116"/>
      <c r="I493" s="92" t="s">
        <v>168</v>
      </c>
      <c r="J493" s="86" t="s">
        <v>22</v>
      </c>
      <c r="K493" s="87" t="s">
        <v>44</v>
      </c>
      <c r="L493" s="88">
        <v>616.90800000000002</v>
      </c>
    </row>
    <row r="494" spans="1:12" ht="15.75" customHeight="1">
      <c r="A494" s="91">
        <v>44971</v>
      </c>
      <c r="B494" s="90" t="s">
        <v>46</v>
      </c>
      <c r="C494" s="92" t="s">
        <v>58</v>
      </c>
      <c r="D494" s="98" t="s">
        <v>6</v>
      </c>
      <c r="E494" s="106">
        <v>1900</v>
      </c>
      <c r="F494" s="83">
        <f t="shared" si="7"/>
        <v>3.0798757675374611</v>
      </c>
      <c r="G494" s="102" t="s">
        <v>160</v>
      </c>
      <c r="H494" s="96"/>
      <c r="I494" s="92" t="s">
        <v>153</v>
      </c>
      <c r="J494" s="86" t="s">
        <v>22</v>
      </c>
      <c r="K494" s="87" t="s">
        <v>44</v>
      </c>
      <c r="L494" s="88">
        <v>616.90800000000002</v>
      </c>
    </row>
    <row r="495" spans="1:12" ht="15.75" customHeight="1">
      <c r="A495" s="91">
        <v>44971</v>
      </c>
      <c r="B495" s="90" t="s">
        <v>417</v>
      </c>
      <c r="C495" s="92" t="s">
        <v>58</v>
      </c>
      <c r="D495" s="98" t="s">
        <v>6</v>
      </c>
      <c r="E495" s="115">
        <v>500</v>
      </c>
      <c r="F495" s="83">
        <f t="shared" si="7"/>
        <v>0.81049362303617389</v>
      </c>
      <c r="G495" s="102" t="s">
        <v>178</v>
      </c>
      <c r="H495" s="96"/>
      <c r="I495" s="92" t="s">
        <v>144</v>
      </c>
      <c r="J495" s="86" t="s">
        <v>22</v>
      </c>
      <c r="K495" s="87" t="s">
        <v>44</v>
      </c>
      <c r="L495" s="88">
        <v>616.90800000000002</v>
      </c>
    </row>
    <row r="496" spans="1:12" ht="15.75" customHeight="1">
      <c r="A496" s="91">
        <v>44971</v>
      </c>
      <c r="B496" s="90" t="s">
        <v>46</v>
      </c>
      <c r="C496" s="92" t="s">
        <v>58</v>
      </c>
      <c r="D496" s="98" t="s">
        <v>7</v>
      </c>
      <c r="E496" s="108">
        <v>1800</v>
      </c>
      <c r="F496" s="83">
        <f t="shared" si="7"/>
        <v>2.9177770429302261</v>
      </c>
      <c r="G496" s="90" t="s">
        <v>112</v>
      </c>
      <c r="H496" s="96"/>
      <c r="I496" s="90" t="s">
        <v>289</v>
      </c>
      <c r="J496" s="86" t="s">
        <v>22</v>
      </c>
      <c r="K496" s="87" t="s">
        <v>44</v>
      </c>
      <c r="L496" s="88">
        <v>616.90800000000002</v>
      </c>
    </row>
    <row r="497" spans="1:12" ht="15.75" customHeight="1">
      <c r="A497" s="91">
        <v>44971</v>
      </c>
      <c r="B497" s="90" t="s">
        <v>425</v>
      </c>
      <c r="C497" s="92" t="s">
        <v>58</v>
      </c>
      <c r="D497" s="98" t="s">
        <v>7</v>
      </c>
      <c r="E497" s="108">
        <v>2500</v>
      </c>
      <c r="F497" s="83">
        <f t="shared" si="7"/>
        <v>4.0524681151808695</v>
      </c>
      <c r="G497" s="90" t="s">
        <v>217</v>
      </c>
      <c r="H497" s="96"/>
      <c r="I497" s="90" t="s">
        <v>12</v>
      </c>
      <c r="J497" s="86" t="s">
        <v>22</v>
      </c>
      <c r="K497" s="87" t="s">
        <v>44</v>
      </c>
      <c r="L497" s="88">
        <v>616.90800000000002</v>
      </c>
    </row>
    <row r="498" spans="1:12" ht="15.75" customHeight="1">
      <c r="A498" s="91">
        <v>44971</v>
      </c>
      <c r="B498" s="90" t="s">
        <v>47</v>
      </c>
      <c r="C498" s="90" t="s">
        <v>287</v>
      </c>
      <c r="D498" s="98" t="s">
        <v>7</v>
      </c>
      <c r="E498" s="108">
        <v>5000</v>
      </c>
      <c r="F498" s="83">
        <f t="shared" si="7"/>
        <v>8.1049362303617389</v>
      </c>
      <c r="G498" s="90" t="s">
        <v>161</v>
      </c>
      <c r="H498" s="96"/>
      <c r="I498" s="90" t="s">
        <v>12</v>
      </c>
      <c r="J498" s="86" t="s">
        <v>22</v>
      </c>
      <c r="K498" s="87" t="s">
        <v>44</v>
      </c>
      <c r="L498" s="88">
        <v>616.90800000000002</v>
      </c>
    </row>
    <row r="499" spans="1:12" ht="15.75" customHeight="1">
      <c r="A499" s="91">
        <v>44971</v>
      </c>
      <c r="B499" s="90" t="s">
        <v>46</v>
      </c>
      <c r="C499" s="92" t="s">
        <v>58</v>
      </c>
      <c r="D499" s="98" t="s">
        <v>7</v>
      </c>
      <c r="E499" s="108">
        <v>1950</v>
      </c>
      <c r="F499" s="83">
        <f t="shared" si="7"/>
        <v>3.1609251298410785</v>
      </c>
      <c r="G499" s="90" t="s">
        <v>161</v>
      </c>
      <c r="H499" s="96"/>
      <c r="I499" s="90" t="s">
        <v>12</v>
      </c>
      <c r="J499" s="86" t="s">
        <v>22</v>
      </c>
      <c r="K499" s="87" t="s">
        <v>44</v>
      </c>
      <c r="L499" s="88">
        <v>616.90800000000002</v>
      </c>
    </row>
    <row r="500" spans="1:12" ht="15.75" customHeight="1">
      <c r="A500" s="91">
        <v>44971</v>
      </c>
      <c r="B500" s="90" t="s">
        <v>46</v>
      </c>
      <c r="C500" s="92" t="s">
        <v>58</v>
      </c>
      <c r="D500" s="98" t="s">
        <v>10</v>
      </c>
      <c r="E500" s="101">
        <f>1800+1000</f>
        <v>2800</v>
      </c>
      <c r="F500" s="83">
        <f t="shared" si="7"/>
        <v>4.565492313341478</v>
      </c>
      <c r="G500" s="102" t="s">
        <v>179</v>
      </c>
      <c r="H500" s="96"/>
      <c r="I500" s="92" t="s">
        <v>167</v>
      </c>
      <c r="J500" s="86" t="s">
        <v>22</v>
      </c>
      <c r="K500" s="87" t="s">
        <v>130</v>
      </c>
      <c r="L500" s="88">
        <v>613.29639999999995</v>
      </c>
    </row>
    <row r="501" spans="1:12" ht="15.75" customHeight="1">
      <c r="A501" s="91">
        <v>44971</v>
      </c>
      <c r="B501" s="90" t="s">
        <v>18</v>
      </c>
      <c r="C501" s="97" t="s">
        <v>41</v>
      </c>
      <c r="D501" s="165" t="s">
        <v>9</v>
      </c>
      <c r="E501" s="105">
        <v>5000</v>
      </c>
      <c r="F501" s="83">
        <f t="shared" si="7"/>
        <v>8.1526648452526391</v>
      </c>
      <c r="G501" s="97" t="s">
        <v>396</v>
      </c>
      <c r="H501" s="96"/>
      <c r="I501" s="90" t="s">
        <v>17</v>
      </c>
      <c r="J501" s="86" t="s">
        <v>22</v>
      </c>
      <c r="K501" s="87" t="s">
        <v>130</v>
      </c>
      <c r="L501" s="88">
        <v>613.29639999999995</v>
      </c>
    </row>
    <row r="502" spans="1:12" ht="15.75" customHeight="1">
      <c r="A502" s="91">
        <v>44971</v>
      </c>
      <c r="B502" s="90" t="s">
        <v>18</v>
      </c>
      <c r="C502" s="97" t="s">
        <v>41</v>
      </c>
      <c r="D502" s="165" t="s">
        <v>9</v>
      </c>
      <c r="E502" s="105">
        <v>5000</v>
      </c>
      <c r="F502" s="83">
        <f t="shared" si="7"/>
        <v>8.1526648452526391</v>
      </c>
      <c r="G502" s="97" t="s">
        <v>397</v>
      </c>
      <c r="H502" s="96"/>
      <c r="I502" s="90" t="s">
        <v>16</v>
      </c>
      <c r="J502" s="86" t="s">
        <v>22</v>
      </c>
      <c r="K502" s="87" t="s">
        <v>130</v>
      </c>
      <c r="L502" s="88">
        <v>613.29639999999995</v>
      </c>
    </row>
    <row r="503" spans="1:12" ht="15.75" customHeight="1">
      <c r="A503" s="91">
        <v>44971</v>
      </c>
      <c r="B503" s="90" t="s">
        <v>18</v>
      </c>
      <c r="C503" s="97" t="s">
        <v>41</v>
      </c>
      <c r="D503" s="165" t="s">
        <v>7</v>
      </c>
      <c r="E503" s="105">
        <v>5000</v>
      </c>
      <c r="F503" s="83">
        <f t="shared" si="7"/>
        <v>8.1049362303617389</v>
      </c>
      <c r="G503" s="97" t="s">
        <v>398</v>
      </c>
      <c r="H503" s="96"/>
      <c r="I503" s="90" t="s">
        <v>20</v>
      </c>
      <c r="J503" s="86" t="s">
        <v>22</v>
      </c>
      <c r="K503" s="87" t="s">
        <v>44</v>
      </c>
      <c r="L503" s="88">
        <v>616.90800000000002</v>
      </c>
    </row>
    <row r="504" spans="1:12" ht="15.75" customHeight="1">
      <c r="A504" s="91">
        <v>44971</v>
      </c>
      <c r="B504" s="90" t="s">
        <v>18</v>
      </c>
      <c r="C504" s="97" t="s">
        <v>41</v>
      </c>
      <c r="D504" s="165" t="s">
        <v>6</v>
      </c>
      <c r="E504" s="105">
        <v>5000</v>
      </c>
      <c r="F504" s="83">
        <f t="shared" si="7"/>
        <v>8.1049362303617389</v>
      </c>
      <c r="G504" s="97" t="s">
        <v>399</v>
      </c>
      <c r="H504" s="96"/>
      <c r="I504" s="90" t="s">
        <v>13</v>
      </c>
      <c r="J504" s="86" t="s">
        <v>22</v>
      </c>
      <c r="K504" s="87" t="s">
        <v>44</v>
      </c>
      <c r="L504" s="88">
        <v>616.90800000000002</v>
      </c>
    </row>
    <row r="505" spans="1:12" ht="15.75" customHeight="1">
      <c r="A505" s="91">
        <v>44971</v>
      </c>
      <c r="B505" s="90" t="s">
        <v>18</v>
      </c>
      <c r="C505" s="97" t="s">
        <v>41</v>
      </c>
      <c r="D505" s="165" t="s">
        <v>7</v>
      </c>
      <c r="E505" s="105">
        <v>2500</v>
      </c>
      <c r="F505" s="83">
        <f t="shared" si="7"/>
        <v>4.0524681151808695</v>
      </c>
      <c r="G505" s="97" t="s">
        <v>400</v>
      </c>
      <c r="H505" s="96"/>
      <c r="I505" s="90" t="s">
        <v>14</v>
      </c>
      <c r="J505" s="86" t="s">
        <v>22</v>
      </c>
      <c r="K505" s="87" t="s">
        <v>44</v>
      </c>
      <c r="L505" s="88">
        <v>616.90800000000002</v>
      </c>
    </row>
    <row r="506" spans="1:12" ht="15.75" customHeight="1">
      <c r="A506" s="91">
        <v>44971</v>
      </c>
      <c r="B506" s="90" t="s">
        <v>18</v>
      </c>
      <c r="C506" s="97" t="s">
        <v>41</v>
      </c>
      <c r="D506" s="165" t="s">
        <v>7</v>
      </c>
      <c r="E506" s="105">
        <v>2500</v>
      </c>
      <c r="F506" s="83">
        <f t="shared" si="7"/>
        <v>4.0524681151808695</v>
      </c>
      <c r="G506" s="97" t="s">
        <v>401</v>
      </c>
      <c r="H506" s="96"/>
      <c r="I506" s="90" t="s">
        <v>40</v>
      </c>
      <c r="J506" s="86" t="s">
        <v>22</v>
      </c>
      <c r="K506" s="87" t="s">
        <v>44</v>
      </c>
      <c r="L506" s="88">
        <v>616.90800000000002</v>
      </c>
    </row>
    <row r="507" spans="1:12" ht="15.75" customHeight="1">
      <c r="A507" s="91">
        <v>44971</v>
      </c>
      <c r="B507" s="90" t="s">
        <v>18</v>
      </c>
      <c r="C507" s="97" t="s">
        <v>41</v>
      </c>
      <c r="D507" s="165" t="s">
        <v>7</v>
      </c>
      <c r="E507" s="105">
        <v>2500</v>
      </c>
      <c r="F507" s="83">
        <f t="shared" si="7"/>
        <v>4.0524681151808695</v>
      </c>
      <c r="G507" s="97" t="s">
        <v>402</v>
      </c>
      <c r="H507" s="96"/>
      <c r="I507" s="90" t="s">
        <v>12</v>
      </c>
      <c r="J507" s="86" t="s">
        <v>22</v>
      </c>
      <c r="K507" s="87" t="s">
        <v>44</v>
      </c>
      <c r="L507" s="88">
        <v>616.90800000000002</v>
      </c>
    </row>
    <row r="508" spans="1:12" ht="15.75" customHeight="1">
      <c r="A508" s="91">
        <v>44971</v>
      </c>
      <c r="B508" s="90" t="s">
        <v>18</v>
      </c>
      <c r="C508" s="97" t="s">
        <v>41</v>
      </c>
      <c r="D508" s="165" t="s">
        <v>7</v>
      </c>
      <c r="E508" s="105">
        <v>2500</v>
      </c>
      <c r="F508" s="83">
        <f t="shared" si="7"/>
        <v>4.0524681151808695</v>
      </c>
      <c r="G508" s="97" t="s">
        <v>403</v>
      </c>
      <c r="H508" s="96"/>
      <c r="I508" s="90" t="s">
        <v>59</v>
      </c>
      <c r="J508" s="86" t="s">
        <v>22</v>
      </c>
      <c r="K508" s="87" t="s">
        <v>44</v>
      </c>
      <c r="L508" s="88">
        <v>616.90800000000002</v>
      </c>
    </row>
    <row r="509" spans="1:12" ht="15.75" customHeight="1">
      <c r="A509" s="91">
        <v>44971</v>
      </c>
      <c r="B509" s="90" t="s">
        <v>18</v>
      </c>
      <c r="C509" s="97" t="s">
        <v>41</v>
      </c>
      <c r="D509" s="165" t="s">
        <v>7</v>
      </c>
      <c r="E509" s="105">
        <v>2500</v>
      </c>
      <c r="F509" s="83">
        <f t="shared" si="7"/>
        <v>4.0524681151808695</v>
      </c>
      <c r="G509" s="97" t="s">
        <v>404</v>
      </c>
      <c r="H509" s="96"/>
      <c r="I509" s="90" t="s">
        <v>144</v>
      </c>
      <c r="J509" s="86" t="s">
        <v>22</v>
      </c>
      <c r="K509" s="87" t="s">
        <v>44</v>
      </c>
      <c r="L509" s="88">
        <v>616.90800000000002</v>
      </c>
    </row>
    <row r="510" spans="1:12" ht="15.75" customHeight="1">
      <c r="A510" s="91">
        <v>44971</v>
      </c>
      <c r="B510" s="90" t="s">
        <v>18</v>
      </c>
      <c r="C510" s="97" t="s">
        <v>41</v>
      </c>
      <c r="D510" s="165" t="s">
        <v>6</v>
      </c>
      <c r="E510" s="105">
        <v>2500</v>
      </c>
      <c r="F510" s="83">
        <f t="shared" si="7"/>
        <v>4.0524681151808695</v>
      </c>
      <c r="G510" s="97" t="s">
        <v>405</v>
      </c>
      <c r="H510" s="96"/>
      <c r="I510" s="90" t="s">
        <v>25</v>
      </c>
      <c r="J510" s="86" t="s">
        <v>22</v>
      </c>
      <c r="K510" s="87" t="s">
        <v>44</v>
      </c>
      <c r="L510" s="88">
        <v>616.90800000000002</v>
      </c>
    </row>
    <row r="511" spans="1:12" ht="15.75" customHeight="1">
      <c r="A511" s="91">
        <v>44971</v>
      </c>
      <c r="B511" s="90" t="s">
        <v>18</v>
      </c>
      <c r="C511" s="97" t="s">
        <v>41</v>
      </c>
      <c r="D511" s="165" t="s">
        <v>6</v>
      </c>
      <c r="E511" s="105">
        <v>2500</v>
      </c>
      <c r="F511" s="83">
        <f t="shared" si="7"/>
        <v>4.0524681151808695</v>
      </c>
      <c r="G511" s="97" t="s">
        <v>406</v>
      </c>
      <c r="H511" s="96"/>
      <c r="I511" s="90" t="s">
        <v>128</v>
      </c>
      <c r="J511" s="86" t="s">
        <v>22</v>
      </c>
      <c r="K511" s="87" t="s">
        <v>44</v>
      </c>
      <c r="L511" s="88">
        <v>616.90800000000002</v>
      </c>
    </row>
    <row r="512" spans="1:12" ht="15.75" customHeight="1">
      <c r="A512" s="91">
        <v>44971</v>
      </c>
      <c r="B512" s="90" t="s">
        <v>18</v>
      </c>
      <c r="C512" s="97" t="s">
        <v>41</v>
      </c>
      <c r="D512" s="165" t="s">
        <v>6</v>
      </c>
      <c r="E512" s="105">
        <v>2500</v>
      </c>
      <c r="F512" s="83">
        <f t="shared" si="7"/>
        <v>4.0524681151808695</v>
      </c>
      <c r="G512" s="97" t="s">
        <v>407</v>
      </c>
      <c r="H512" s="96"/>
      <c r="I512" s="90" t="s">
        <v>153</v>
      </c>
      <c r="J512" s="86" t="s">
        <v>22</v>
      </c>
      <c r="K512" s="87" t="s">
        <v>44</v>
      </c>
      <c r="L512" s="88">
        <v>616.90800000000002</v>
      </c>
    </row>
    <row r="513" spans="1:12" ht="15.75" customHeight="1">
      <c r="A513" s="91">
        <v>44971</v>
      </c>
      <c r="B513" s="90" t="s">
        <v>18</v>
      </c>
      <c r="C513" s="97" t="s">
        <v>41</v>
      </c>
      <c r="D513" s="165" t="s">
        <v>6</v>
      </c>
      <c r="E513" s="105">
        <v>2500</v>
      </c>
      <c r="F513" s="83">
        <f t="shared" si="7"/>
        <v>4.0524681151808695</v>
      </c>
      <c r="G513" s="97" t="s">
        <v>408</v>
      </c>
      <c r="H513" s="96"/>
      <c r="I513" s="90" t="s">
        <v>168</v>
      </c>
      <c r="J513" s="86" t="s">
        <v>22</v>
      </c>
      <c r="K513" s="87" t="s">
        <v>44</v>
      </c>
      <c r="L513" s="88">
        <v>616.90800000000002</v>
      </c>
    </row>
    <row r="514" spans="1:12" ht="15.75" customHeight="1">
      <c r="A514" s="91">
        <v>44971</v>
      </c>
      <c r="B514" s="90" t="s">
        <v>18</v>
      </c>
      <c r="C514" s="97" t="s">
        <v>41</v>
      </c>
      <c r="D514" s="165" t="s">
        <v>6</v>
      </c>
      <c r="E514" s="105">
        <v>2500</v>
      </c>
      <c r="F514" s="83">
        <f t="shared" ref="F514:F576" si="8">E514/L514</f>
        <v>4.0524681151808695</v>
      </c>
      <c r="G514" s="97" t="s">
        <v>409</v>
      </c>
      <c r="H514" s="96"/>
      <c r="I514" s="90" t="s">
        <v>45</v>
      </c>
      <c r="J514" s="86" t="s">
        <v>22</v>
      </c>
      <c r="K514" s="87" t="s">
        <v>44</v>
      </c>
      <c r="L514" s="88">
        <v>616.90800000000002</v>
      </c>
    </row>
    <row r="515" spans="1:12" ht="15.75" customHeight="1">
      <c r="A515" s="91">
        <v>44971</v>
      </c>
      <c r="B515" s="90" t="s">
        <v>18</v>
      </c>
      <c r="C515" s="97" t="s">
        <v>41</v>
      </c>
      <c r="D515" s="165" t="s">
        <v>10</v>
      </c>
      <c r="E515" s="105">
        <v>2500</v>
      </c>
      <c r="F515" s="83">
        <f t="shared" si="8"/>
        <v>4.0763324226263196</v>
      </c>
      <c r="G515" s="97" t="s">
        <v>410</v>
      </c>
      <c r="H515" s="96"/>
      <c r="I515" s="90" t="s">
        <v>15</v>
      </c>
      <c r="J515" s="86" t="s">
        <v>22</v>
      </c>
      <c r="K515" s="87" t="s">
        <v>130</v>
      </c>
      <c r="L515" s="88">
        <v>613.29639999999995</v>
      </c>
    </row>
    <row r="516" spans="1:12" ht="15.75" customHeight="1">
      <c r="A516" s="91">
        <v>44971</v>
      </c>
      <c r="B516" s="90" t="s">
        <v>18</v>
      </c>
      <c r="C516" s="97" t="s">
        <v>41</v>
      </c>
      <c r="D516" s="165" t="s">
        <v>10</v>
      </c>
      <c r="E516" s="105">
        <v>2500</v>
      </c>
      <c r="F516" s="83">
        <f t="shared" si="8"/>
        <v>4.0763324226263196</v>
      </c>
      <c r="G516" s="97" t="s">
        <v>411</v>
      </c>
      <c r="H516" s="96"/>
      <c r="I516" s="90" t="s">
        <v>167</v>
      </c>
      <c r="J516" s="86" t="s">
        <v>22</v>
      </c>
      <c r="K516" s="87" t="s">
        <v>130</v>
      </c>
      <c r="L516" s="88">
        <v>613.29639999999995</v>
      </c>
    </row>
    <row r="517" spans="1:12" ht="15.75" customHeight="1">
      <c r="A517" s="91">
        <v>44971</v>
      </c>
      <c r="B517" s="90" t="s">
        <v>46</v>
      </c>
      <c r="C517" s="92" t="s">
        <v>58</v>
      </c>
      <c r="D517" s="98" t="s">
        <v>7</v>
      </c>
      <c r="E517" s="108">
        <v>2000</v>
      </c>
      <c r="F517" s="83">
        <f t="shared" si="8"/>
        <v>3.2419744921446956</v>
      </c>
      <c r="G517" s="102" t="s">
        <v>61</v>
      </c>
      <c r="H517" s="96"/>
      <c r="I517" s="90" t="s">
        <v>40</v>
      </c>
      <c r="J517" s="86" t="s">
        <v>22</v>
      </c>
      <c r="K517" s="87" t="s">
        <v>44</v>
      </c>
      <c r="L517" s="88">
        <v>616.90800000000002</v>
      </c>
    </row>
    <row r="518" spans="1:12" ht="15.75" customHeight="1">
      <c r="A518" s="91">
        <v>44971</v>
      </c>
      <c r="B518" s="90" t="s">
        <v>46</v>
      </c>
      <c r="C518" s="92" t="s">
        <v>58</v>
      </c>
      <c r="D518" s="98" t="s">
        <v>10</v>
      </c>
      <c r="E518" s="105">
        <v>1800</v>
      </c>
      <c r="F518" s="83">
        <f t="shared" si="8"/>
        <v>2.9349593442909501</v>
      </c>
      <c r="G518" s="102" t="s">
        <v>63</v>
      </c>
      <c r="H518" s="96"/>
      <c r="I518" s="90" t="s">
        <v>15</v>
      </c>
      <c r="J518" s="86" t="s">
        <v>22</v>
      </c>
      <c r="K518" s="87" t="s">
        <v>130</v>
      </c>
      <c r="L518" s="88">
        <v>613.29639999999995</v>
      </c>
    </row>
    <row r="519" spans="1:12" ht="15.75">
      <c r="A519" s="91">
        <v>44971</v>
      </c>
      <c r="B519" s="90" t="s">
        <v>126</v>
      </c>
      <c r="C519" s="90" t="s">
        <v>218</v>
      </c>
      <c r="D519" s="98" t="s">
        <v>10</v>
      </c>
      <c r="E519" s="128">
        <v>51000</v>
      </c>
      <c r="F519" s="83">
        <f t="shared" si="8"/>
        <v>83.157181421576908</v>
      </c>
      <c r="G519" s="129" t="s">
        <v>412</v>
      </c>
      <c r="H519" s="96"/>
      <c r="I519" s="90" t="s">
        <v>15</v>
      </c>
      <c r="J519" s="86" t="s">
        <v>22</v>
      </c>
      <c r="K519" s="87" t="s">
        <v>130</v>
      </c>
      <c r="L519" s="88">
        <v>613.29639999999995</v>
      </c>
    </row>
    <row r="520" spans="1:12" ht="15.75">
      <c r="A520" s="91">
        <v>44971</v>
      </c>
      <c r="B520" s="90" t="s">
        <v>390</v>
      </c>
      <c r="C520" s="90" t="s">
        <v>416</v>
      </c>
      <c r="D520" s="98" t="s">
        <v>10</v>
      </c>
      <c r="E520" s="128">
        <v>9416</v>
      </c>
      <c r="F520" s="83">
        <f t="shared" si="8"/>
        <v>15.353098436579769</v>
      </c>
      <c r="G520" s="129" t="s">
        <v>391</v>
      </c>
      <c r="H520" s="96"/>
      <c r="I520" s="90" t="s">
        <v>15</v>
      </c>
      <c r="J520" s="86" t="s">
        <v>22</v>
      </c>
      <c r="K520" s="87" t="s">
        <v>130</v>
      </c>
      <c r="L520" s="88">
        <v>613.29639999999995</v>
      </c>
    </row>
    <row r="521" spans="1:12" ht="15.75" customHeight="1">
      <c r="A521" s="91">
        <v>44971</v>
      </c>
      <c r="B521" s="90" t="s">
        <v>392</v>
      </c>
      <c r="C521" s="90" t="s">
        <v>416</v>
      </c>
      <c r="D521" s="98" t="s">
        <v>10</v>
      </c>
      <c r="E521" s="128">
        <v>8414</v>
      </c>
      <c r="F521" s="83">
        <f t="shared" si="8"/>
        <v>13.71930440159114</v>
      </c>
      <c r="G521" s="129" t="s">
        <v>391</v>
      </c>
      <c r="H521" s="96"/>
      <c r="I521" s="90" t="s">
        <v>15</v>
      </c>
      <c r="J521" s="86" t="s">
        <v>22</v>
      </c>
      <c r="K521" s="87" t="s">
        <v>130</v>
      </c>
      <c r="L521" s="88">
        <v>613.29639999999995</v>
      </c>
    </row>
    <row r="522" spans="1:12" ht="15.75" customHeight="1">
      <c r="A522" s="91">
        <v>44972</v>
      </c>
      <c r="B522" s="90" t="s">
        <v>221</v>
      </c>
      <c r="C522" s="92" t="s">
        <v>58</v>
      </c>
      <c r="D522" s="98" t="s">
        <v>7</v>
      </c>
      <c r="E522" s="94">
        <v>1800</v>
      </c>
      <c r="F522" s="83">
        <f t="shared" si="8"/>
        <v>2.9177770429302261</v>
      </c>
      <c r="G522" s="95" t="s">
        <v>68</v>
      </c>
      <c r="H522" s="96"/>
      <c r="I522" s="90" t="s">
        <v>20</v>
      </c>
      <c r="J522" s="86" t="s">
        <v>22</v>
      </c>
      <c r="K522" s="87" t="s">
        <v>44</v>
      </c>
      <c r="L522" s="88">
        <v>616.90800000000002</v>
      </c>
    </row>
    <row r="523" spans="1:12" ht="15.75" customHeight="1">
      <c r="A523" s="91">
        <v>44972</v>
      </c>
      <c r="B523" s="90" t="s">
        <v>46</v>
      </c>
      <c r="C523" s="92" t="s">
        <v>58</v>
      </c>
      <c r="D523" s="98" t="s">
        <v>8</v>
      </c>
      <c r="E523" s="101">
        <v>1700</v>
      </c>
      <c r="F523" s="83">
        <f t="shared" si="8"/>
        <v>2.771906047385897</v>
      </c>
      <c r="G523" s="102" t="s">
        <v>67</v>
      </c>
      <c r="H523" s="96"/>
      <c r="I523" s="92" t="s">
        <v>14</v>
      </c>
      <c r="J523" s="86" t="s">
        <v>22</v>
      </c>
      <c r="K523" s="87" t="s">
        <v>130</v>
      </c>
      <c r="L523" s="88">
        <v>613.29639999999995</v>
      </c>
    </row>
    <row r="524" spans="1:12" ht="15.75" customHeight="1">
      <c r="A524" s="103">
        <v>44972</v>
      </c>
      <c r="B524" s="104" t="s">
        <v>46</v>
      </c>
      <c r="C524" s="92" t="s">
        <v>58</v>
      </c>
      <c r="D524" s="98" t="s">
        <v>9</v>
      </c>
      <c r="E524" s="101">
        <v>2900</v>
      </c>
      <c r="F524" s="83">
        <f t="shared" si="8"/>
        <v>4.7285456102465302</v>
      </c>
      <c r="G524" s="102" t="s">
        <v>104</v>
      </c>
      <c r="H524" s="96"/>
      <c r="I524" s="92" t="s">
        <v>17</v>
      </c>
      <c r="J524" s="86" t="s">
        <v>22</v>
      </c>
      <c r="K524" s="87" t="s">
        <v>130</v>
      </c>
      <c r="L524" s="88">
        <v>613.29639999999995</v>
      </c>
    </row>
    <row r="525" spans="1:12" ht="15.75" customHeight="1">
      <c r="A525" s="114">
        <v>44972</v>
      </c>
      <c r="B525" s="111" t="s">
        <v>46</v>
      </c>
      <c r="C525" s="92" t="s">
        <v>58</v>
      </c>
      <c r="D525" s="112" t="s">
        <v>9</v>
      </c>
      <c r="E525" s="113">
        <v>1900</v>
      </c>
      <c r="F525" s="83">
        <f t="shared" si="8"/>
        <v>3.0980126411960027</v>
      </c>
      <c r="G525" s="112" t="s">
        <v>60</v>
      </c>
      <c r="H525" s="96"/>
      <c r="I525" s="112" t="s">
        <v>16</v>
      </c>
      <c r="J525" s="86" t="s">
        <v>22</v>
      </c>
      <c r="K525" s="87" t="s">
        <v>130</v>
      </c>
      <c r="L525" s="88">
        <v>613.29639999999995</v>
      </c>
    </row>
    <row r="526" spans="1:12" ht="15.75" customHeight="1">
      <c r="A526" s="103">
        <v>44972</v>
      </c>
      <c r="B526" s="90" t="s">
        <v>46</v>
      </c>
      <c r="C526" s="92" t="s">
        <v>58</v>
      </c>
      <c r="D526" s="98" t="s">
        <v>6</v>
      </c>
      <c r="E526" s="105">
        <v>1700</v>
      </c>
      <c r="F526" s="83">
        <f t="shared" si="8"/>
        <v>2.7556783183229911</v>
      </c>
      <c r="G526" s="90" t="s">
        <v>66</v>
      </c>
      <c r="H526" s="96"/>
      <c r="I526" s="90" t="s">
        <v>13</v>
      </c>
      <c r="J526" s="86" t="s">
        <v>22</v>
      </c>
      <c r="K526" s="87" t="s">
        <v>44</v>
      </c>
      <c r="L526" s="88">
        <v>616.90800000000002</v>
      </c>
    </row>
    <row r="527" spans="1:12" ht="15.75" customHeight="1">
      <c r="A527" s="91">
        <v>44972</v>
      </c>
      <c r="B527" s="90" t="s">
        <v>46</v>
      </c>
      <c r="C527" s="92" t="s">
        <v>58</v>
      </c>
      <c r="D527" s="98" t="s">
        <v>6</v>
      </c>
      <c r="E527" s="115">
        <v>2400</v>
      </c>
      <c r="F527" s="83">
        <f t="shared" si="8"/>
        <v>3.890369390573635</v>
      </c>
      <c r="G527" s="90" t="s">
        <v>65</v>
      </c>
      <c r="H527" s="116"/>
      <c r="I527" s="92" t="s">
        <v>25</v>
      </c>
      <c r="J527" s="86" t="s">
        <v>22</v>
      </c>
      <c r="K527" s="87" t="s">
        <v>44</v>
      </c>
      <c r="L527" s="88">
        <v>616.90800000000002</v>
      </c>
    </row>
    <row r="528" spans="1:12" ht="15.75" customHeight="1">
      <c r="A528" s="91">
        <v>44972</v>
      </c>
      <c r="B528" s="90" t="s">
        <v>46</v>
      </c>
      <c r="C528" s="92" t="s">
        <v>58</v>
      </c>
      <c r="D528" s="98" t="s">
        <v>6</v>
      </c>
      <c r="E528" s="115">
        <v>2000</v>
      </c>
      <c r="F528" s="83">
        <f t="shared" si="8"/>
        <v>3.2419744921446956</v>
      </c>
      <c r="G528" s="102" t="s">
        <v>64</v>
      </c>
      <c r="H528" s="96"/>
      <c r="I528" s="92" t="s">
        <v>45</v>
      </c>
      <c r="J528" s="86" t="s">
        <v>22</v>
      </c>
      <c r="K528" s="87" t="s">
        <v>44</v>
      </c>
      <c r="L528" s="88">
        <v>616.90800000000002</v>
      </c>
    </row>
    <row r="529" spans="1:12" ht="15.75" customHeight="1">
      <c r="A529" s="91">
        <v>44972</v>
      </c>
      <c r="B529" s="90" t="s">
        <v>46</v>
      </c>
      <c r="C529" s="92" t="s">
        <v>58</v>
      </c>
      <c r="D529" s="98" t="s">
        <v>6</v>
      </c>
      <c r="E529" s="115">
        <v>2000</v>
      </c>
      <c r="F529" s="83">
        <f t="shared" si="8"/>
        <v>3.2419744921446956</v>
      </c>
      <c r="G529" s="90" t="s">
        <v>129</v>
      </c>
      <c r="H529" s="116"/>
      <c r="I529" s="92" t="s">
        <v>128</v>
      </c>
      <c r="J529" s="86" t="s">
        <v>22</v>
      </c>
      <c r="K529" s="87" t="s">
        <v>44</v>
      </c>
      <c r="L529" s="88">
        <v>616.90800000000002</v>
      </c>
    </row>
    <row r="530" spans="1:12" ht="15.75" customHeight="1">
      <c r="A530" s="91">
        <v>44972</v>
      </c>
      <c r="B530" s="90" t="s">
        <v>46</v>
      </c>
      <c r="C530" s="92" t="s">
        <v>58</v>
      </c>
      <c r="D530" s="98" t="s">
        <v>6</v>
      </c>
      <c r="E530" s="106">
        <v>2000</v>
      </c>
      <c r="F530" s="83">
        <f t="shared" si="8"/>
        <v>3.2419744921446956</v>
      </c>
      <c r="G530" s="102" t="s">
        <v>176</v>
      </c>
      <c r="H530" s="116"/>
      <c r="I530" s="92" t="s">
        <v>168</v>
      </c>
      <c r="J530" s="86" t="s">
        <v>22</v>
      </c>
      <c r="K530" s="87" t="s">
        <v>44</v>
      </c>
      <c r="L530" s="88">
        <v>616.90800000000002</v>
      </c>
    </row>
    <row r="531" spans="1:12" ht="15.75" customHeight="1">
      <c r="A531" s="91">
        <v>44972</v>
      </c>
      <c r="B531" s="90" t="s">
        <v>46</v>
      </c>
      <c r="C531" s="92" t="s">
        <v>58</v>
      </c>
      <c r="D531" s="98" t="s">
        <v>6</v>
      </c>
      <c r="E531" s="106">
        <v>1900</v>
      </c>
      <c r="F531" s="83">
        <f t="shared" si="8"/>
        <v>3.0798757675374611</v>
      </c>
      <c r="G531" s="102" t="s">
        <v>160</v>
      </c>
      <c r="H531" s="96"/>
      <c r="I531" s="92" t="s">
        <v>153</v>
      </c>
      <c r="J531" s="86" t="s">
        <v>22</v>
      </c>
      <c r="K531" s="87" t="s">
        <v>44</v>
      </c>
      <c r="L531" s="88">
        <v>616.90800000000002</v>
      </c>
    </row>
    <row r="532" spans="1:12" ht="15.75" customHeight="1">
      <c r="A532" s="91">
        <v>44972</v>
      </c>
      <c r="B532" s="90" t="s">
        <v>417</v>
      </c>
      <c r="C532" s="92" t="s">
        <v>58</v>
      </c>
      <c r="D532" s="98" t="s">
        <v>6</v>
      </c>
      <c r="E532" s="115">
        <v>500</v>
      </c>
      <c r="F532" s="83">
        <f t="shared" si="8"/>
        <v>0.81049362303617389</v>
      </c>
      <c r="G532" s="102" t="s">
        <v>178</v>
      </c>
      <c r="H532" s="96"/>
      <c r="I532" s="92" t="s">
        <v>144</v>
      </c>
      <c r="J532" s="86" t="s">
        <v>22</v>
      </c>
      <c r="K532" s="87" t="s">
        <v>44</v>
      </c>
      <c r="L532" s="88">
        <v>616.90800000000002</v>
      </c>
    </row>
    <row r="533" spans="1:12" ht="15.75" customHeight="1">
      <c r="A533" s="91">
        <v>44972</v>
      </c>
      <c r="B533" s="90" t="s">
        <v>426</v>
      </c>
      <c r="C533" s="92" t="s">
        <v>58</v>
      </c>
      <c r="D533" s="98" t="s">
        <v>7</v>
      </c>
      <c r="E533" s="108">
        <v>1350</v>
      </c>
      <c r="F533" s="83">
        <f t="shared" si="8"/>
        <v>2.1883327821976697</v>
      </c>
      <c r="G533" s="90" t="s">
        <v>112</v>
      </c>
      <c r="H533" s="96"/>
      <c r="I533" s="90" t="s">
        <v>59</v>
      </c>
      <c r="J533" s="86" t="s">
        <v>22</v>
      </c>
      <c r="K533" s="87" t="s">
        <v>44</v>
      </c>
      <c r="L533" s="88">
        <v>616.90800000000002</v>
      </c>
    </row>
    <row r="534" spans="1:12" ht="15.75" customHeight="1">
      <c r="A534" s="91">
        <v>44972</v>
      </c>
      <c r="B534" s="90" t="s">
        <v>46</v>
      </c>
      <c r="C534" s="92" t="s">
        <v>58</v>
      </c>
      <c r="D534" s="98" t="s">
        <v>7</v>
      </c>
      <c r="E534" s="108">
        <v>2000</v>
      </c>
      <c r="F534" s="83">
        <f t="shared" si="8"/>
        <v>3.2419744921446956</v>
      </c>
      <c r="G534" s="90" t="s">
        <v>112</v>
      </c>
      <c r="H534" s="96"/>
      <c r="I534" s="90" t="s">
        <v>59</v>
      </c>
      <c r="J534" s="86" t="s">
        <v>22</v>
      </c>
      <c r="K534" s="87" t="s">
        <v>44</v>
      </c>
      <c r="L534" s="88">
        <v>616.90800000000002</v>
      </c>
    </row>
    <row r="535" spans="1:12" ht="15.75" customHeight="1">
      <c r="A535" s="91">
        <v>44972</v>
      </c>
      <c r="B535" s="90" t="s">
        <v>47</v>
      </c>
      <c r="C535" s="90" t="s">
        <v>287</v>
      </c>
      <c r="D535" s="98" t="s">
        <v>7</v>
      </c>
      <c r="E535" s="108">
        <v>5000</v>
      </c>
      <c r="F535" s="83">
        <f t="shared" si="8"/>
        <v>8.1049362303617389</v>
      </c>
      <c r="G535" s="90" t="s">
        <v>112</v>
      </c>
      <c r="H535" s="96"/>
      <c r="I535" s="90" t="s">
        <v>59</v>
      </c>
      <c r="J535" s="86" t="s">
        <v>22</v>
      </c>
      <c r="K535" s="87" t="s">
        <v>44</v>
      </c>
      <c r="L535" s="88">
        <v>616.90800000000002</v>
      </c>
    </row>
    <row r="536" spans="1:12" ht="15.75" customHeight="1">
      <c r="A536" s="91">
        <v>44972</v>
      </c>
      <c r="B536" s="90" t="s">
        <v>427</v>
      </c>
      <c r="C536" s="92" t="s">
        <v>58</v>
      </c>
      <c r="D536" s="98" t="s">
        <v>7</v>
      </c>
      <c r="E536" s="108">
        <v>1500</v>
      </c>
      <c r="F536" s="83">
        <f t="shared" si="8"/>
        <v>2.4314808691085217</v>
      </c>
      <c r="G536" s="90" t="s">
        <v>112</v>
      </c>
      <c r="H536" s="96"/>
      <c r="I536" s="90" t="s">
        <v>59</v>
      </c>
      <c r="J536" s="86" t="s">
        <v>22</v>
      </c>
      <c r="K536" s="87" t="s">
        <v>44</v>
      </c>
      <c r="L536" s="88">
        <v>616.90800000000002</v>
      </c>
    </row>
    <row r="537" spans="1:12" ht="15.75" customHeight="1">
      <c r="A537" s="91">
        <v>44972</v>
      </c>
      <c r="B537" s="90" t="s">
        <v>428</v>
      </c>
      <c r="C537" s="92" t="s">
        <v>58</v>
      </c>
      <c r="D537" s="98" t="s">
        <v>7</v>
      </c>
      <c r="E537" s="108">
        <v>1500</v>
      </c>
      <c r="F537" s="83">
        <f t="shared" si="8"/>
        <v>2.4314808691085217</v>
      </c>
      <c r="G537" s="90" t="s">
        <v>136</v>
      </c>
      <c r="H537" s="96"/>
      <c r="I537" s="90" t="s">
        <v>59</v>
      </c>
      <c r="J537" s="86" t="s">
        <v>22</v>
      </c>
      <c r="K537" s="87" t="s">
        <v>44</v>
      </c>
      <c r="L537" s="88">
        <v>616.90800000000002</v>
      </c>
    </row>
    <row r="538" spans="1:12" ht="15.75" customHeight="1">
      <c r="A538" s="91">
        <v>44972</v>
      </c>
      <c r="B538" s="90" t="s">
        <v>46</v>
      </c>
      <c r="C538" s="92" t="s">
        <v>58</v>
      </c>
      <c r="D538" s="98" t="s">
        <v>7</v>
      </c>
      <c r="E538" s="108">
        <v>2000</v>
      </c>
      <c r="F538" s="83">
        <f t="shared" si="8"/>
        <v>3.2419744921446956</v>
      </c>
      <c r="G538" s="90" t="s">
        <v>136</v>
      </c>
      <c r="H538" s="96"/>
      <c r="I538" s="90" t="s">
        <v>59</v>
      </c>
      <c r="J538" s="86" t="s">
        <v>22</v>
      </c>
      <c r="K538" s="87" t="s">
        <v>44</v>
      </c>
      <c r="L538" s="88">
        <v>616.90800000000002</v>
      </c>
    </row>
    <row r="539" spans="1:12" ht="15.75" customHeight="1">
      <c r="A539" s="91">
        <v>44972</v>
      </c>
      <c r="B539" s="90" t="s">
        <v>47</v>
      </c>
      <c r="C539" s="90" t="s">
        <v>287</v>
      </c>
      <c r="D539" s="98" t="s">
        <v>7</v>
      </c>
      <c r="E539" s="108">
        <v>5000</v>
      </c>
      <c r="F539" s="83">
        <f t="shared" si="8"/>
        <v>8.1049362303617389</v>
      </c>
      <c r="G539" s="90" t="s">
        <v>136</v>
      </c>
      <c r="H539" s="96"/>
      <c r="I539" s="90" t="s">
        <v>59</v>
      </c>
      <c r="J539" s="86" t="s">
        <v>22</v>
      </c>
      <c r="K539" s="87" t="s">
        <v>44</v>
      </c>
      <c r="L539" s="88">
        <v>616.90800000000002</v>
      </c>
    </row>
    <row r="540" spans="1:12" ht="15.75" customHeight="1">
      <c r="A540" s="91">
        <v>44972</v>
      </c>
      <c r="B540" s="90" t="s">
        <v>429</v>
      </c>
      <c r="C540" s="92" t="s">
        <v>58</v>
      </c>
      <c r="D540" s="98" t="s">
        <v>7</v>
      </c>
      <c r="E540" s="108">
        <v>1500</v>
      </c>
      <c r="F540" s="83">
        <f t="shared" si="8"/>
        <v>2.4314808691085217</v>
      </c>
      <c r="G540" s="90" t="s">
        <v>136</v>
      </c>
      <c r="H540" s="96"/>
      <c r="I540" s="90" t="s">
        <v>59</v>
      </c>
      <c r="J540" s="86" t="s">
        <v>22</v>
      </c>
      <c r="K540" s="87" t="s">
        <v>44</v>
      </c>
      <c r="L540" s="88">
        <v>616.90800000000002</v>
      </c>
    </row>
    <row r="541" spans="1:12" ht="15.75" customHeight="1">
      <c r="A541" s="91">
        <v>44972</v>
      </c>
      <c r="B541" s="90" t="s">
        <v>46</v>
      </c>
      <c r="C541" s="92" t="s">
        <v>58</v>
      </c>
      <c r="D541" s="98" t="s">
        <v>7</v>
      </c>
      <c r="E541" s="108">
        <v>1400</v>
      </c>
      <c r="F541" s="83">
        <f t="shared" si="8"/>
        <v>2.2693821445012872</v>
      </c>
      <c r="G541" s="90" t="s">
        <v>161</v>
      </c>
      <c r="H541" s="96"/>
      <c r="I541" s="90" t="s">
        <v>12</v>
      </c>
      <c r="J541" s="86" t="s">
        <v>22</v>
      </c>
      <c r="K541" s="87" t="s">
        <v>44</v>
      </c>
      <c r="L541" s="88">
        <v>616.90800000000002</v>
      </c>
    </row>
    <row r="542" spans="1:12" ht="15.75" customHeight="1">
      <c r="A542" s="91">
        <v>44972</v>
      </c>
      <c r="B542" s="90" t="s">
        <v>46</v>
      </c>
      <c r="C542" s="92" t="s">
        <v>58</v>
      </c>
      <c r="D542" s="98" t="s">
        <v>10</v>
      </c>
      <c r="E542" s="101">
        <v>1800</v>
      </c>
      <c r="F542" s="83">
        <f t="shared" si="8"/>
        <v>2.9349593442909501</v>
      </c>
      <c r="G542" s="102" t="s">
        <v>179</v>
      </c>
      <c r="H542" s="96"/>
      <c r="I542" s="92" t="s">
        <v>167</v>
      </c>
      <c r="J542" s="86" t="s">
        <v>22</v>
      </c>
      <c r="K542" s="87" t="s">
        <v>130</v>
      </c>
      <c r="L542" s="88">
        <v>613.29639999999995</v>
      </c>
    </row>
    <row r="543" spans="1:12" ht="15.75" customHeight="1">
      <c r="A543" s="91">
        <v>44972</v>
      </c>
      <c r="B543" s="90" t="s">
        <v>18</v>
      </c>
      <c r="C543" s="97" t="s">
        <v>41</v>
      </c>
      <c r="D543" s="165" t="s">
        <v>9</v>
      </c>
      <c r="E543" s="105">
        <v>5000</v>
      </c>
      <c r="F543" s="83">
        <f t="shared" si="8"/>
        <v>8.1526648452526391</v>
      </c>
      <c r="G543" s="97" t="s">
        <v>396</v>
      </c>
      <c r="H543" s="96"/>
      <c r="I543" s="90" t="s">
        <v>17</v>
      </c>
      <c r="J543" s="86" t="s">
        <v>22</v>
      </c>
      <c r="K543" s="87" t="s">
        <v>130</v>
      </c>
      <c r="L543" s="88">
        <v>613.29639999999995</v>
      </c>
    </row>
    <row r="544" spans="1:12" ht="15.75" customHeight="1">
      <c r="A544" s="91">
        <v>44972</v>
      </c>
      <c r="B544" s="90" t="s">
        <v>18</v>
      </c>
      <c r="C544" s="97" t="s">
        <v>41</v>
      </c>
      <c r="D544" s="165" t="s">
        <v>9</v>
      </c>
      <c r="E544" s="105">
        <v>5000</v>
      </c>
      <c r="F544" s="83">
        <f t="shared" si="8"/>
        <v>8.1526648452526391</v>
      </c>
      <c r="G544" s="97" t="s">
        <v>397</v>
      </c>
      <c r="H544" s="96"/>
      <c r="I544" s="90" t="s">
        <v>16</v>
      </c>
      <c r="J544" s="86" t="s">
        <v>22</v>
      </c>
      <c r="K544" s="87" t="s">
        <v>130</v>
      </c>
      <c r="L544" s="88">
        <v>613.29639999999995</v>
      </c>
    </row>
    <row r="545" spans="1:12" ht="15.75" customHeight="1">
      <c r="A545" s="91">
        <v>44972</v>
      </c>
      <c r="B545" s="90" t="s">
        <v>18</v>
      </c>
      <c r="C545" s="97" t="s">
        <v>41</v>
      </c>
      <c r="D545" s="165" t="s">
        <v>7</v>
      </c>
      <c r="E545" s="105">
        <v>5000</v>
      </c>
      <c r="F545" s="83">
        <f t="shared" si="8"/>
        <v>8.1049362303617389</v>
      </c>
      <c r="G545" s="97" t="s">
        <v>398</v>
      </c>
      <c r="H545" s="96"/>
      <c r="I545" s="90" t="s">
        <v>20</v>
      </c>
      <c r="J545" s="86" t="s">
        <v>22</v>
      </c>
      <c r="K545" s="87" t="s">
        <v>44</v>
      </c>
      <c r="L545" s="88">
        <v>616.90800000000002</v>
      </c>
    </row>
    <row r="546" spans="1:12" ht="15.75" customHeight="1">
      <c r="A546" s="91">
        <v>44972</v>
      </c>
      <c r="B546" s="90" t="s">
        <v>18</v>
      </c>
      <c r="C546" s="97" t="s">
        <v>41</v>
      </c>
      <c r="D546" s="165" t="s">
        <v>6</v>
      </c>
      <c r="E546" s="105">
        <v>5000</v>
      </c>
      <c r="F546" s="83">
        <f t="shared" si="8"/>
        <v>8.1049362303617389</v>
      </c>
      <c r="G546" s="97" t="s">
        <v>399</v>
      </c>
      <c r="H546" s="96"/>
      <c r="I546" s="90" t="s">
        <v>13</v>
      </c>
      <c r="J546" s="86" t="s">
        <v>22</v>
      </c>
      <c r="K546" s="87" t="s">
        <v>44</v>
      </c>
      <c r="L546" s="88">
        <v>616.90800000000002</v>
      </c>
    </row>
    <row r="547" spans="1:12" ht="15.75" customHeight="1">
      <c r="A547" s="91">
        <v>44972</v>
      </c>
      <c r="B547" s="90" t="s">
        <v>18</v>
      </c>
      <c r="C547" s="97" t="s">
        <v>41</v>
      </c>
      <c r="D547" s="165" t="s">
        <v>7</v>
      </c>
      <c r="E547" s="105">
        <v>2500</v>
      </c>
      <c r="F547" s="83">
        <f t="shared" si="8"/>
        <v>4.0524681151808695</v>
      </c>
      <c r="G547" s="97" t="s">
        <v>400</v>
      </c>
      <c r="H547" s="96"/>
      <c r="I547" s="90" t="s">
        <v>14</v>
      </c>
      <c r="J547" s="86" t="s">
        <v>22</v>
      </c>
      <c r="K547" s="87" t="s">
        <v>44</v>
      </c>
      <c r="L547" s="88">
        <v>616.90800000000002</v>
      </c>
    </row>
    <row r="548" spans="1:12" ht="15.75" customHeight="1">
      <c r="A548" s="91">
        <v>44972</v>
      </c>
      <c r="B548" s="90" t="s">
        <v>18</v>
      </c>
      <c r="C548" s="97" t="s">
        <v>41</v>
      </c>
      <c r="D548" s="165" t="s">
        <v>7</v>
      </c>
      <c r="E548" s="105">
        <v>2500</v>
      </c>
      <c r="F548" s="83">
        <f t="shared" si="8"/>
        <v>4.0524681151808695</v>
      </c>
      <c r="G548" s="97" t="s">
        <v>401</v>
      </c>
      <c r="H548" s="96"/>
      <c r="I548" s="90" t="s">
        <v>40</v>
      </c>
      <c r="J548" s="86" t="s">
        <v>22</v>
      </c>
      <c r="K548" s="87" t="s">
        <v>44</v>
      </c>
      <c r="L548" s="88">
        <v>616.90800000000002</v>
      </c>
    </row>
    <row r="549" spans="1:12" ht="15.75" customHeight="1">
      <c r="A549" s="91">
        <v>44972</v>
      </c>
      <c r="B549" s="90" t="s">
        <v>18</v>
      </c>
      <c r="C549" s="97" t="s">
        <v>41</v>
      </c>
      <c r="D549" s="165" t="s">
        <v>7</v>
      </c>
      <c r="E549" s="105">
        <v>2500</v>
      </c>
      <c r="F549" s="83">
        <f t="shared" si="8"/>
        <v>4.0524681151808695</v>
      </c>
      <c r="G549" s="97" t="s">
        <v>402</v>
      </c>
      <c r="H549" s="96"/>
      <c r="I549" s="90" t="s">
        <v>12</v>
      </c>
      <c r="J549" s="86" t="s">
        <v>22</v>
      </c>
      <c r="K549" s="87" t="s">
        <v>44</v>
      </c>
      <c r="L549" s="88">
        <v>616.90800000000002</v>
      </c>
    </row>
    <row r="550" spans="1:12" ht="15.75" customHeight="1">
      <c r="A550" s="91">
        <v>44972</v>
      </c>
      <c r="B550" s="90" t="s">
        <v>18</v>
      </c>
      <c r="C550" s="97" t="s">
        <v>41</v>
      </c>
      <c r="D550" s="165" t="s">
        <v>7</v>
      </c>
      <c r="E550" s="105">
        <v>2500</v>
      </c>
      <c r="F550" s="83">
        <f t="shared" si="8"/>
        <v>4.0524681151808695</v>
      </c>
      <c r="G550" s="97" t="s">
        <v>403</v>
      </c>
      <c r="H550" s="96"/>
      <c r="I550" s="90" t="s">
        <v>59</v>
      </c>
      <c r="J550" s="86" t="s">
        <v>22</v>
      </c>
      <c r="K550" s="87" t="s">
        <v>44</v>
      </c>
      <c r="L550" s="88">
        <v>616.90800000000002</v>
      </c>
    </row>
    <row r="551" spans="1:12" ht="15.75" customHeight="1">
      <c r="A551" s="91">
        <v>44972</v>
      </c>
      <c r="B551" s="90" t="s">
        <v>18</v>
      </c>
      <c r="C551" s="97" t="s">
        <v>41</v>
      </c>
      <c r="D551" s="165" t="s">
        <v>7</v>
      </c>
      <c r="E551" s="105">
        <v>2500</v>
      </c>
      <c r="F551" s="83">
        <f t="shared" si="8"/>
        <v>4.0524681151808695</v>
      </c>
      <c r="G551" s="97" t="s">
        <v>404</v>
      </c>
      <c r="H551" s="96"/>
      <c r="I551" s="90" t="s">
        <v>144</v>
      </c>
      <c r="J551" s="86" t="s">
        <v>22</v>
      </c>
      <c r="K551" s="87" t="s">
        <v>44</v>
      </c>
      <c r="L551" s="88">
        <v>616.90800000000002</v>
      </c>
    </row>
    <row r="552" spans="1:12" ht="15.75" customHeight="1">
      <c r="A552" s="91">
        <v>44972</v>
      </c>
      <c r="B552" s="90" t="s">
        <v>18</v>
      </c>
      <c r="C552" s="97" t="s">
        <v>41</v>
      </c>
      <c r="D552" s="165" t="s">
        <v>6</v>
      </c>
      <c r="E552" s="105">
        <v>2500</v>
      </c>
      <c r="F552" s="83">
        <f t="shared" si="8"/>
        <v>4.0524681151808695</v>
      </c>
      <c r="G552" s="97" t="s">
        <v>405</v>
      </c>
      <c r="H552" s="96"/>
      <c r="I552" s="90" t="s">
        <v>25</v>
      </c>
      <c r="J552" s="86" t="s">
        <v>22</v>
      </c>
      <c r="K552" s="87" t="s">
        <v>44</v>
      </c>
      <c r="L552" s="88">
        <v>616.90800000000002</v>
      </c>
    </row>
    <row r="553" spans="1:12" ht="15.75" customHeight="1">
      <c r="A553" s="91">
        <v>44972</v>
      </c>
      <c r="B553" s="90" t="s">
        <v>18</v>
      </c>
      <c r="C553" s="97" t="s">
        <v>41</v>
      </c>
      <c r="D553" s="165" t="s">
        <v>6</v>
      </c>
      <c r="E553" s="105">
        <v>2500</v>
      </c>
      <c r="F553" s="83">
        <f t="shared" si="8"/>
        <v>4.0524681151808695</v>
      </c>
      <c r="G553" s="97" t="s">
        <v>406</v>
      </c>
      <c r="H553" s="96"/>
      <c r="I553" s="90" t="s">
        <v>128</v>
      </c>
      <c r="J553" s="86" t="s">
        <v>22</v>
      </c>
      <c r="K553" s="87" t="s">
        <v>44</v>
      </c>
      <c r="L553" s="88">
        <v>616.90800000000002</v>
      </c>
    </row>
    <row r="554" spans="1:12" ht="15.75" customHeight="1">
      <c r="A554" s="91">
        <v>44972</v>
      </c>
      <c r="B554" s="90" t="s">
        <v>18</v>
      </c>
      <c r="C554" s="97" t="s">
        <v>41</v>
      </c>
      <c r="D554" s="165" t="s">
        <v>6</v>
      </c>
      <c r="E554" s="105">
        <v>2500</v>
      </c>
      <c r="F554" s="83">
        <f t="shared" si="8"/>
        <v>4.0524681151808695</v>
      </c>
      <c r="G554" s="97" t="s">
        <v>407</v>
      </c>
      <c r="H554" s="96"/>
      <c r="I554" s="90" t="s">
        <v>153</v>
      </c>
      <c r="J554" s="86" t="s">
        <v>22</v>
      </c>
      <c r="K554" s="87" t="s">
        <v>44</v>
      </c>
      <c r="L554" s="88">
        <v>616.90800000000002</v>
      </c>
    </row>
    <row r="555" spans="1:12" ht="15.75" customHeight="1">
      <c r="A555" s="91">
        <v>44972</v>
      </c>
      <c r="B555" s="90" t="s">
        <v>18</v>
      </c>
      <c r="C555" s="97" t="s">
        <v>41</v>
      </c>
      <c r="D555" s="165" t="s">
        <v>6</v>
      </c>
      <c r="E555" s="105">
        <v>2500</v>
      </c>
      <c r="F555" s="83">
        <f t="shared" si="8"/>
        <v>4.0524681151808695</v>
      </c>
      <c r="G555" s="97" t="s">
        <v>408</v>
      </c>
      <c r="H555" s="96"/>
      <c r="I555" s="90" t="s">
        <v>168</v>
      </c>
      <c r="J555" s="86" t="s">
        <v>22</v>
      </c>
      <c r="K555" s="87" t="s">
        <v>44</v>
      </c>
      <c r="L555" s="88">
        <v>616.90800000000002</v>
      </c>
    </row>
    <row r="556" spans="1:12" ht="15.75" customHeight="1">
      <c r="A556" s="91">
        <v>44972</v>
      </c>
      <c r="B556" s="90" t="s">
        <v>18</v>
      </c>
      <c r="C556" s="97" t="s">
        <v>41</v>
      </c>
      <c r="D556" s="165" t="s">
        <v>6</v>
      </c>
      <c r="E556" s="105">
        <v>2500</v>
      </c>
      <c r="F556" s="83">
        <f t="shared" si="8"/>
        <v>4.0524681151808695</v>
      </c>
      <c r="G556" s="97" t="s">
        <v>409</v>
      </c>
      <c r="H556" s="96"/>
      <c r="I556" s="90" t="s">
        <v>45</v>
      </c>
      <c r="J556" s="86" t="s">
        <v>22</v>
      </c>
      <c r="K556" s="87" t="s">
        <v>44</v>
      </c>
      <c r="L556" s="88">
        <v>616.90800000000002</v>
      </c>
    </row>
    <row r="557" spans="1:12" ht="15.75" customHeight="1">
      <c r="A557" s="91">
        <v>44972</v>
      </c>
      <c r="B557" s="90" t="s">
        <v>18</v>
      </c>
      <c r="C557" s="97" t="s">
        <v>41</v>
      </c>
      <c r="D557" s="165" t="s">
        <v>10</v>
      </c>
      <c r="E557" s="105">
        <v>2500</v>
      </c>
      <c r="F557" s="83">
        <f t="shared" si="8"/>
        <v>4.0763324226263196</v>
      </c>
      <c r="G557" s="97" t="s">
        <v>410</v>
      </c>
      <c r="H557" s="96"/>
      <c r="I557" s="90" t="s">
        <v>15</v>
      </c>
      <c r="J557" s="86" t="s">
        <v>22</v>
      </c>
      <c r="K557" s="87" t="s">
        <v>130</v>
      </c>
      <c r="L557" s="88">
        <v>613.29639999999995</v>
      </c>
    </row>
    <row r="558" spans="1:12" ht="15.75" customHeight="1">
      <c r="A558" s="91">
        <v>44972</v>
      </c>
      <c r="B558" s="90" t="s">
        <v>18</v>
      </c>
      <c r="C558" s="97" t="s">
        <v>41</v>
      </c>
      <c r="D558" s="165" t="s">
        <v>10</v>
      </c>
      <c r="E558" s="105">
        <v>2500</v>
      </c>
      <c r="F558" s="83">
        <f t="shared" si="8"/>
        <v>4.0763324226263196</v>
      </c>
      <c r="G558" s="97" t="s">
        <v>411</v>
      </c>
      <c r="H558" s="96"/>
      <c r="I558" s="90" t="s">
        <v>167</v>
      </c>
      <c r="J558" s="86" t="s">
        <v>22</v>
      </c>
      <c r="K558" s="87" t="s">
        <v>130</v>
      </c>
      <c r="L558" s="88">
        <v>613.29639999999995</v>
      </c>
    </row>
    <row r="559" spans="1:12" ht="15.75" customHeight="1">
      <c r="A559" s="91">
        <v>44972</v>
      </c>
      <c r="B559" s="90" t="s">
        <v>46</v>
      </c>
      <c r="C559" s="92" t="s">
        <v>58</v>
      </c>
      <c r="D559" s="98" t="s">
        <v>7</v>
      </c>
      <c r="E559" s="108">
        <v>2300</v>
      </c>
      <c r="F559" s="83">
        <f t="shared" si="8"/>
        <v>3.7282706659664</v>
      </c>
      <c r="G559" s="102" t="s">
        <v>61</v>
      </c>
      <c r="H559" s="96"/>
      <c r="I559" s="90" t="s">
        <v>40</v>
      </c>
      <c r="J559" s="86" t="s">
        <v>22</v>
      </c>
      <c r="K559" s="87" t="s">
        <v>44</v>
      </c>
      <c r="L559" s="88">
        <v>616.90800000000002</v>
      </c>
    </row>
    <row r="560" spans="1:12" ht="15.75" customHeight="1">
      <c r="A560" s="91">
        <v>44972</v>
      </c>
      <c r="B560" s="90" t="s">
        <v>46</v>
      </c>
      <c r="C560" s="92" t="s">
        <v>58</v>
      </c>
      <c r="D560" s="98" t="s">
        <v>10</v>
      </c>
      <c r="E560" s="105">
        <v>1850</v>
      </c>
      <c r="F560" s="83">
        <f t="shared" si="8"/>
        <v>3.0164859927434762</v>
      </c>
      <c r="G560" s="102" t="s">
        <v>63</v>
      </c>
      <c r="H560" s="96"/>
      <c r="I560" s="90" t="s">
        <v>15</v>
      </c>
      <c r="J560" s="86" t="s">
        <v>22</v>
      </c>
      <c r="K560" s="87" t="s">
        <v>130</v>
      </c>
      <c r="L560" s="88">
        <v>613.29639999999995</v>
      </c>
    </row>
    <row r="561" spans="1:12" ht="15.75" customHeight="1">
      <c r="A561" s="91">
        <v>44973</v>
      </c>
      <c r="B561" s="90" t="s">
        <v>221</v>
      </c>
      <c r="C561" s="92" t="s">
        <v>58</v>
      </c>
      <c r="D561" s="98" t="s">
        <v>7</v>
      </c>
      <c r="E561" s="94">
        <v>1900</v>
      </c>
      <c r="F561" s="83">
        <f t="shared" si="8"/>
        <v>3.0798757675374611</v>
      </c>
      <c r="G561" s="95" t="s">
        <v>68</v>
      </c>
      <c r="H561" s="96"/>
      <c r="I561" s="90" t="s">
        <v>20</v>
      </c>
      <c r="J561" s="86" t="s">
        <v>22</v>
      </c>
      <c r="K561" s="87" t="s">
        <v>44</v>
      </c>
      <c r="L561" s="88">
        <v>616.90800000000002</v>
      </c>
    </row>
    <row r="562" spans="1:12" ht="15.75" customHeight="1">
      <c r="A562" s="91">
        <v>44973</v>
      </c>
      <c r="B562" s="90" t="s">
        <v>73</v>
      </c>
      <c r="C562" s="92" t="s">
        <v>58</v>
      </c>
      <c r="D562" s="98" t="s">
        <v>7</v>
      </c>
      <c r="E562" s="94">
        <v>6000</v>
      </c>
      <c r="F562" s="83">
        <f t="shared" si="8"/>
        <v>9.7259234764340867</v>
      </c>
      <c r="G562" s="95" t="s">
        <v>110</v>
      </c>
      <c r="H562" s="96"/>
      <c r="I562" s="90" t="s">
        <v>20</v>
      </c>
      <c r="J562" s="86" t="s">
        <v>22</v>
      </c>
      <c r="K562" s="87" t="s">
        <v>44</v>
      </c>
      <c r="L562" s="88">
        <v>616.90800000000002</v>
      </c>
    </row>
    <row r="563" spans="1:12" ht="15.75" customHeight="1">
      <c r="A563" s="91">
        <v>44973</v>
      </c>
      <c r="B563" s="90" t="s">
        <v>47</v>
      </c>
      <c r="C563" s="90" t="s">
        <v>287</v>
      </c>
      <c r="D563" s="98" t="s">
        <v>7</v>
      </c>
      <c r="E563" s="94">
        <v>5000</v>
      </c>
      <c r="F563" s="83">
        <f t="shared" si="8"/>
        <v>8.1049362303617389</v>
      </c>
      <c r="G563" s="95" t="s">
        <v>68</v>
      </c>
      <c r="H563" s="96"/>
      <c r="I563" s="90" t="s">
        <v>20</v>
      </c>
      <c r="J563" s="86" t="s">
        <v>22</v>
      </c>
      <c r="K563" s="87" t="s">
        <v>44</v>
      </c>
      <c r="L563" s="88">
        <v>616.90800000000002</v>
      </c>
    </row>
    <row r="564" spans="1:12" ht="15.75" customHeight="1">
      <c r="A564" s="91">
        <v>44973</v>
      </c>
      <c r="B564" s="90" t="s">
        <v>48</v>
      </c>
      <c r="C564" s="90" t="s">
        <v>287</v>
      </c>
      <c r="D564" s="98" t="s">
        <v>7</v>
      </c>
      <c r="E564" s="94">
        <v>15000</v>
      </c>
      <c r="F564" s="83">
        <f t="shared" si="8"/>
        <v>24.314808691085219</v>
      </c>
      <c r="G564" s="95" t="s">
        <v>154</v>
      </c>
      <c r="H564" s="96"/>
      <c r="I564" s="90" t="s">
        <v>20</v>
      </c>
      <c r="J564" s="86" t="s">
        <v>22</v>
      </c>
      <c r="K564" s="87" t="s">
        <v>44</v>
      </c>
      <c r="L564" s="88">
        <v>616.90800000000002</v>
      </c>
    </row>
    <row r="565" spans="1:12" ht="15.75" customHeight="1">
      <c r="A565" s="91">
        <v>44973</v>
      </c>
      <c r="B565" s="130" t="s">
        <v>334</v>
      </c>
      <c r="C565" s="131" t="s">
        <v>49</v>
      </c>
      <c r="D565" s="98" t="s">
        <v>8</v>
      </c>
      <c r="E565" s="101">
        <v>10000</v>
      </c>
      <c r="F565" s="83">
        <f t="shared" si="8"/>
        <v>16.305329690505278</v>
      </c>
      <c r="G565" s="102" t="s">
        <v>67</v>
      </c>
      <c r="H565" s="96"/>
      <c r="I565" s="92" t="s">
        <v>14</v>
      </c>
      <c r="J565" s="86" t="s">
        <v>22</v>
      </c>
      <c r="K565" s="87" t="s">
        <v>130</v>
      </c>
      <c r="L565" s="88">
        <v>613.29639999999995</v>
      </c>
    </row>
    <row r="566" spans="1:12" ht="15.75" customHeight="1">
      <c r="A566" s="91">
        <v>44973</v>
      </c>
      <c r="B566" s="130" t="s">
        <v>335</v>
      </c>
      <c r="C566" s="131" t="s">
        <v>49</v>
      </c>
      <c r="D566" s="98" t="s">
        <v>8</v>
      </c>
      <c r="E566" s="101">
        <v>10000</v>
      </c>
      <c r="F566" s="83">
        <f t="shared" si="8"/>
        <v>16.305329690505278</v>
      </c>
      <c r="G566" s="102" t="s">
        <v>67</v>
      </c>
      <c r="H566" s="96"/>
      <c r="I566" s="92" t="s">
        <v>14</v>
      </c>
      <c r="J566" s="86" t="s">
        <v>22</v>
      </c>
      <c r="K566" s="87" t="s">
        <v>130</v>
      </c>
      <c r="L566" s="88">
        <v>613.29639999999995</v>
      </c>
    </row>
    <row r="567" spans="1:12" ht="15.75" customHeight="1">
      <c r="A567" s="103">
        <v>44973</v>
      </c>
      <c r="B567" s="104" t="s">
        <v>46</v>
      </c>
      <c r="C567" s="92" t="s">
        <v>58</v>
      </c>
      <c r="D567" s="98" t="s">
        <v>9</v>
      </c>
      <c r="E567" s="101">
        <v>2900</v>
      </c>
      <c r="F567" s="83">
        <f t="shared" si="8"/>
        <v>4.7285456102465302</v>
      </c>
      <c r="G567" s="102" t="s">
        <v>104</v>
      </c>
      <c r="H567" s="96"/>
      <c r="I567" s="92" t="s">
        <v>17</v>
      </c>
      <c r="J567" s="86" t="s">
        <v>22</v>
      </c>
      <c r="K567" s="87" t="s">
        <v>130</v>
      </c>
      <c r="L567" s="88">
        <v>613.29639999999995</v>
      </c>
    </row>
    <row r="568" spans="1:12" ht="15.75" customHeight="1">
      <c r="A568" s="114">
        <v>44973</v>
      </c>
      <c r="B568" s="111" t="s">
        <v>46</v>
      </c>
      <c r="C568" s="92" t="s">
        <v>58</v>
      </c>
      <c r="D568" s="112" t="s">
        <v>9</v>
      </c>
      <c r="E568" s="113">
        <v>1800</v>
      </c>
      <c r="F568" s="83">
        <f t="shared" si="8"/>
        <v>2.9349593442909501</v>
      </c>
      <c r="G568" s="112" t="s">
        <v>60</v>
      </c>
      <c r="H568" s="96"/>
      <c r="I568" s="112" t="s">
        <v>16</v>
      </c>
      <c r="J568" s="86" t="s">
        <v>22</v>
      </c>
      <c r="K568" s="87" t="s">
        <v>130</v>
      </c>
      <c r="L568" s="88">
        <v>613.29639999999995</v>
      </c>
    </row>
    <row r="569" spans="1:12" ht="15.75" customHeight="1">
      <c r="A569" s="114">
        <v>44973</v>
      </c>
      <c r="B569" s="111" t="s">
        <v>327</v>
      </c>
      <c r="C569" s="92" t="s">
        <v>58</v>
      </c>
      <c r="D569" s="112" t="s">
        <v>9</v>
      </c>
      <c r="E569" s="113">
        <v>6000</v>
      </c>
      <c r="F569" s="83">
        <f t="shared" si="8"/>
        <v>9.7831978143031666</v>
      </c>
      <c r="G569" s="112" t="s">
        <v>328</v>
      </c>
      <c r="H569" s="96"/>
      <c r="I569" s="112" t="s">
        <v>16</v>
      </c>
      <c r="J569" s="86" t="s">
        <v>22</v>
      </c>
      <c r="K569" s="87" t="s">
        <v>130</v>
      </c>
      <c r="L569" s="88">
        <v>613.29639999999995</v>
      </c>
    </row>
    <row r="570" spans="1:12" ht="15.75" customHeight="1">
      <c r="A570" s="114">
        <v>44973</v>
      </c>
      <c r="B570" s="111" t="s">
        <v>185</v>
      </c>
      <c r="C570" s="90" t="s">
        <v>287</v>
      </c>
      <c r="D570" s="112" t="s">
        <v>9</v>
      </c>
      <c r="E570" s="113">
        <v>5000</v>
      </c>
      <c r="F570" s="83">
        <f t="shared" si="8"/>
        <v>8.1526648452526391</v>
      </c>
      <c r="G570" s="112" t="s">
        <v>60</v>
      </c>
      <c r="H570" s="96"/>
      <c r="I570" s="112" t="s">
        <v>16</v>
      </c>
      <c r="J570" s="86" t="s">
        <v>22</v>
      </c>
      <c r="K570" s="87" t="s">
        <v>130</v>
      </c>
      <c r="L570" s="88">
        <v>613.29639999999995</v>
      </c>
    </row>
    <row r="571" spans="1:12" ht="15.75" customHeight="1">
      <c r="A571" s="114">
        <v>44973</v>
      </c>
      <c r="B571" s="111" t="s">
        <v>48</v>
      </c>
      <c r="C571" s="90" t="s">
        <v>287</v>
      </c>
      <c r="D571" s="112" t="s">
        <v>9</v>
      </c>
      <c r="E571" s="113">
        <v>15000</v>
      </c>
      <c r="F571" s="83">
        <f t="shared" si="8"/>
        <v>24.457994535757916</v>
      </c>
      <c r="G571" s="112" t="s">
        <v>329</v>
      </c>
      <c r="H571" s="96"/>
      <c r="I571" s="112" t="s">
        <v>16</v>
      </c>
      <c r="J571" s="86" t="s">
        <v>22</v>
      </c>
      <c r="K571" s="87" t="s">
        <v>130</v>
      </c>
      <c r="L571" s="88">
        <v>613.29639999999995</v>
      </c>
    </row>
    <row r="572" spans="1:12" ht="15.75" customHeight="1">
      <c r="A572" s="103">
        <v>44973</v>
      </c>
      <c r="B572" s="90" t="s">
        <v>46</v>
      </c>
      <c r="C572" s="92" t="s">
        <v>58</v>
      </c>
      <c r="D572" s="98" t="s">
        <v>6</v>
      </c>
      <c r="E572" s="105">
        <v>1800</v>
      </c>
      <c r="F572" s="83">
        <f t="shared" si="8"/>
        <v>2.9177770429302261</v>
      </c>
      <c r="G572" s="90" t="s">
        <v>66</v>
      </c>
      <c r="H572" s="96"/>
      <c r="I572" s="90" t="s">
        <v>13</v>
      </c>
      <c r="J572" s="86" t="s">
        <v>22</v>
      </c>
      <c r="K572" s="87" t="s">
        <v>44</v>
      </c>
      <c r="L572" s="88">
        <v>616.90800000000002</v>
      </c>
    </row>
    <row r="573" spans="1:12" ht="15.75" customHeight="1">
      <c r="A573" s="91">
        <v>44973</v>
      </c>
      <c r="B573" s="90" t="s">
        <v>46</v>
      </c>
      <c r="C573" s="92" t="s">
        <v>58</v>
      </c>
      <c r="D573" s="98" t="s">
        <v>6</v>
      </c>
      <c r="E573" s="115">
        <v>2350</v>
      </c>
      <c r="F573" s="83">
        <f t="shared" si="8"/>
        <v>3.8093200282700175</v>
      </c>
      <c r="G573" s="90" t="s">
        <v>65</v>
      </c>
      <c r="H573" s="116"/>
      <c r="I573" s="92" t="s">
        <v>25</v>
      </c>
      <c r="J573" s="86" t="s">
        <v>22</v>
      </c>
      <c r="K573" s="87" t="s">
        <v>44</v>
      </c>
      <c r="L573" s="88">
        <v>616.90800000000002</v>
      </c>
    </row>
    <row r="574" spans="1:12" ht="15.75" customHeight="1">
      <c r="A574" s="91">
        <v>44973</v>
      </c>
      <c r="B574" s="90" t="s">
        <v>46</v>
      </c>
      <c r="C574" s="92" t="s">
        <v>58</v>
      </c>
      <c r="D574" s="98" t="s">
        <v>6</v>
      </c>
      <c r="E574" s="115">
        <v>1850</v>
      </c>
      <c r="F574" s="83">
        <f t="shared" si="8"/>
        <v>2.9988264052338436</v>
      </c>
      <c r="G574" s="102" t="s">
        <v>64</v>
      </c>
      <c r="H574" s="96"/>
      <c r="I574" s="92" t="s">
        <v>45</v>
      </c>
      <c r="J574" s="86" t="s">
        <v>22</v>
      </c>
      <c r="K574" s="87" t="s">
        <v>44</v>
      </c>
      <c r="L574" s="88">
        <v>616.90800000000002</v>
      </c>
    </row>
    <row r="575" spans="1:12" ht="15.75" customHeight="1">
      <c r="A575" s="91">
        <v>44973</v>
      </c>
      <c r="B575" s="90" t="s">
        <v>46</v>
      </c>
      <c r="C575" s="92" t="s">
        <v>58</v>
      </c>
      <c r="D575" s="98" t="s">
        <v>6</v>
      </c>
      <c r="E575" s="115">
        <v>2000</v>
      </c>
      <c r="F575" s="83">
        <f t="shared" si="8"/>
        <v>3.2419744921446956</v>
      </c>
      <c r="G575" s="90" t="s">
        <v>129</v>
      </c>
      <c r="H575" s="116"/>
      <c r="I575" s="92" t="s">
        <v>128</v>
      </c>
      <c r="J575" s="86" t="s">
        <v>22</v>
      </c>
      <c r="K575" s="87" t="s">
        <v>44</v>
      </c>
      <c r="L575" s="88">
        <v>616.90800000000002</v>
      </c>
    </row>
    <row r="576" spans="1:12" ht="15.75" customHeight="1">
      <c r="A576" s="91">
        <v>44973</v>
      </c>
      <c r="B576" s="90" t="s">
        <v>46</v>
      </c>
      <c r="C576" s="92" t="s">
        <v>58</v>
      </c>
      <c r="D576" s="98" t="s">
        <v>6</v>
      </c>
      <c r="E576" s="106">
        <v>2000</v>
      </c>
      <c r="F576" s="83">
        <f t="shared" si="8"/>
        <v>3.2419744921446956</v>
      </c>
      <c r="G576" s="102" t="s">
        <v>176</v>
      </c>
      <c r="H576" s="116"/>
      <c r="I576" s="92" t="s">
        <v>168</v>
      </c>
      <c r="J576" s="86" t="s">
        <v>22</v>
      </c>
      <c r="K576" s="87" t="s">
        <v>44</v>
      </c>
      <c r="L576" s="88">
        <v>616.90800000000002</v>
      </c>
    </row>
    <row r="577" spans="1:12" ht="15.75" customHeight="1">
      <c r="A577" s="91">
        <v>44973</v>
      </c>
      <c r="B577" s="90" t="s">
        <v>46</v>
      </c>
      <c r="C577" s="92" t="s">
        <v>58</v>
      </c>
      <c r="D577" s="98" t="s">
        <v>6</v>
      </c>
      <c r="E577" s="106">
        <v>1900</v>
      </c>
      <c r="F577" s="83">
        <f t="shared" ref="F577:F640" si="9">E577/L577</f>
        <v>3.0798757675374611</v>
      </c>
      <c r="G577" s="102" t="s">
        <v>160</v>
      </c>
      <c r="H577" s="96"/>
      <c r="I577" s="92" t="s">
        <v>153</v>
      </c>
      <c r="J577" s="86" t="s">
        <v>22</v>
      </c>
      <c r="K577" s="87" t="s">
        <v>44</v>
      </c>
      <c r="L577" s="88">
        <v>616.90800000000002</v>
      </c>
    </row>
    <row r="578" spans="1:12" ht="15.75" customHeight="1">
      <c r="A578" s="91">
        <v>44973</v>
      </c>
      <c r="B578" s="90" t="s">
        <v>417</v>
      </c>
      <c r="C578" s="92" t="s">
        <v>58</v>
      </c>
      <c r="D578" s="98" t="s">
        <v>6</v>
      </c>
      <c r="E578" s="115">
        <v>600</v>
      </c>
      <c r="F578" s="83">
        <f t="shared" si="9"/>
        <v>0.97259234764340874</v>
      </c>
      <c r="G578" s="102" t="s">
        <v>178</v>
      </c>
      <c r="H578" s="96"/>
      <c r="I578" s="92" t="s">
        <v>144</v>
      </c>
      <c r="J578" s="86" t="s">
        <v>22</v>
      </c>
      <c r="K578" s="87" t="s">
        <v>44</v>
      </c>
      <c r="L578" s="88">
        <v>616.90800000000002</v>
      </c>
    </row>
    <row r="579" spans="1:12" ht="15.75" customHeight="1">
      <c r="A579" s="91">
        <v>44973</v>
      </c>
      <c r="B579" s="90" t="s">
        <v>46</v>
      </c>
      <c r="C579" s="92" t="s">
        <v>58</v>
      </c>
      <c r="D579" s="98" t="s">
        <v>7</v>
      </c>
      <c r="E579" s="108">
        <v>1200</v>
      </c>
      <c r="F579" s="83">
        <f t="shared" si="9"/>
        <v>1.9451846952868175</v>
      </c>
      <c r="G579" s="90" t="s">
        <v>112</v>
      </c>
      <c r="H579" s="96"/>
      <c r="I579" s="90" t="s">
        <v>59</v>
      </c>
      <c r="J579" s="86" t="s">
        <v>22</v>
      </c>
      <c r="K579" s="87" t="s">
        <v>44</v>
      </c>
      <c r="L579" s="88">
        <v>616.90800000000002</v>
      </c>
    </row>
    <row r="580" spans="1:12" ht="15.75" customHeight="1">
      <c r="A580" s="91">
        <v>44973</v>
      </c>
      <c r="B580" s="90" t="s">
        <v>46</v>
      </c>
      <c r="C580" s="92" t="s">
        <v>58</v>
      </c>
      <c r="D580" s="98" t="s">
        <v>7</v>
      </c>
      <c r="E580" s="108">
        <v>1200</v>
      </c>
      <c r="F580" s="83">
        <f t="shared" si="9"/>
        <v>1.9451846952868175</v>
      </c>
      <c r="G580" s="90" t="s">
        <v>161</v>
      </c>
      <c r="H580" s="96"/>
      <c r="I580" s="90" t="s">
        <v>12</v>
      </c>
      <c r="J580" s="86" t="s">
        <v>22</v>
      </c>
      <c r="K580" s="87" t="s">
        <v>44</v>
      </c>
      <c r="L580" s="88">
        <v>616.90800000000002</v>
      </c>
    </row>
    <row r="581" spans="1:12" ht="15.75" customHeight="1">
      <c r="A581" s="91">
        <v>44973</v>
      </c>
      <c r="B581" s="90" t="s">
        <v>46</v>
      </c>
      <c r="C581" s="92" t="s">
        <v>58</v>
      </c>
      <c r="D581" s="98" t="s">
        <v>10</v>
      </c>
      <c r="E581" s="101">
        <v>2400</v>
      </c>
      <c r="F581" s="83">
        <f t="shared" si="9"/>
        <v>3.9132791257212665</v>
      </c>
      <c r="G581" s="102" t="s">
        <v>179</v>
      </c>
      <c r="H581" s="96"/>
      <c r="I581" s="92" t="s">
        <v>167</v>
      </c>
      <c r="J581" s="86" t="s">
        <v>22</v>
      </c>
      <c r="K581" s="87" t="s">
        <v>130</v>
      </c>
      <c r="L581" s="88">
        <v>613.29639999999995</v>
      </c>
    </row>
    <row r="582" spans="1:12" ht="15.75" customHeight="1">
      <c r="A582" s="91">
        <v>44973</v>
      </c>
      <c r="B582" s="90" t="s">
        <v>18</v>
      </c>
      <c r="C582" s="97" t="s">
        <v>41</v>
      </c>
      <c r="D582" s="165" t="s">
        <v>9</v>
      </c>
      <c r="E582" s="105">
        <v>5000</v>
      </c>
      <c r="F582" s="83">
        <f t="shared" si="9"/>
        <v>8.1526648452526391</v>
      </c>
      <c r="G582" s="97" t="s">
        <v>396</v>
      </c>
      <c r="H582" s="96"/>
      <c r="I582" s="90" t="s">
        <v>17</v>
      </c>
      <c r="J582" s="86" t="s">
        <v>22</v>
      </c>
      <c r="K582" s="87" t="s">
        <v>130</v>
      </c>
      <c r="L582" s="88">
        <v>613.29639999999995</v>
      </c>
    </row>
    <row r="583" spans="1:12" ht="15.75" customHeight="1">
      <c r="A583" s="91">
        <v>44973</v>
      </c>
      <c r="B583" s="90" t="s">
        <v>18</v>
      </c>
      <c r="C583" s="97" t="s">
        <v>41</v>
      </c>
      <c r="D583" s="165" t="s">
        <v>9</v>
      </c>
      <c r="E583" s="105">
        <v>5000</v>
      </c>
      <c r="F583" s="83">
        <f t="shared" si="9"/>
        <v>8.1526648452526391</v>
      </c>
      <c r="G583" s="97" t="s">
        <v>397</v>
      </c>
      <c r="H583" s="96"/>
      <c r="I583" s="90" t="s">
        <v>16</v>
      </c>
      <c r="J583" s="86" t="s">
        <v>22</v>
      </c>
      <c r="K583" s="87" t="s">
        <v>130</v>
      </c>
      <c r="L583" s="88">
        <v>613.29639999999995</v>
      </c>
    </row>
    <row r="584" spans="1:12" ht="15.75" customHeight="1">
      <c r="A584" s="91">
        <v>44973</v>
      </c>
      <c r="B584" s="90" t="s">
        <v>18</v>
      </c>
      <c r="C584" s="97" t="s">
        <v>41</v>
      </c>
      <c r="D584" s="165" t="s">
        <v>7</v>
      </c>
      <c r="E584" s="105">
        <v>5000</v>
      </c>
      <c r="F584" s="83">
        <f t="shared" si="9"/>
        <v>8.1049362303617389</v>
      </c>
      <c r="G584" s="97" t="s">
        <v>398</v>
      </c>
      <c r="H584" s="96"/>
      <c r="I584" s="90" t="s">
        <v>20</v>
      </c>
      <c r="J584" s="86" t="s">
        <v>22</v>
      </c>
      <c r="K584" s="87" t="s">
        <v>44</v>
      </c>
      <c r="L584" s="88">
        <v>616.90800000000002</v>
      </c>
    </row>
    <row r="585" spans="1:12" ht="15.75" customHeight="1">
      <c r="A585" s="91">
        <v>44973</v>
      </c>
      <c r="B585" s="90" t="s">
        <v>18</v>
      </c>
      <c r="C585" s="97" t="s">
        <v>41</v>
      </c>
      <c r="D585" s="165" t="s">
        <v>6</v>
      </c>
      <c r="E585" s="105">
        <v>5000</v>
      </c>
      <c r="F585" s="83">
        <f t="shared" si="9"/>
        <v>8.1049362303617389</v>
      </c>
      <c r="G585" s="97" t="s">
        <v>399</v>
      </c>
      <c r="H585" s="96"/>
      <c r="I585" s="90" t="s">
        <v>13</v>
      </c>
      <c r="J585" s="86" t="s">
        <v>22</v>
      </c>
      <c r="K585" s="87" t="s">
        <v>44</v>
      </c>
      <c r="L585" s="88">
        <v>616.90800000000002</v>
      </c>
    </row>
    <row r="586" spans="1:12" ht="15.75" customHeight="1">
      <c r="A586" s="91">
        <v>44973</v>
      </c>
      <c r="B586" s="90" t="s">
        <v>18</v>
      </c>
      <c r="C586" s="97" t="s">
        <v>41</v>
      </c>
      <c r="D586" s="165" t="s">
        <v>7</v>
      </c>
      <c r="E586" s="105">
        <v>2500</v>
      </c>
      <c r="F586" s="83">
        <f t="shared" si="9"/>
        <v>4.0524681151808695</v>
      </c>
      <c r="G586" s="97" t="s">
        <v>400</v>
      </c>
      <c r="H586" s="96"/>
      <c r="I586" s="90" t="s">
        <v>14</v>
      </c>
      <c r="J586" s="86" t="s">
        <v>22</v>
      </c>
      <c r="K586" s="87" t="s">
        <v>44</v>
      </c>
      <c r="L586" s="88">
        <v>616.90800000000002</v>
      </c>
    </row>
    <row r="587" spans="1:12" ht="15.75" customHeight="1">
      <c r="A587" s="91">
        <v>44973</v>
      </c>
      <c r="B587" s="90" t="s">
        <v>18</v>
      </c>
      <c r="C587" s="97" t="s">
        <v>41</v>
      </c>
      <c r="D587" s="165" t="s">
        <v>7</v>
      </c>
      <c r="E587" s="105">
        <v>2500</v>
      </c>
      <c r="F587" s="83">
        <f t="shared" si="9"/>
        <v>4.0524681151808695</v>
      </c>
      <c r="G587" s="97" t="s">
        <v>401</v>
      </c>
      <c r="H587" s="96"/>
      <c r="I587" s="90" t="s">
        <v>40</v>
      </c>
      <c r="J587" s="86" t="s">
        <v>22</v>
      </c>
      <c r="K587" s="87" t="s">
        <v>44</v>
      </c>
      <c r="L587" s="88">
        <v>616.90800000000002</v>
      </c>
    </row>
    <row r="588" spans="1:12" ht="15.75" customHeight="1">
      <c r="A588" s="91">
        <v>44973</v>
      </c>
      <c r="B588" s="90" t="s">
        <v>18</v>
      </c>
      <c r="C588" s="97" t="s">
        <v>41</v>
      </c>
      <c r="D588" s="165" t="s">
        <v>7</v>
      </c>
      <c r="E588" s="105">
        <v>2500</v>
      </c>
      <c r="F588" s="83">
        <f t="shared" si="9"/>
        <v>4.0524681151808695</v>
      </c>
      <c r="G588" s="97" t="s">
        <v>402</v>
      </c>
      <c r="H588" s="96"/>
      <c r="I588" s="90" t="s">
        <v>12</v>
      </c>
      <c r="J588" s="86" t="s">
        <v>22</v>
      </c>
      <c r="K588" s="87" t="s">
        <v>44</v>
      </c>
      <c r="L588" s="88">
        <v>616.90800000000002</v>
      </c>
    </row>
    <row r="589" spans="1:12" ht="15.75" customHeight="1">
      <c r="A589" s="91">
        <v>44973</v>
      </c>
      <c r="B589" s="90" t="s">
        <v>18</v>
      </c>
      <c r="C589" s="97" t="s">
        <v>41</v>
      </c>
      <c r="D589" s="165" t="s">
        <v>7</v>
      </c>
      <c r="E589" s="105">
        <v>2500</v>
      </c>
      <c r="F589" s="83">
        <f t="shared" si="9"/>
        <v>4.0524681151808695</v>
      </c>
      <c r="G589" s="97" t="s">
        <v>403</v>
      </c>
      <c r="H589" s="96"/>
      <c r="I589" s="90" t="s">
        <v>59</v>
      </c>
      <c r="J589" s="86" t="s">
        <v>22</v>
      </c>
      <c r="K589" s="87" t="s">
        <v>44</v>
      </c>
      <c r="L589" s="88">
        <v>616.90800000000002</v>
      </c>
    </row>
    <row r="590" spans="1:12" ht="15.75" customHeight="1">
      <c r="A590" s="91">
        <v>44973</v>
      </c>
      <c r="B590" s="90" t="s">
        <v>18</v>
      </c>
      <c r="C590" s="97" t="s">
        <v>41</v>
      </c>
      <c r="D590" s="165" t="s">
        <v>7</v>
      </c>
      <c r="E590" s="105">
        <v>2500</v>
      </c>
      <c r="F590" s="83">
        <f t="shared" si="9"/>
        <v>4.0524681151808695</v>
      </c>
      <c r="G590" s="97" t="s">
        <v>404</v>
      </c>
      <c r="H590" s="96"/>
      <c r="I590" s="90" t="s">
        <v>144</v>
      </c>
      <c r="J590" s="86" t="s">
        <v>22</v>
      </c>
      <c r="K590" s="87" t="s">
        <v>44</v>
      </c>
      <c r="L590" s="88">
        <v>616.90800000000002</v>
      </c>
    </row>
    <row r="591" spans="1:12" ht="15.75" customHeight="1">
      <c r="A591" s="91">
        <v>44973</v>
      </c>
      <c r="B591" s="90" t="s">
        <v>18</v>
      </c>
      <c r="C591" s="97" t="s">
        <v>41</v>
      </c>
      <c r="D591" s="165" t="s">
        <v>6</v>
      </c>
      <c r="E591" s="105">
        <v>2500</v>
      </c>
      <c r="F591" s="83">
        <f t="shared" si="9"/>
        <v>4.0524681151808695</v>
      </c>
      <c r="G591" s="97" t="s">
        <v>405</v>
      </c>
      <c r="H591" s="96"/>
      <c r="I591" s="90" t="s">
        <v>25</v>
      </c>
      <c r="J591" s="86" t="s">
        <v>22</v>
      </c>
      <c r="K591" s="87" t="s">
        <v>44</v>
      </c>
      <c r="L591" s="88">
        <v>616.90800000000002</v>
      </c>
    </row>
    <row r="592" spans="1:12" ht="15.75" customHeight="1">
      <c r="A592" s="91">
        <v>44973</v>
      </c>
      <c r="B592" s="90" t="s">
        <v>18</v>
      </c>
      <c r="C592" s="97" t="s">
        <v>41</v>
      </c>
      <c r="D592" s="165" t="s">
        <v>6</v>
      </c>
      <c r="E592" s="105">
        <v>2500</v>
      </c>
      <c r="F592" s="83">
        <f t="shared" si="9"/>
        <v>4.0524681151808695</v>
      </c>
      <c r="G592" s="97" t="s">
        <v>406</v>
      </c>
      <c r="H592" s="96"/>
      <c r="I592" s="90" t="s">
        <v>128</v>
      </c>
      <c r="J592" s="86" t="s">
        <v>22</v>
      </c>
      <c r="K592" s="87" t="s">
        <v>44</v>
      </c>
      <c r="L592" s="88">
        <v>616.90800000000002</v>
      </c>
    </row>
    <row r="593" spans="1:12" ht="15.75" customHeight="1">
      <c r="A593" s="91">
        <v>44973</v>
      </c>
      <c r="B593" s="90" t="s">
        <v>18</v>
      </c>
      <c r="C593" s="97" t="s">
        <v>41</v>
      </c>
      <c r="D593" s="165" t="s">
        <v>6</v>
      </c>
      <c r="E593" s="105">
        <v>2500</v>
      </c>
      <c r="F593" s="83">
        <f t="shared" si="9"/>
        <v>4.0524681151808695</v>
      </c>
      <c r="G593" s="97" t="s">
        <v>407</v>
      </c>
      <c r="H593" s="96"/>
      <c r="I593" s="90" t="s">
        <v>153</v>
      </c>
      <c r="J593" s="86" t="s">
        <v>22</v>
      </c>
      <c r="K593" s="87" t="s">
        <v>44</v>
      </c>
      <c r="L593" s="88">
        <v>616.90800000000002</v>
      </c>
    </row>
    <row r="594" spans="1:12" ht="15.75" customHeight="1">
      <c r="A594" s="91">
        <v>44973</v>
      </c>
      <c r="B594" s="90" t="s">
        <v>18</v>
      </c>
      <c r="C594" s="97" t="s">
        <v>41</v>
      </c>
      <c r="D594" s="165" t="s">
        <v>6</v>
      </c>
      <c r="E594" s="105">
        <v>2500</v>
      </c>
      <c r="F594" s="83">
        <f t="shared" si="9"/>
        <v>4.0524681151808695</v>
      </c>
      <c r="G594" s="97" t="s">
        <v>408</v>
      </c>
      <c r="H594" s="96"/>
      <c r="I594" s="90" t="s">
        <v>168</v>
      </c>
      <c r="J594" s="86" t="s">
        <v>22</v>
      </c>
      <c r="K594" s="87" t="s">
        <v>44</v>
      </c>
      <c r="L594" s="88">
        <v>616.90800000000002</v>
      </c>
    </row>
    <row r="595" spans="1:12" ht="15.75" customHeight="1">
      <c r="A595" s="91">
        <v>44973</v>
      </c>
      <c r="B595" s="90" t="s">
        <v>18</v>
      </c>
      <c r="C595" s="97" t="s">
        <v>41</v>
      </c>
      <c r="D595" s="165" t="s">
        <v>6</v>
      </c>
      <c r="E595" s="105">
        <v>2500</v>
      </c>
      <c r="F595" s="83">
        <f t="shared" si="9"/>
        <v>4.0524681151808695</v>
      </c>
      <c r="G595" s="97" t="s">
        <v>409</v>
      </c>
      <c r="H595" s="96"/>
      <c r="I595" s="90" t="s">
        <v>45</v>
      </c>
      <c r="J595" s="86" t="s">
        <v>22</v>
      </c>
      <c r="K595" s="87" t="s">
        <v>44</v>
      </c>
      <c r="L595" s="88">
        <v>616.90800000000002</v>
      </c>
    </row>
    <row r="596" spans="1:12" ht="15.75" customHeight="1">
      <c r="A596" s="91">
        <v>44973</v>
      </c>
      <c r="B596" s="90" t="s">
        <v>18</v>
      </c>
      <c r="C596" s="97" t="s">
        <v>41</v>
      </c>
      <c r="D596" s="165" t="s">
        <v>10</v>
      </c>
      <c r="E596" s="105">
        <v>2500</v>
      </c>
      <c r="F596" s="83">
        <f t="shared" si="9"/>
        <v>4.0763324226263196</v>
      </c>
      <c r="G596" s="97" t="s">
        <v>410</v>
      </c>
      <c r="H596" s="96"/>
      <c r="I596" s="90" t="s">
        <v>15</v>
      </c>
      <c r="J596" s="86" t="s">
        <v>22</v>
      </c>
      <c r="K596" s="87" t="s">
        <v>130</v>
      </c>
      <c r="L596" s="88">
        <v>613.29639999999995</v>
      </c>
    </row>
    <row r="597" spans="1:12" ht="15.75" customHeight="1">
      <c r="A597" s="91">
        <v>44973</v>
      </c>
      <c r="B597" s="90" t="s">
        <v>18</v>
      </c>
      <c r="C597" s="97" t="s">
        <v>41</v>
      </c>
      <c r="D597" s="165" t="s">
        <v>10</v>
      </c>
      <c r="E597" s="105">
        <v>2500</v>
      </c>
      <c r="F597" s="83">
        <f t="shared" si="9"/>
        <v>4.0763324226263196</v>
      </c>
      <c r="G597" s="97" t="s">
        <v>411</v>
      </c>
      <c r="H597" s="96"/>
      <c r="I597" s="90" t="s">
        <v>167</v>
      </c>
      <c r="J597" s="86" t="s">
        <v>22</v>
      </c>
      <c r="K597" s="87" t="s">
        <v>130</v>
      </c>
      <c r="L597" s="88">
        <v>613.29639999999995</v>
      </c>
    </row>
    <row r="598" spans="1:12" ht="15.75" customHeight="1">
      <c r="A598" s="91">
        <v>44973</v>
      </c>
      <c r="B598" s="90" t="s">
        <v>46</v>
      </c>
      <c r="C598" s="92" t="s">
        <v>58</v>
      </c>
      <c r="D598" s="98" t="s">
        <v>7</v>
      </c>
      <c r="E598" s="108">
        <v>2000</v>
      </c>
      <c r="F598" s="83">
        <f t="shared" si="9"/>
        <v>3.2419744921446956</v>
      </c>
      <c r="G598" s="102" t="s">
        <v>61</v>
      </c>
      <c r="H598" s="96"/>
      <c r="I598" s="90" t="s">
        <v>40</v>
      </c>
      <c r="J598" s="86" t="s">
        <v>22</v>
      </c>
      <c r="K598" s="87" t="s">
        <v>44</v>
      </c>
      <c r="L598" s="88">
        <v>616.90800000000002</v>
      </c>
    </row>
    <row r="599" spans="1:12" ht="15.75" customHeight="1">
      <c r="A599" s="91">
        <v>44973</v>
      </c>
      <c r="B599" s="90" t="s">
        <v>46</v>
      </c>
      <c r="C599" s="92" t="s">
        <v>58</v>
      </c>
      <c r="D599" s="98" t="s">
        <v>10</v>
      </c>
      <c r="E599" s="105">
        <v>2000</v>
      </c>
      <c r="F599" s="83">
        <f t="shared" si="9"/>
        <v>3.2610659381010554</v>
      </c>
      <c r="G599" s="102" t="s">
        <v>63</v>
      </c>
      <c r="H599" s="96"/>
      <c r="I599" s="90" t="s">
        <v>15</v>
      </c>
      <c r="J599" s="86" t="s">
        <v>22</v>
      </c>
      <c r="K599" s="87" t="s">
        <v>130</v>
      </c>
      <c r="L599" s="88">
        <v>613.29639999999995</v>
      </c>
    </row>
    <row r="600" spans="1:12" ht="15.75" customHeight="1">
      <c r="A600" s="91">
        <v>44973</v>
      </c>
      <c r="B600" s="90" t="s">
        <v>393</v>
      </c>
      <c r="C600" s="90" t="s">
        <v>416</v>
      </c>
      <c r="D600" s="98" t="s">
        <v>10</v>
      </c>
      <c r="E600" s="128">
        <v>7118</v>
      </c>
      <c r="F600" s="83">
        <f t="shared" si="9"/>
        <v>11.606133673701656</v>
      </c>
      <c r="G600" s="129" t="s">
        <v>394</v>
      </c>
      <c r="H600" s="96"/>
      <c r="I600" s="90" t="s">
        <v>15</v>
      </c>
      <c r="J600" s="86" t="s">
        <v>22</v>
      </c>
      <c r="K600" s="87" t="s">
        <v>130</v>
      </c>
      <c r="L600" s="88">
        <v>613.29639999999995</v>
      </c>
    </row>
    <row r="601" spans="1:12" ht="15.75" customHeight="1">
      <c r="A601" s="91">
        <v>44973</v>
      </c>
      <c r="B601" s="90" t="s">
        <v>395</v>
      </c>
      <c r="C601" s="90" t="s">
        <v>416</v>
      </c>
      <c r="D601" s="98" t="s">
        <v>10</v>
      </c>
      <c r="E601" s="128">
        <v>21765</v>
      </c>
      <c r="F601" s="83">
        <f t="shared" si="9"/>
        <v>35.488550071384736</v>
      </c>
      <c r="G601" s="129" t="s">
        <v>394</v>
      </c>
      <c r="H601" s="96"/>
      <c r="I601" s="90" t="s">
        <v>15</v>
      </c>
      <c r="J601" s="86" t="s">
        <v>22</v>
      </c>
      <c r="K601" s="87" t="s">
        <v>130</v>
      </c>
      <c r="L601" s="88">
        <v>613.29639999999995</v>
      </c>
    </row>
    <row r="602" spans="1:12" ht="15.75" customHeight="1">
      <c r="A602" s="91">
        <v>44974</v>
      </c>
      <c r="B602" s="90" t="s">
        <v>221</v>
      </c>
      <c r="C602" s="92" t="s">
        <v>58</v>
      </c>
      <c r="D602" s="98" t="s">
        <v>7</v>
      </c>
      <c r="E602" s="94">
        <v>1900</v>
      </c>
      <c r="F602" s="83">
        <f t="shared" si="9"/>
        <v>3.0798757675374611</v>
      </c>
      <c r="G602" s="95" t="s">
        <v>68</v>
      </c>
      <c r="H602" s="96"/>
      <c r="I602" s="90" t="s">
        <v>20</v>
      </c>
      <c r="J602" s="86" t="s">
        <v>22</v>
      </c>
      <c r="K602" s="87" t="s">
        <v>44</v>
      </c>
      <c r="L602" s="88">
        <v>616.90800000000002</v>
      </c>
    </row>
    <row r="603" spans="1:12" ht="15.75" customHeight="1">
      <c r="A603" s="91">
        <v>44974</v>
      </c>
      <c r="B603" s="90" t="s">
        <v>47</v>
      </c>
      <c r="C603" s="90" t="s">
        <v>287</v>
      </c>
      <c r="D603" s="98" t="s">
        <v>7</v>
      </c>
      <c r="E603" s="94">
        <v>5000</v>
      </c>
      <c r="F603" s="83">
        <f t="shared" si="9"/>
        <v>8.1049362303617389</v>
      </c>
      <c r="G603" s="132" t="s">
        <v>68</v>
      </c>
      <c r="H603" s="96"/>
      <c r="I603" s="90" t="s">
        <v>20</v>
      </c>
      <c r="J603" s="86" t="s">
        <v>22</v>
      </c>
      <c r="K603" s="87" t="s">
        <v>44</v>
      </c>
      <c r="L603" s="88">
        <v>616.90800000000002</v>
      </c>
    </row>
    <row r="604" spans="1:12" ht="15.75" customHeight="1">
      <c r="A604" s="91">
        <v>44974</v>
      </c>
      <c r="B604" s="90" t="s">
        <v>48</v>
      </c>
      <c r="C604" s="90" t="s">
        <v>287</v>
      </c>
      <c r="D604" s="98" t="s">
        <v>7</v>
      </c>
      <c r="E604" s="94">
        <v>15000</v>
      </c>
      <c r="F604" s="83">
        <f t="shared" si="9"/>
        <v>24.314808691085219</v>
      </c>
      <c r="G604" s="84" t="s">
        <v>154</v>
      </c>
      <c r="H604" s="96"/>
      <c r="I604" s="90" t="s">
        <v>20</v>
      </c>
      <c r="J604" s="86" t="s">
        <v>22</v>
      </c>
      <c r="K604" s="87" t="s">
        <v>44</v>
      </c>
      <c r="L604" s="88">
        <v>616.90800000000002</v>
      </c>
    </row>
    <row r="605" spans="1:12" ht="15.75" customHeight="1">
      <c r="A605" s="91">
        <v>44974</v>
      </c>
      <c r="B605" s="130" t="s">
        <v>182</v>
      </c>
      <c r="C605" s="131" t="s">
        <v>49</v>
      </c>
      <c r="D605" s="98" t="s">
        <v>8</v>
      </c>
      <c r="E605" s="133">
        <v>5000</v>
      </c>
      <c r="F605" s="83">
        <f t="shared" si="9"/>
        <v>8.1526648452526391</v>
      </c>
      <c r="G605" s="102" t="s">
        <v>67</v>
      </c>
      <c r="H605" s="96"/>
      <c r="I605" s="92" t="s">
        <v>14</v>
      </c>
      <c r="J605" s="86" t="s">
        <v>22</v>
      </c>
      <c r="K605" s="87" t="s">
        <v>130</v>
      </c>
      <c r="L605" s="88">
        <v>613.29639999999995</v>
      </c>
    </row>
    <row r="606" spans="1:12" ht="15.75" customHeight="1">
      <c r="A606" s="91">
        <v>44974</v>
      </c>
      <c r="B606" s="130" t="s">
        <v>336</v>
      </c>
      <c r="C606" s="131" t="s">
        <v>49</v>
      </c>
      <c r="D606" s="98" t="s">
        <v>8</v>
      </c>
      <c r="E606" s="133">
        <v>10000</v>
      </c>
      <c r="F606" s="83">
        <f t="shared" si="9"/>
        <v>16.305329690505278</v>
      </c>
      <c r="G606" s="102" t="s">
        <v>67</v>
      </c>
      <c r="H606" s="96"/>
      <c r="I606" s="92" t="s">
        <v>14</v>
      </c>
      <c r="J606" s="86" t="s">
        <v>22</v>
      </c>
      <c r="K606" s="87" t="s">
        <v>130</v>
      </c>
      <c r="L606" s="88">
        <v>613.29639999999995</v>
      </c>
    </row>
    <row r="607" spans="1:12" ht="15.75" customHeight="1">
      <c r="A607" s="91">
        <v>44974</v>
      </c>
      <c r="B607" s="90" t="s">
        <v>46</v>
      </c>
      <c r="C607" s="92" t="s">
        <v>58</v>
      </c>
      <c r="D607" s="98" t="s">
        <v>8</v>
      </c>
      <c r="E607" s="133">
        <v>1700</v>
      </c>
      <c r="F607" s="83">
        <f t="shared" si="9"/>
        <v>2.771906047385897</v>
      </c>
      <c r="G607" s="102" t="s">
        <v>67</v>
      </c>
      <c r="H607" s="96"/>
      <c r="I607" s="92" t="s">
        <v>14</v>
      </c>
      <c r="J607" s="86" t="s">
        <v>22</v>
      </c>
      <c r="K607" s="87" t="s">
        <v>130</v>
      </c>
      <c r="L607" s="88">
        <v>613.29639999999995</v>
      </c>
    </row>
    <row r="608" spans="1:12" ht="15.75" customHeight="1">
      <c r="A608" s="91">
        <v>44974</v>
      </c>
      <c r="B608" s="90" t="s">
        <v>332</v>
      </c>
      <c r="C608" s="97" t="s">
        <v>432</v>
      </c>
      <c r="D608" s="165" t="s">
        <v>10</v>
      </c>
      <c r="E608" s="133">
        <v>6800</v>
      </c>
      <c r="F608" s="83">
        <f t="shared" si="9"/>
        <v>11.087624189543588</v>
      </c>
      <c r="G608" s="102" t="s">
        <v>120</v>
      </c>
      <c r="H608" s="96"/>
      <c r="I608" s="92" t="s">
        <v>14</v>
      </c>
      <c r="J608" s="86" t="s">
        <v>22</v>
      </c>
      <c r="K608" s="87" t="s">
        <v>130</v>
      </c>
      <c r="L608" s="88">
        <v>613.29639999999995</v>
      </c>
    </row>
    <row r="609" spans="1:12" ht="15.75" customHeight="1">
      <c r="A609" s="103">
        <v>44974</v>
      </c>
      <c r="B609" s="104" t="s">
        <v>46</v>
      </c>
      <c r="C609" s="92" t="s">
        <v>58</v>
      </c>
      <c r="D609" s="98" t="s">
        <v>9</v>
      </c>
      <c r="E609" s="101">
        <v>2900</v>
      </c>
      <c r="F609" s="83">
        <f t="shared" si="9"/>
        <v>4.7285456102465302</v>
      </c>
      <c r="G609" s="102" t="s">
        <v>104</v>
      </c>
      <c r="H609" s="96"/>
      <c r="I609" s="92" t="s">
        <v>17</v>
      </c>
      <c r="J609" s="86" t="s">
        <v>22</v>
      </c>
      <c r="K609" s="87" t="s">
        <v>130</v>
      </c>
      <c r="L609" s="88">
        <v>613.29639999999995</v>
      </c>
    </row>
    <row r="610" spans="1:12" ht="15.75" customHeight="1">
      <c r="A610" s="114">
        <v>44974</v>
      </c>
      <c r="B610" s="111" t="s">
        <v>46</v>
      </c>
      <c r="C610" s="92" t="s">
        <v>58</v>
      </c>
      <c r="D610" s="112" t="s">
        <v>9</v>
      </c>
      <c r="E610" s="113">
        <v>1600</v>
      </c>
      <c r="F610" s="83">
        <f t="shared" si="9"/>
        <v>2.6088527504808443</v>
      </c>
      <c r="G610" s="112" t="s">
        <v>60</v>
      </c>
      <c r="H610" s="96"/>
      <c r="I610" s="112" t="s">
        <v>16</v>
      </c>
      <c r="J610" s="86" t="s">
        <v>22</v>
      </c>
      <c r="K610" s="87" t="s">
        <v>130</v>
      </c>
      <c r="L610" s="88">
        <v>613.29639999999995</v>
      </c>
    </row>
    <row r="611" spans="1:12" ht="15.75" customHeight="1">
      <c r="A611" s="114">
        <v>44974</v>
      </c>
      <c r="B611" s="111" t="s">
        <v>185</v>
      </c>
      <c r="C611" s="90" t="s">
        <v>287</v>
      </c>
      <c r="D611" s="112" t="s">
        <v>9</v>
      </c>
      <c r="E611" s="113">
        <v>5000</v>
      </c>
      <c r="F611" s="83">
        <f t="shared" si="9"/>
        <v>8.1526648452526391</v>
      </c>
      <c r="G611" s="112" t="s">
        <v>60</v>
      </c>
      <c r="H611" s="96"/>
      <c r="I611" s="112" t="s">
        <v>16</v>
      </c>
      <c r="J611" s="86" t="s">
        <v>22</v>
      </c>
      <c r="K611" s="87" t="s">
        <v>130</v>
      </c>
      <c r="L611" s="88">
        <v>613.29639999999995</v>
      </c>
    </row>
    <row r="612" spans="1:12" ht="15.75" customHeight="1">
      <c r="A612" s="114">
        <v>44974</v>
      </c>
      <c r="B612" s="111" t="s">
        <v>48</v>
      </c>
      <c r="C612" s="90" t="s">
        <v>287</v>
      </c>
      <c r="D612" s="112" t="s">
        <v>9</v>
      </c>
      <c r="E612" s="113">
        <v>15000</v>
      </c>
      <c r="F612" s="83">
        <f t="shared" si="9"/>
        <v>24.457994535757916</v>
      </c>
      <c r="G612" s="112" t="s">
        <v>329</v>
      </c>
      <c r="H612" s="96"/>
      <c r="I612" s="112" t="s">
        <v>16</v>
      </c>
      <c r="J612" s="86" t="s">
        <v>22</v>
      </c>
      <c r="K612" s="87" t="s">
        <v>130</v>
      </c>
      <c r="L612" s="88">
        <v>613.29639999999995</v>
      </c>
    </row>
    <row r="613" spans="1:12" ht="15.75" customHeight="1">
      <c r="A613" s="103">
        <v>44974</v>
      </c>
      <c r="B613" s="90" t="s">
        <v>46</v>
      </c>
      <c r="C613" s="92" t="s">
        <v>58</v>
      </c>
      <c r="D613" s="98" t="s">
        <v>6</v>
      </c>
      <c r="E613" s="105">
        <v>1900</v>
      </c>
      <c r="F613" s="83">
        <f t="shared" si="9"/>
        <v>3.0798757675374611</v>
      </c>
      <c r="G613" s="90" t="s">
        <v>66</v>
      </c>
      <c r="H613" s="96"/>
      <c r="I613" s="90" t="s">
        <v>13</v>
      </c>
      <c r="J613" s="86" t="s">
        <v>22</v>
      </c>
      <c r="K613" s="87" t="s">
        <v>44</v>
      </c>
      <c r="L613" s="88">
        <v>616.90800000000002</v>
      </c>
    </row>
    <row r="614" spans="1:12" ht="15.75" customHeight="1">
      <c r="A614" s="91">
        <v>44974</v>
      </c>
      <c r="B614" s="90" t="s">
        <v>46</v>
      </c>
      <c r="C614" s="92" t="s">
        <v>58</v>
      </c>
      <c r="D614" s="98" t="s">
        <v>6</v>
      </c>
      <c r="E614" s="115">
        <v>2900</v>
      </c>
      <c r="F614" s="83">
        <f t="shared" si="9"/>
        <v>4.7008630136098084</v>
      </c>
      <c r="G614" s="90" t="s">
        <v>65</v>
      </c>
      <c r="H614" s="116"/>
      <c r="I614" s="92" t="s">
        <v>25</v>
      </c>
      <c r="J614" s="86" t="s">
        <v>22</v>
      </c>
      <c r="K614" s="87" t="s">
        <v>44</v>
      </c>
      <c r="L614" s="88">
        <v>616.90800000000002</v>
      </c>
    </row>
    <row r="615" spans="1:12" ht="15.75" customHeight="1">
      <c r="A615" s="91">
        <v>44974</v>
      </c>
      <c r="B615" s="90" t="s">
        <v>46</v>
      </c>
      <c r="C615" s="92" t="s">
        <v>58</v>
      </c>
      <c r="D615" s="98" t="s">
        <v>6</v>
      </c>
      <c r="E615" s="115">
        <v>1800</v>
      </c>
      <c r="F615" s="83">
        <f t="shared" si="9"/>
        <v>2.9177770429302261</v>
      </c>
      <c r="G615" s="102" t="s">
        <v>64</v>
      </c>
      <c r="H615" s="96"/>
      <c r="I615" s="92" t="s">
        <v>45</v>
      </c>
      <c r="J615" s="86" t="s">
        <v>22</v>
      </c>
      <c r="K615" s="87" t="s">
        <v>44</v>
      </c>
      <c r="L615" s="88">
        <v>616.90800000000002</v>
      </c>
    </row>
    <row r="616" spans="1:12" ht="15.75" customHeight="1">
      <c r="A616" s="91">
        <v>44974</v>
      </c>
      <c r="B616" s="90" t="s">
        <v>46</v>
      </c>
      <c r="C616" s="92" t="s">
        <v>58</v>
      </c>
      <c r="D616" s="98" t="s">
        <v>6</v>
      </c>
      <c r="E616" s="115">
        <v>2000</v>
      </c>
      <c r="F616" s="83">
        <f t="shared" si="9"/>
        <v>3.2419744921446956</v>
      </c>
      <c r="G616" s="90" t="s">
        <v>129</v>
      </c>
      <c r="H616" s="116"/>
      <c r="I616" s="92" t="s">
        <v>128</v>
      </c>
      <c r="J616" s="86" t="s">
        <v>22</v>
      </c>
      <c r="K616" s="87" t="s">
        <v>44</v>
      </c>
      <c r="L616" s="88">
        <v>616.90800000000002</v>
      </c>
    </row>
    <row r="617" spans="1:12" ht="15.75" customHeight="1">
      <c r="A617" s="91">
        <v>44974</v>
      </c>
      <c r="B617" s="90" t="s">
        <v>46</v>
      </c>
      <c r="C617" s="92" t="s">
        <v>58</v>
      </c>
      <c r="D617" s="98" t="s">
        <v>6</v>
      </c>
      <c r="E617" s="106">
        <v>2000</v>
      </c>
      <c r="F617" s="83">
        <f t="shared" si="9"/>
        <v>3.2419744921446956</v>
      </c>
      <c r="G617" s="102" t="s">
        <v>176</v>
      </c>
      <c r="H617" s="116"/>
      <c r="I617" s="92" t="s">
        <v>168</v>
      </c>
      <c r="J617" s="86" t="s">
        <v>22</v>
      </c>
      <c r="K617" s="87" t="s">
        <v>44</v>
      </c>
      <c r="L617" s="88">
        <v>616.90800000000002</v>
      </c>
    </row>
    <row r="618" spans="1:12" ht="15.75" customHeight="1">
      <c r="A618" s="91">
        <v>44974</v>
      </c>
      <c r="B618" s="90" t="s">
        <v>46</v>
      </c>
      <c r="C618" s="92" t="s">
        <v>58</v>
      </c>
      <c r="D618" s="98" t="s">
        <v>6</v>
      </c>
      <c r="E618" s="106">
        <v>1900</v>
      </c>
      <c r="F618" s="83">
        <f t="shared" si="9"/>
        <v>3.0798757675374611</v>
      </c>
      <c r="G618" s="102" t="s">
        <v>160</v>
      </c>
      <c r="H618" s="96"/>
      <c r="I618" s="92" t="s">
        <v>153</v>
      </c>
      <c r="J618" s="86" t="s">
        <v>22</v>
      </c>
      <c r="K618" s="87" t="s">
        <v>44</v>
      </c>
      <c r="L618" s="88">
        <v>616.90800000000002</v>
      </c>
    </row>
    <row r="619" spans="1:12" ht="15.75" customHeight="1">
      <c r="A619" s="91">
        <v>44974</v>
      </c>
      <c r="B619" s="90" t="s">
        <v>417</v>
      </c>
      <c r="C619" s="92" t="s">
        <v>58</v>
      </c>
      <c r="D619" s="98" t="s">
        <v>6</v>
      </c>
      <c r="E619" s="115">
        <v>600</v>
      </c>
      <c r="F619" s="83">
        <f t="shared" si="9"/>
        <v>0.97259234764340874</v>
      </c>
      <c r="G619" s="102" t="s">
        <v>178</v>
      </c>
      <c r="H619" s="96"/>
      <c r="I619" s="92" t="s">
        <v>144</v>
      </c>
      <c r="J619" s="86" t="s">
        <v>22</v>
      </c>
      <c r="K619" s="87" t="s">
        <v>44</v>
      </c>
      <c r="L619" s="88">
        <v>616.90800000000002</v>
      </c>
    </row>
    <row r="620" spans="1:12" ht="15.75" customHeight="1">
      <c r="A620" s="91">
        <v>44974</v>
      </c>
      <c r="B620" s="90" t="s">
        <v>46</v>
      </c>
      <c r="C620" s="92" t="s">
        <v>58</v>
      </c>
      <c r="D620" s="98" t="s">
        <v>7</v>
      </c>
      <c r="E620" s="108">
        <v>1500</v>
      </c>
      <c r="F620" s="83">
        <f t="shared" si="9"/>
        <v>2.4314808691085217</v>
      </c>
      <c r="G620" s="90" t="s">
        <v>112</v>
      </c>
      <c r="H620" s="96"/>
      <c r="I620" s="90" t="s">
        <v>59</v>
      </c>
      <c r="J620" s="86" t="s">
        <v>22</v>
      </c>
      <c r="K620" s="87" t="s">
        <v>44</v>
      </c>
      <c r="L620" s="88">
        <v>616.90800000000002</v>
      </c>
    </row>
    <row r="621" spans="1:12" ht="15.75" customHeight="1">
      <c r="A621" s="91">
        <v>44974</v>
      </c>
      <c r="B621" s="90" t="s">
        <v>46</v>
      </c>
      <c r="C621" s="92" t="s">
        <v>58</v>
      </c>
      <c r="D621" s="98" t="s">
        <v>7</v>
      </c>
      <c r="E621" s="108">
        <v>1400</v>
      </c>
      <c r="F621" s="83">
        <f t="shared" si="9"/>
        <v>2.2693821445012872</v>
      </c>
      <c r="G621" s="90" t="s">
        <v>161</v>
      </c>
      <c r="H621" s="96"/>
      <c r="I621" s="90" t="s">
        <v>12</v>
      </c>
      <c r="J621" s="86" t="s">
        <v>22</v>
      </c>
      <c r="K621" s="87" t="s">
        <v>44</v>
      </c>
      <c r="L621" s="88">
        <v>616.90800000000002</v>
      </c>
    </row>
    <row r="622" spans="1:12" ht="15.75" customHeight="1">
      <c r="A622" s="91">
        <v>44974</v>
      </c>
      <c r="B622" s="90" t="s">
        <v>46</v>
      </c>
      <c r="C622" s="92" t="s">
        <v>58</v>
      </c>
      <c r="D622" s="98" t="s">
        <v>10</v>
      </c>
      <c r="E622" s="101">
        <v>1800</v>
      </c>
      <c r="F622" s="83">
        <f t="shared" si="9"/>
        <v>2.9349593442909501</v>
      </c>
      <c r="G622" s="102" t="s">
        <v>179</v>
      </c>
      <c r="H622" s="96"/>
      <c r="I622" s="92" t="s">
        <v>167</v>
      </c>
      <c r="J622" s="86" t="s">
        <v>22</v>
      </c>
      <c r="K622" s="87" t="s">
        <v>130</v>
      </c>
      <c r="L622" s="88">
        <v>613.29639999999995</v>
      </c>
    </row>
    <row r="623" spans="1:12" ht="15.75" customHeight="1">
      <c r="A623" s="91">
        <v>44974</v>
      </c>
      <c r="B623" s="90" t="s">
        <v>18</v>
      </c>
      <c r="C623" s="97" t="s">
        <v>41</v>
      </c>
      <c r="D623" s="165" t="s">
        <v>9</v>
      </c>
      <c r="E623" s="105">
        <v>5000</v>
      </c>
      <c r="F623" s="83">
        <f t="shared" si="9"/>
        <v>8.1526648452526391</v>
      </c>
      <c r="G623" s="97" t="s">
        <v>396</v>
      </c>
      <c r="H623" s="96"/>
      <c r="I623" s="90" t="s">
        <v>17</v>
      </c>
      <c r="J623" s="86" t="s">
        <v>22</v>
      </c>
      <c r="K623" s="87" t="s">
        <v>130</v>
      </c>
      <c r="L623" s="88">
        <v>613.29639999999995</v>
      </c>
    </row>
    <row r="624" spans="1:12" ht="15.75" customHeight="1">
      <c r="A624" s="91">
        <v>44974</v>
      </c>
      <c r="B624" s="90" t="s">
        <v>18</v>
      </c>
      <c r="C624" s="97" t="s">
        <v>41</v>
      </c>
      <c r="D624" s="165" t="s">
        <v>9</v>
      </c>
      <c r="E624" s="105">
        <v>5000</v>
      </c>
      <c r="F624" s="83">
        <f t="shared" si="9"/>
        <v>8.1526648452526391</v>
      </c>
      <c r="G624" s="97" t="s">
        <v>397</v>
      </c>
      <c r="H624" s="96"/>
      <c r="I624" s="90" t="s">
        <v>16</v>
      </c>
      <c r="J624" s="86" t="s">
        <v>22</v>
      </c>
      <c r="K624" s="87" t="s">
        <v>130</v>
      </c>
      <c r="L624" s="88">
        <v>613.29639999999995</v>
      </c>
    </row>
    <row r="625" spans="1:12" ht="15.75" customHeight="1">
      <c r="A625" s="91">
        <v>44974</v>
      </c>
      <c r="B625" s="90" t="s">
        <v>18</v>
      </c>
      <c r="C625" s="97" t="s">
        <v>41</v>
      </c>
      <c r="D625" s="165" t="s">
        <v>7</v>
      </c>
      <c r="E625" s="105">
        <v>5000</v>
      </c>
      <c r="F625" s="83">
        <f t="shared" si="9"/>
        <v>8.1049362303617389</v>
      </c>
      <c r="G625" s="97" t="s">
        <v>398</v>
      </c>
      <c r="H625" s="96"/>
      <c r="I625" s="90" t="s">
        <v>20</v>
      </c>
      <c r="J625" s="86" t="s">
        <v>22</v>
      </c>
      <c r="K625" s="87" t="s">
        <v>44</v>
      </c>
      <c r="L625" s="88">
        <v>616.90800000000002</v>
      </c>
    </row>
    <row r="626" spans="1:12" ht="15.75" customHeight="1">
      <c r="A626" s="91">
        <v>44974</v>
      </c>
      <c r="B626" s="90" t="s">
        <v>18</v>
      </c>
      <c r="C626" s="97" t="s">
        <v>41</v>
      </c>
      <c r="D626" s="165" t="s">
        <v>6</v>
      </c>
      <c r="E626" s="105">
        <v>5000</v>
      </c>
      <c r="F626" s="83">
        <f t="shared" si="9"/>
        <v>8.1049362303617389</v>
      </c>
      <c r="G626" s="97" t="s">
        <v>399</v>
      </c>
      <c r="H626" s="96"/>
      <c r="I626" s="90" t="s">
        <v>13</v>
      </c>
      <c r="J626" s="86" t="s">
        <v>22</v>
      </c>
      <c r="K626" s="87" t="s">
        <v>44</v>
      </c>
      <c r="L626" s="88">
        <v>616.90800000000002</v>
      </c>
    </row>
    <row r="627" spans="1:12" ht="15.75" customHeight="1">
      <c r="A627" s="91">
        <v>44974</v>
      </c>
      <c r="B627" s="90" t="s">
        <v>18</v>
      </c>
      <c r="C627" s="97" t="s">
        <v>41</v>
      </c>
      <c r="D627" s="165" t="s">
        <v>7</v>
      </c>
      <c r="E627" s="105">
        <v>2500</v>
      </c>
      <c r="F627" s="83">
        <f t="shared" si="9"/>
        <v>4.0524681151808695</v>
      </c>
      <c r="G627" s="97" t="s">
        <v>400</v>
      </c>
      <c r="H627" s="96"/>
      <c r="I627" s="90" t="s">
        <v>14</v>
      </c>
      <c r="J627" s="86" t="s">
        <v>22</v>
      </c>
      <c r="K627" s="87" t="s">
        <v>44</v>
      </c>
      <c r="L627" s="88">
        <v>616.90800000000002</v>
      </c>
    </row>
    <row r="628" spans="1:12" ht="15.75" customHeight="1">
      <c r="A628" s="91">
        <v>44974</v>
      </c>
      <c r="B628" s="90" t="s">
        <v>18</v>
      </c>
      <c r="C628" s="97" t="s">
        <v>41</v>
      </c>
      <c r="D628" s="165" t="s">
        <v>7</v>
      </c>
      <c r="E628" s="105">
        <v>2500</v>
      </c>
      <c r="F628" s="83">
        <f t="shared" si="9"/>
        <v>4.0524681151808695</v>
      </c>
      <c r="G628" s="97" t="s">
        <v>401</v>
      </c>
      <c r="H628" s="96"/>
      <c r="I628" s="90" t="s">
        <v>40</v>
      </c>
      <c r="J628" s="86" t="s">
        <v>22</v>
      </c>
      <c r="K628" s="87" t="s">
        <v>44</v>
      </c>
      <c r="L628" s="88">
        <v>616.90800000000002</v>
      </c>
    </row>
    <row r="629" spans="1:12" ht="15.75" customHeight="1">
      <c r="A629" s="91">
        <v>44974</v>
      </c>
      <c r="B629" s="90" t="s">
        <v>18</v>
      </c>
      <c r="C629" s="97" t="s">
        <v>41</v>
      </c>
      <c r="D629" s="165" t="s">
        <v>7</v>
      </c>
      <c r="E629" s="105">
        <v>2500</v>
      </c>
      <c r="F629" s="83">
        <f t="shared" si="9"/>
        <v>4.0524681151808695</v>
      </c>
      <c r="G629" s="97" t="s">
        <v>402</v>
      </c>
      <c r="H629" s="96"/>
      <c r="I629" s="90" t="s">
        <v>12</v>
      </c>
      <c r="J629" s="86" t="s">
        <v>22</v>
      </c>
      <c r="K629" s="87" t="s">
        <v>44</v>
      </c>
      <c r="L629" s="88">
        <v>616.90800000000002</v>
      </c>
    </row>
    <row r="630" spans="1:12" ht="15.75" customHeight="1">
      <c r="A630" s="91">
        <v>44974</v>
      </c>
      <c r="B630" s="90" t="s">
        <v>18</v>
      </c>
      <c r="C630" s="97" t="s">
        <v>41</v>
      </c>
      <c r="D630" s="165" t="s">
        <v>7</v>
      </c>
      <c r="E630" s="105">
        <v>2500</v>
      </c>
      <c r="F630" s="83">
        <f t="shared" si="9"/>
        <v>4.0524681151808695</v>
      </c>
      <c r="G630" s="97" t="s">
        <v>403</v>
      </c>
      <c r="H630" s="96"/>
      <c r="I630" s="90" t="s">
        <v>59</v>
      </c>
      <c r="J630" s="86" t="s">
        <v>22</v>
      </c>
      <c r="K630" s="87" t="s">
        <v>44</v>
      </c>
      <c r="L630" s="88">
        <v>616.90800000000002</v>
      </c>
    </row>
    <row r="631" spans="1:12" ht="15.75">
      <c r="A631" s="91">
        <v>44974</v>
      </c>
      <c r="B631" s="90" t="s">
        <v>18</v>
      </c>
      <c r="C631" s="97" t="s">
        <v>41</v>
      </c>
      <c r="D631" s="165" t="s">
        <v>7</v>
      </c>
      <c r="E631" s="105">
        <v>2500</v>
      </c>
      <c r="F631" s="83">
        <f t="shared" si="9"/>
        <v>4.0524681151808695</v>
      </c>
      <c r="G631" s="97" t="s">
        <v>404</v>
      </c>
      <c r="H631" s="96"/>
      <c r="I631" s="90" t="s">
        <v>144</v>
      </c>
      <c r="J631" s="86" t="s">
        <v>22</v>
      </c>
      <c r="K631" s="87" t="s">
        <v>44</v>
      </c>
      <c r="L631" s="88">
        <v>616.90800000000002</v>
      </c>
    </row>
    <row r="632" spans="1:12" ht="15.75" customHeight="1">
      <c r="A632" s="91">
        <v>44974</v>
      </c>
      <c r="B632" s="90" t="s">
        <v>18</v>
      </c>
      <c r="C632" s="97" t="s">
        <v>41</v>
      </c>
      <c r="D632" s="165" t="s">
        <v>6</v>
      </c>
      <c r="E632" s="105">
        <v>2500</v>
      </c>
      <c r="F632" s="83">
        <f t="shared" si="9"/>
        <v>4.0524681151808695</v>
      </c>
      <c r="G632" s="97" t="s">
        <v>405</v>
      </c>
      <c r="H632" s="96"/>
      <c r="I632" s="90" t="s">
        <v>25</v>
      </c>
      <c r="J632" s="86" t="s">
        <v>22</v>
      </c>
      <c r="K632" s="87" t="s">
        <v>44</v>
      </c>
      <c r="L632" s="88">
        <v>616.90800000000002</v>
      </c>
    </row>
    <row r="633" spans="1:12" ht="15.75" customHeight="1">
      <c r="A633" s="91">
        <v>44974</v>
      </c>
      <c r="B633" s="90" t="s">
        <v>18</v>
      </c>
      <c r="C633" s="97" t="s">
        <v>41</v>
      </c>
      <c r="D633" s="165" t="s">
        <v>6</v>
      </c>
      <c r="E633" s="105">
        <v>2500</v>
      </c>
      <c r="F633" s="83">
        <f t="shared" si="9"/>
        <v>4.0524681151808695</v>
      </c>
      <c r="G633" s="97" t="s">
        <v>406</v>
      </c>
      <c r="H633" s="96"/>
      <c r="I633" s="90" t="s">
        <v>128</v>
      </c>
      <c r="J633" s="86" t="s">
        <v>22</v>
      </c>
      <c r="K633" s="87" t="s">
        <v>44</v>
      </c>
      <c r="L633" s="88">
        <v>616.90800000000002</v>
      </c>
    </row>
    <row r="634" spans="1:12" ht="15.75" customHeight="1">
      <c r="A634" s="91">
        <v>44974</v>
      </c>
      <c r="B634" s="90" t="s">
        <v>18</v>
      </c>
      <c r="C634" s="97" t="s">
        <v>41</v>
      </c>
      <c r="D634" s="165" t="s">
        <v>6</v>
      </c>
      <c r="E634" s="105">
        <v>2500</v>
      </c>
      <c r="F634" s="83">
        <f t="shared" si="9"/>
        <v>4.0524681151808695</v>
      </c>
      <c r="G634" s="97" t="s">
        <v>407</v>
      </c>
      <c r="H634" s="96"/>
      <c r="I634" s="90" t="s">
        <v>153</v>
      </c>
      <c r="J634" s="86" t="s">
        <v>22</v>
      </c>
      <c r="K634" s="87" t="s">
        <v>44</v>
      </c>
      <c r="L634" s="88">
        <v>616.90800000000002</v>
      </c>
    </row>
    <row r="635" spans="1:12" ht="15.75" customHeight="1">
      <c r="A635" s="91">
        <v>44974</v>
      </c>
      <c r="B635" s="90" t="s">
        <v>18</v>
      </c>
      <c r="C635" s="97" t="s">
        <v>41</v>
      </c>
      <c r="D635" s="165" t="s">
        <v>6</v>
      </c>
      <c r="E635" s="105">
        <v>2500</v>
      </c>
      <c r="F635" s="83">
        <f t="shared" si="9"/>
        <v>4.0524681151808695</v>
      </c>
      <c r="G635" s="97" t="s">
        <v>408</v>
      </c>
      <c r="H635" s="96"/>
      <c r="I635" s="90" t="s">
        <v>168</v>
      </c>
      <c r="J635" s="86" t="s">
        <v>22</v>
      </c>
      <c r="K635" s="87" t="s">
        <v>44</v>
      </c>
      <c r="L635" s="88">
        <v>616.90800000000002</v>
      </c>
    </row>
    <row r="636" spans="1:12" ht="15.75" customHeight="1">
      <c r="A636" s="91">
        <v>44974</v>
      </c>
      <c r="B636" s="90" t="s">
        <v>18</v>
      </c>
      <c r="C636" s="97" t="s">
        <v>41</v>
      </c>
      <c r="D636" s="165" t="s">
        <v>6</v>
      </c>
      <c r="E636" s="105">
        <v>2500</v>
      </c>
      <c r="F636" s="83">
        <f t="shared" si="9"/>
        <v>4.0524681151808695</v>
      </c>
      <c r="G636" s="97" t="s">
        <v>409</v>
      </c>
      <c r="H636" s="96"/>
      <c r="I636" s="90" t="s">
        <v>45</v>
      </c>
      <c r="J636" s="86" t="s">
        <v>22</v>
      </c>
      <c r="K636" s="87" t="s">
        <v>44</v>
      </c>
      <c r="L636" s="88">
        <v>616.90800000000002</v>
      </c>
    </row>
    <row r="637" spans="1:12" ht="15.75" customHeight="1">
      <c r="A637" s="91">
        <v>44974</v>
      </c>
      <c r="B637" s="90" t="s">
        <v>18</v>
      </c>
      <c r="C637" s="97" t="s">
        <v>41</v>
      </c>
      <c r="D637" s="165" t="s">
        <v>10</v>
      </c>
      <c r="E637" s="105">
        <v>2500</v>
      </c>
      <c r="F637" s="83">
        <f t="shared" si="9"/>
        <v>4.0763324226263196</v>
      </c>
      <c r="G637" s="97" t="s">
        <v>410</v>
      </c>
      <c r="H637" s="96"/>
      <c r="I637" s="90" t="s">
        <v>15</v>
      </c>
      <c r="J637" s="86" t="s">
        <v>22</v>
      </c>
      <c r="K637" s="87" t="s">
        <v>130</v>
      </c>
      <c r="L637" s="88">
        <v>613.29639999999995</v>
      </c>
    </row>
    <row r="638" spans="1:12" ht="15.75" customHeight="1">
      <c r="A638" s="91">
        <v>44974</v>
      </c>
      <c r="B638" s="90" t="s">
        <v>18</v>
      </c>
      <c r="C638" s="97" t="s">
        <v>41</v>
      </c>
      <c r="D638" s="165" t="s">
        <v>10</v>
      </c>
      <c r="E638" s="105">
        <v>2500</v>
      </c>
      <c r="F638" s="83">
        <f t="shared" si="9"/>
        <v>4.0763324226263196</v>
      </c>
      <c r="G638" s="97" t="s">
        <v>411</v>
      </c>
      <c r="H638" s="96"/>
      <c r="I638" s="90" t="s">
        <v>167</v>
      </c>
      <c r="J638" s="86" t="s">
        <v>22</v>
      </c>
      <c r="K638" s="87" t="s">
        <v>130</v>
      </c>
      <c r="L638" s="88">
        <v>613.29639999999995</v>
      </c>
    </row>
    <row r="639" spans="1:12" ht="15.75" customHeight="1">
      <c r="A639" s="91">
        <v>44974</v>
      </c>
      <c r="B639" s="90" t="s">
        <v>46</v>
      </c>
      <c r="C639" s="92" t="s">
        <v>58</v>
      </c>
      <c r="D639" s="98" t="s">
        <v>7</v>
      </c>
      <c r="E639" s="108">
        <v>2000</v>
      </c>
      <c r="F639" s="83">
        <f t="shared" si="9"/>
        <v>3.2419744921446956</v>
      </c>
      <c r="G639" s="102" t="s">
        <v>61</v>
      </c>
      <c r="H639" s="96"/>
      <c r="I639" s="90" t="s">
        <v>40</v>
      </c>
      <c r="J639" s="86" t="s">
        <v>22</v>
      </c>
      <c r="K639" s="87" t="s">
        <v>44</v>
      </c>
      <c r="L639" s="88">
        <v>616.90800000000002</v>
      </c>
    </row>
    <row r="640" spans="1:12" ht="15.75" customHeight="1">
      <c r="A640" s="91">
        <v>44974</v>
      </c>
      <c r="B640" s="90" t="s">
        <v>46</v>
      </c>
      <c r="C640" s="92" t="s">
        <v>58</v>
      </c>
      <c r="D640" s="98" t="s">
        <v>10</v>
      </c>
      <c r="E640" s="105">
        <v>2000</v>
      </c>
      <c r="F640" s="83">
        <f t="shared" si="9"/>
        <v>3.2610659381010554</v>
      </c>
      <c r="G640" s="102" t="s">
        <v>63</v>
      </c>
      <c r="H640" s="96"/>
      <c r="I640" s="90" t="s">
        <v>15</v>
      </c>
      <c r="J640" s="86" t="s">
        <v>22</v>
      </c>
      <c r="K640" s="87" t="s">
        <v>130</v>
      </c>
      <c r="L640" s="88">
        <v>613.29639999999995</v>
      </c>
    </row>
    <row r="641" spans="1:12" ht="15.75" customHeight="1">
      <c r="A641" s="91">
        <v>44975</v>
      </c>
      <c r="B641" s="90" t="s">
        <v>221</v>
      </c>
      <c r="C641" s="92" t="s">
        <v>58</v>
      </c>
      <c r="D641" s="98" t="s">
        <v>7</v>
      </c>
      <c r="E641" s="94">
        <v>1900</v>
      </c>
      <c r="F641" s="83">
        <f t="shared" ref="F641:F704" si="10">E641/L641</f>
        <v>3.0798757675374611</v>
      </c>
      <c r="G641" s="132" t="s">
        <v>68</v>
      </c>
      <c r="H641" s="96"/>
      <c r="I641" s="90" t="s">
        <v>20</v>
      </c>
      <c r="J641" s="86" t="s">
        <v>22</v>
      </c>
      <c r="K641" s="87" t="s">
        <v>44</v>
      </c>
      <c r="L641" s="88">
        <v>616.90800000000002</v>
      </c>
    </row>
    <row r="642" spans="1:12" ht="15.75" customHeight="1">
      <c r="A642" s="91">
        <v>44975</v>
      </c>
      <c r="B642" s="90" t="s">
        <v>47</v>
      </c>
      <c r="C642" s="90" t="s">
        <v>287</v>
      </c>
      <c r="D642" s="98" t="s">
        <v>7</v>
      </c>
      <c r="E642" s="94">
        <v>5000</v>
      </c>
      <c r="F642" s="83">
        <f t="shared" si="10"/>
        <v>8.1049362303617389</v>
      </c>
      <c r="G642" s="132" t="s">
        <v>68</v>
      </c>
      <c r="H642" s="96"/>
      <c r="I642" s="90" t="s">
        <v>20</v>
      </c>
      <c r="J642" s="86" t="s">
        <v>22</v>
      </c>
      <c r="K642" s="87" t="s">
        <v>44</v>
      </c>
      <c r="L642" s="88">
        <v>616.90800000000002</v>
      </c>
    </row>
    <row r="643" spans="1:12" ht="15.75" customHeight="1">
      <c r="A643" s="91">
        <v>44975</v>
      </c>
      <c r="B643" s="90" t="s">
        <v>72</v>
      </c>
      <c r="C643" s="92" t="s">
        <v>58</v>
      </c>
      <c r="D643" s="98" t="s">
        <v>7</v>
      </c>
      <c r="E643" s="94">
        <v>6000</v>
      </c>
      <c r="F643" s="83">
        <f t="shared" si="10"/>
        <v>9.7259234764340867</v>
      </c>
      <c r="G643" s="84" t="s">
        <v>155</v>
      </c>
      <c r="H643" s="96"/>
      <c r="I643" s="90" t="s">
        <v>20</v>
      </c>
      <c r="J643" s="86" t="s">
        <v>22</v>
      </c>
      <c r="K643" s="87" t="s">
        <v>44</v>
      </c>
      <c r="L643" s="88">
        <v>616.90800000000002</v>
      </c>
    </row>
    <row r="644" spans="1:12" ht="15.75" customHeight="1">
      <c r="A644" s="103">
        <v>44975</v>
      </c>
      <c r="B644" s="104" t="s">
        <v>46</v>
      </c>
      <c r="C644" s="92" t="s">
        <v>58</v>
      </c>
      <c r="D644" s="98" t="s">
        <v>9</v>
      </c>
      <c r="E644" s="101">
        <v>2900</v>
      </c>
      <c r="F644" s="83">
        <f t="shared" si="10"/>
        <v>4.7285456102465302</v>
      </c>
      <c r="G644" s="102" t="s">
        <v>104</v>
      </c>
      <c r="H644" s="96"/>
      <c r="I644" s="92" t="s">
        <v>17</v>
      </c>
      <c r="J644" s="86" t="s">
        <v>22</v>
      </c>
      <c r="K644" s="87" t="s">
        <v>130</v>
      </c>
      <c r="L644" s="88">
        <v>613.29639999999995</v>
      </c>
    </row>
    <row r="645" spans="1:12" ht="15.75" customHeight="1">
      <c r="A645" s="114">
        <v>44975</v>
      </c>
      <c r="B645" s="111" t="s">
        <v>46</v>
      </c>
      <c r="C645" s="92" t="s">
        <v>58</v>
      </c>
      <c r="D645" s="112" t="s">
        <v>9</v>
      </c>
      <c r="E645" s="113">
        <v>1300</v>
      </c>
      <c r="F645" s="83">
        <f t="shared" si="10"/>
        <v>2.1196928597656859</v>
      </c>
      <c r="G645" s="112" t="s">
        <v>60</v>
      </c>
      <c r="H645" s="96"/>
      <c r="I645" s="112" t="s">
        <v>16</v>
      </c>
      <c r="J645" s="86" t="s">
        <v>22</v>
      </c>
      <c r="K645" s="87" t="s">
        <v>130</v>
      </c>
      <c r="L645" s="88">
        <v>613.29639999999995</v>
      </c>
    </row>
    <row r="646" spans="1:12" ht="15.75" customHeight="1">
      <c r="A646" s="114">
        <v>44975</v>
      </c>
      <c r="B646" s="111" t="s">
        <v>330</v>
      </c>
      <c r="C646" s="92" t="s">
        <v>58</v>
      </c>
      <c r="D646" s="112" t="s">
        <v>9</v>
      </c>
      <c r="E646" s="113">
        <v>6000</v>
      </c>
      <c r="F646" s="83">
        <f t="shared" si="10"/>
        <v>9.7831978143031666</v>
      </c>
      <c r="G646" s="112" t="s">
        <v>331</v>
      </c>
      <c r="H646" s="96"/>
      <c r="I646" s="112" t="s">
        <v>16</v>
      </c>
      <c r="J646" s="86" t="s">
        <v>22</v>
      </c>
      <c r="K646" s="87" t="s">
        <v>130</v>
      </c>
      <c r="L646" s="88">
        <v>613.29639999999995</v>
      </c>
    </row>
    <row r="647" spans="1:12" ht="15.75" customHeight="1">
      <c r="A647" s="114">
        <v>44975</v>
      </c>
      <c r="B647" s="111" t="s">
        <v>185</v>
      </c>
      <c r="C647" s="90" t="s">
        <v>287</v>
      </c>
      <c r="D647" s="112" t="s">
        <v>9</v>
      </c>
      <c r="E647" s="113">
        <v>5000</v>
      </c>
      <c r="F647" s="83">
        <f t="shared" si="10"/>
        <v>8.1526648452526391</v>
      </c>
      <c r="G647" s="112" t="s">
        <v>60</v>
      </c>
      <c r="H647" s="96"/>
      <c r="I647" s="112" t="s">
        <v>16</v>
      </c>
      <c r="J647" s="86" t="s">
        <v>22</v>
      </c>
      <c r="K647" s="87" t="s">
        <v>130</v>
      </c>
      <c r="L647" s="88">
        <v>613.29639999999995</v>
      </c>
    </row>
    <row r="648" spans="1:12" ht="15.75" customHeight="1">
      <c r="A648" s="103">
        <v>44975</v>
      </c>
      <c r="B648" s="90" t="s">
        <v>46</v>
      </c>
      <c r="C648" s="92" t="s">
        <v>58</v>
      </c>
      <c r="D648" s="98" t="s">
        <v>6</v>
      </c>
      <c r="E648" s="105">
        <v>1700</v>
      </c>
      <c r="F648" s="83">
        <f t="shared" si="10"/>
        <v>2.7556783183229911</v>
      </c>
      <c r="G648" s="90" t="s">
        <v>66</v>
      </c>
      <c r="H648" s="96"/>
      <c r="I648" s="90" t="s">
        <v>13</v>
      </c>
      <c r="J648" s="86" t="s">
        <v>22</v>
      </c>
      <c r="K648" s="87" t="s">
        <v>44</v>
      </c>
      <c r="L648" s="88">
        <v>616.90800000000002</v>
      </c>
    </row>
    <row r="649" spans="1:12" ht="15.75" customHeight="1">
      <c r="A649" s="91">
        <v>44975</v>
      </c>
      <c r="B649" s="90" t="s">
        <v>46</v>
      </c>
      <c r="C649" s="92" t="s">
        <v>58</v>
      </c>
      <c r="D649" s="98" t="s">
        <v>6</v>
      </c>
      <c r="E649" s="115">
        <v>2000</v>
      </c>
      <c r="F649" s="83">
        <f t="shared" si="10"/>
        <v>3.2419744921446956</v>
      </c>
      <c r="G649" s="102" t="s">
        <v>64</v>
      </c>
      <c r="H649" s="96"/>
      <c r="I649" s="92" t="s">
        <v>45</v>
      </c>
      <c r="J649" s="86" t="s">
        <v>22</v>
      </c>
      <c r="K649" s="87" t="s">
        <v>44</v>
      </c>
      <c r="L649" s="88">
        <v>616.90800000000002</v>
      </c>
    </row>
    <row r="650" spans="1:12" ht="15.75" customHeight="1">
      <c r="A650" s="91">
        <v>44975</v>
      </c>
      <c r="B650" s="90" t="s">
        <v>18</v>
      </c>
      <c r="C650" s="97" t="s">
        <v>41</v>
      </c>
      <c r="D650" s="165" t="s">
        <v>9</v>
      </c>
      <c r="E650" s="105">
        <v>5000</v>
      </c>
      <c r="F650" s="83">
        <f t="shared" si="10"/>
        <v>8.1526648452526391</v>
      </c>
      <c r="G650" s="97" t="s">
        <v>396</v>
      </c>
      <c r="H650" s="96"/>
      <c r="I650" s="90" t="s">
        <v>17</v>
      </c>
      <c r="J650" s="86" t="s">
        <v>22</v>
      </c>
      <c r="K650" s="87" t="s">
        <v>130</v>
      </c>
      <c r="L650" s="88">
        <v>613.29639999999995</v>
      </c>
    </row>
    <row r="651" spans="1:12" ht="15.75" customHeight="1">
      <c r="A651" s="91">
        <v>44975</v>
      </c>
      <c r="B651" s="90" t="s">
        <v>18</v>
      </c>
      <c r="C651" s="97" t="s">
        <v>41</v>
      </c>
      <c r="D651" s="165" t="s">
        <v>9</v>
      </c>
      <c r="E651" s="105">
        <v>5000</v>
      </c>
      <c r="F651" s="83">
        <f t="shared" si="10"/>
        <v>8.1526648452526391</v>
      </c>
      <c r="G651" s="97" t="s">
        <v>397</v>
      </c>
      <c r="H651" s="96"/>
      <c r="I651" s="90" t="s">
        <v>16</v>
      </c>
      <c r="J651" s="86" t="s">
        <v>22</v>
      </c>
      <c r="K651" s="87" t="s">
        <v>130</v>
      </c>
      <c r="L651" s="88">
        <v>613.29639999999995</v>
      </c>
    </row>
    <row r="652" spans="1:12" ht="15.75" customHeight="1">
      <c r="A652" s="91">
        <v>44975</v>
      </c>
      <c r="B652" s="90" t="s">
        <v>18</v>
      </c>
      <c r="C652" s="97" t="s">
        <v>41</v>
      </c>
      <c r="D652" s="165" t="s">
        <v>10</v>
      </c>
      <c r="E652" s="105">
        <v>2500</v>
      </c>
      <c r="F652" s="83">
        <f t="shared" si="10"/>
        <v>4.0763324226263196</v>
      </c>
      <c r="G652" s="97" t="s">
        <v>410</v>
      </c>
      <c r="H652" s="96"/>
      <c r="I652" s="90" t="s">
        <v>15</v>
      </c>
      <c r="J652" s="86" t="s">
        <v>22</v>
      </c>
      <c r="K652" s="87" t="s">
        <v>130</v>
      </c>
      <c r="L652" s="88">
        <v>613.29639999999995</v>
      </c>
    </row>
    <row r="653" spans="1:12" ht="15.75" customHeight="1">
      <c r="A653" s="91">
        <v>44975</v>
      </c>
      <c r="B653" s="90" t="s">
        <v>46</v>
      </c>
      <c r="C653" s="92" t="s">
        <v>58</v>
      </c>
      <c r="D653" s="98" t="s">
        <v>10</v>
      </c>
      <c r="E653" s="105">
        <v>2800</v>
      </c>
      <c r="F653" s="83">
        <f t="shared" si="10"/>
        <v>4.565492313341478</v>
      </c>
      <c r="G653" s="102" t="s">
        <v>63</v>
      </c>
      <c r="H653" s="96"/>
      <c r="I653" s="90" t="s">
        <v>15</v>
      </c>
      <c r="J653" s="86" t="s">
        <v>22</v>
      </c>
      <c r="K653" s="87" t="s">
        <v>130</v>
      </c>
      <c r="L653" s="88">
        <v>613.29639999999995</v>
      </c>
    </row>
    <row r="654" spans="1:12" ht="15.75" customHeight="1">
      <c r="A654" s="91">
        <v>44976</v>
      </c>
      <c r="B654" s="130" t="s">
        <v>337</v>
      </c>
      <c r="C654" s="131" t="s">
        <v>49</v>
      </c>
      <c r="D654" s="98" t="s">
        <v>8</v>
      </c>
      <c r="E654" s="133">
        <v>5000</v>
      </c>
      <c r="F654" s="83">
        <f t="shared" si="10"/>
        <v>8.1526648452526391</v>
      </c>
      <c r="G654" s="102" t="s">
        <v>67</v>
      </c>
      <c r="H654" s="96"/>
      <c r="I654" s="92" t="s">
        <v>14</v>
      </c>
      <c r="J654" s="86" t="s">
        <v>22</v>
      </c>
      <c r="K654" s="87" t="s">
        <v>130</v>
      </c>
      <c r="L654" s="88">
        <v>613.29639999999995</v>
      </c>
    </row>
    <row r="655" spans="1:12" ht="15.75" customHeight="1">
      <c r="A655" s="91">
        <v>44977</v>
      </c>
      <c r="B655" s="90" t="s">
        <v>221</v>
      </c>
      <c r="C655" s="92" t="s">
        <v>58</v>
      </c>
      <c r="D655" s="98" t="s">
        <v>7</v>
      </c>
      <c r="E655" s="94">
        <v>1900</v>
      </c>
      <c r="F655" s="83">
        <f t="shared" si="10"/>
        <v>3.0798757675374611</v>
      </c>
      <c r="G655" s="84" t="s">
        <v>68</v>
      </c>
      <c r="H655" s="96"/>
      <c r="I655" s="90" t="s">
        <v>20</v>
      </c>
      <c r="J655" s="86" t="s">
        <v>22</v>
      </c>
      <c r="K655" s="87" t="s">
        <v>44</v>
      </c>
      <c r="L655" s="88">
        <v>616.90800000000002</v>
      </c>
    </row>
    <row r="656" spans="1:12" ht="15.75" customHeight="1">
      <c r="A656" s="91">
        <v>44977</v>
      </c>
      <c r="B656" s="130" t="s">
        <v>338</v>
      </c>
      <c r="C656" s="131" t="s">
        <v>49</v>
      </c>
      <c r="D656" s="98" t="s">
        <v>8</v>
      </c>
      <c r="E656" s="101">
        <v>10000</v>
      </c>
      <c r="F656" s="83">
        <f t="shared" si="10"/>
        <v>16.305329690505278</v>
      </c>
      <c r="G656" s="102" t="s">
        <v>67</v>
      </c>
      <c r="H656" s="96"/>
      <c r="I656" s="92" t="s">
        <v>14</v>
      </c>
      <c r="J656" s="86" t="s">
        <v>22</v>
      </c>
      <c r="K656" s="87" t="s">
        <v>130</v>
      </c>
      <c r="L656" s="88">
        <v>613.29639999999995</v>
      </c>
    </row>
    <row r="657" spans="1:12" ht="15.75" customHeight="1">
      <c r="A657" s="91">
        <v>44977</v>
      </c>
      <c r="B657" s="134" t="s">
        <v>339</v>
      </c>
      <c r="C657" s="131" t="s">
        <v>49</v>
      </c>
      <c r="D657" s="98" t="s">
        <v>8</v>
      </c>
      <c r="E657" s="101">
        <v>10000</v>
      </c>
      <c r="F657" s="83">
        <f t="shared" si="10"/>
        <v>16.305329690505278</v>
      </c>
      <c r="G657" s="102" t="s">
        <v>67</v>
      </c>
      <c r="H657" s="96"/>
      <c r="I657" s="92" t="s">
        <v>14</v>
      </c>
      <c r="J657" s="86" t="s">
        <v>22</v>
      </c>
      <c r="K657" s="87" t="s">
        <v>130</v>
      </c>
      <c r="L657" s="88">
        <v>613.29639999999995</v>
      </c>
    </row>
    <row r="658" spans="1:12" ht="15.75" customHeight="1">
      <c r="A658" s="91">
        <v>44977</v>
      </c>
      <c r="B658" s="134" t="s">
        <v>180</v>
      </c>
      <c r="C658" s="131" t="s">
        <v>49</v>
      </c>
      <c r="D658" s="98" t="s">
        <v>8</v>
      </c>
      <c r="E658" s="101">
        <v>7000</v>
      </c>
      <c r="F658" s="83">
        <f t="shared" si="10"/>
        <v>11.413730783353694</v>
      </c>
      <c r="G658" s="102" t="s">
        <v>67</v>
      </c>
      <c r="H658" s="96"/>
      <c r="I658" s="92" t="s">
        <v>14</v>
      </c>
      <c r="J658" s="86" t="s">
        <v>22</v>
      </c>
      <c r="K658" s="87" t="s">
        <v>130</v>
      </c>
      <c r="L658" s="88">
        <v>613.29639999999995</v>
      </c>
    </row>
    <row r="659" spans="1:12" ht="15.75" customHeight="1">
      <c r="A659" s="91">
        <v>44977</v>
      </c>
      <c r="B659" s="134" t="s">
        <v>181</v>
      </c>
      <c r="C659" s="131" t="s">
        <v>49</v>
      </c>
      <c r="D659" s="98" t="s">
        <v>8</v>
      </c>
      <c r="E659" s="101">
        <v>7000</v>
      </c>
      <c r="F659" s="83">
        <f t="shared" si="10"/>
        <v>11.413730783353694</v>
      </c>
      <c r="G659" s="102" t="s">
        <v>67</v>
      </c>
      <c r="H659" s="96"/>
      <c r="I659" s="92" t="s">
        <v>14</v>
      </c>
      <c r="J659" s="86" t="s">
        <v>22</v>
      </c>
      <c r="K659" s="87" t="s">
        <v>130</v>
      </c>
      <c r="L659" s="88">
        <v>613.29639999999995</v>
      </c>
    </row>
    <row r="660" spans="1:12" ht="15.75" customHeight="1">
      <c r="A660" s="91">
        <v>44977</v>
      </c>
      <c r="B660" s="134" t="s">
        <v>181</v>
      </c>
      <c r="C660" s="131" t="s">
        <v>49</v>
      </c>
      <c r="D660" s="98" t="s">
        <v>8</v>
      </c>
      <c r="E660" s="101">
        <v>7000</v>
      </c>
      <c r="F660" s="83">
        <f t="shared" si="10"/>
        <v>11.413730783353694</v>
      </c>
      <c r="G660" s="102" t="s">
        <v>67</v>
      </c>
      <c r="H660" s="96"/>
      <c r="I660" s="92" t="s">
        <v>14</v>
      </c>
      <c r="J660" s="86" t="s">
        <v>22</v>
      </c>
      <c r="K660" s="87" t="s">
        <v>130</v>
      </c>
      <c r="L660" s="88">
        <v>613.29639999999995</v>
      </c>
    </row>
    <row r="661" spans="1:12" ht="15.75" customHeight="1">
      <c r="A661" s="91">
        <v>44977</v>
      </c>
      <c r="B661" s="134" t="s">
        <v>180</v>
      </c>
      <c r="C661" s="131" t="s">
        <v>49</v>
      </c>
      <c r="D661" s="98" t="s">
        <v>8</v>
      </c>
      <c r="E661" s="101">
        <v>7000</v>
      </c>
      <c r="F661" s="83">
        <f t="shared" si="10"/>
        <v>11.413730783353694</v>
      </c>
      <c r="G661" s="102" t="s">
        <v>67</v>
      </c>
      <c r="H661" s="96"/>
      <c r="I661" s="92" t="s">
        <v>14</v>
      </c>
      <c r="J661" s="86" t="s">
        <v>22</v>
      </c>
      <c r="K661" s="87" t="s">
        <v>130</v>
      </c>
      <c r="L661" s="88">
        <v>613.29639999999995</v>
      </c>
    </row>
    <row r="662" spans="1:12" ht="15.75" customHeight="1">
      <c r="A662" s="91">
        <v>44977</v>
      </c>
      <c r="B662" s="134" t="s">
        <v>181</v>
      </c>
      <c r="C662" s="131" t="s">
        <v>49</v>
      </c>
      <c r="D662" s="98" t="s">
        <v>8</v>
      </c>
      <c r="E662" s="101">
        <v>7000</v>
      </c>
      <c r="F662" s="83">
        <f t="shared" si="10"/>
        <v>11.413730783353694</v>
      </c>
      <c r="G662" s="102" t="s">
        <v>67</v>
      </c>
      <c r="H662" s="96"/>
      <c r="I662" s="92" t="s">
        <v>14</v>
      </c>
      <c r="J662" s="86" t="s">
        <v>22</v>
      </c>
      <c r="K662" s="87" t="s">
        <v>130</v>
      </c>
      <c r="L662" s="88">
        <v>613.29639999999995</v>
      </c>
    </row>
    <row r="663" spans="1:12" ht="15.75" customHeight="1">
      <c r="A663" s="91">
        <v>44977</v>
      </c>
      <c r="B663" s="90" t="s">
        <v>46</v>
      </c>
      <c r="C663" s="92" t="s">
        <v>58</v>
      </c>
      <c r="D663" s="98" t="s">
        <v>8</v>
      </c>
      <c r="E663" s="101">
        <v>1700</v>
      </c>
      <c r="F663" s="83">
        <f t="shared" si="10"/>
        <v>2.771906047385897</v>
      </c>
      <c r="G663" s="102" t="s">
        <v>67</v>
      </c>
      <c r="H663" s="96"/>
      <c r="I663" s="92" t="s">
        <v>14</v>
      </c>
      <c r="J663" s="86" t="s">
        <v>22</v>
      </c>
      <c r="K663" s="87" t="s">
        <v>130</v>
      </c>
      <c r="L663" s="88">
        <v>613.29639999999995</v>
      </c>
    </row>
    <row r="664" spans="1:12" ht="15.75" customHeight="1">
      <c r="A664" s="103">
        <v>44977</v>
      </c>
      <c r="B664" s="104" t="s">
        <v>46</v>
      </c>
      <c r="C664" s="92" t="s">
        <v>58</v>
      </c>
      <c r="D664" s="98" t="s">
        <v>9</v>
      </c>
      <c r="E664" s="121">
        <v>2900</v>
      </c>
      <c r="F664" s="83">
        <f t="shared" si="10"/>
        <v>4.7285456102465302</v>
      </c>
      <c r="G664" s="102" t="s">
        <v>104</v>
      </c>
      <c r="H664" s="96"/>
      <c r="I664" s="92" t="s">
        <v>17</v>
      </c>
      <c r="J664" s="86" t="s">
        <v>22</v>
      </c>
      <c r="K664" s="87" t="s">
        <v>130</v>
      </c>
      <c r="L664" s="88">
        <v>613.29639999999995</v>
      </c>
    </row>
    <row r="665" spans="1:12" ht="15.75" customHeight="1">
      <c r="A665" s="114">
        <v>44977</v>
      </c>
      <c r="B665" s="111" t="s">
        <v>95</v>
      </c>
      <c r="C665" s="92" t="s">
        <v>58</v>
      </c>
      <c r="D665" s="112" t="s">
        <v>9</v>
      </c>
      <c r="E665" s="113">
        <v>1600</v>
      </c>
      <c r="F665" s="83">
        <f t="shared" si="10"/>
        <v>2.6088527504808443</v>
      </c>
      <c r="G665" s="112" t="s">
        <v>60</v>
      </c>
      <c r="H665" s="96"/>
      <c r="I665" s="112" t="s">
        <v>16</v>
      </c>
      <c r="J665" s="86" t="s">
        <v>22</v>
      </c>
      <c r="K665" s="87" t="s">
        <v>130</v>
      </c>
      <c r="L665" s="88">
        <v>613.29639999999995</v>
      </c>
    </row>
    <row r="666" spans="1:12" ht="15.75" customHeight="1">
      <c r="A666" s="103">
        <v>44977</v>
      </c>
      <c r="B666" s="90" t="s">
        <v>46</v>
      </c>
      <c r="C666" s="92" t="s">
        <v>58</v>
      </c>
      <c r="D666" s="98" t="s">
        <v>6</v>
      </c>
      <c r="E666" s="105">
        <v>1850</v>
      </c>
      <c r="F666" s="83">
        <f t="shared" si="10"/>
        <v>2.9988264052338436</v>
      </c>
      <c r="G666" s="90" t="s">
        <v>66</v>
      </c>
      <c r="H666" s="96"/>
      <c r="I666" s="90" t="s">
        <v>13</v>
      </c>
      <c r="J666" s="86" t="s">
        <v>22</v>
      </c>
      <c r="K666" s="87" t="s">
        <v>44</v>
      </c>
      <c r="L666" s="88">
        <v>616.90800000000002</v>
      </c>
    </row>
    <row r="667" spans="1:12" ht="15.75" customHeight="1">
      <c r="A667" s="91">
        <v>44977</v>
      </c>
      <c r="B667" s="90" t="s">
        <v>46</v>
      </c>
      <c r="C667" s="92" t="s">
        <v>58</v>
      </c>
      <c r="D667" s="98" t="s">
        <v>6</v>
      </c>
      <c r="E667" s="115">
        <v>2400</v>
      </c>
      <c r="F667" s="83">
        <f t="shared" si="10"/>
        <v>3.890369390573635</v>
      </c>
      <c r="G667" s="90" t="s">
        <v>65</v>
      </c>
      <c r="H667" s="96"/>
      <c r="I667" s="92" t="s">
        <v>25</v>
      </c>
      <c r="J667" s="86" t="s">
        <v>22</v>
      </c>
      <c r="K667" s="87" t="s">
        <v>44</v>
      </c>
      <c r="L667" s="88">
        <v>616.90800000000002</v>
      </c>
    </row>
    <row r="668" spans="1:12" ht="15.75" customHeight="1">
      <c r="A668" s="91">
        <v>44977</v>
      </c>
      <c r="B668" s="90" t="s">
        <v>46</v>
      </c>
      <c r="C668" s="92" t="s">
        <v>58</v>
      </c>
      <c r="D668" s="98" t="s">
        <v>6</v>
      </c>
      <c r="E668" s="115">
        <v>1750</v>
      </c>
      <c r="F668" s="83">
        <f t="shared" si="10"/>
        <v>2.8367276806266086</v>
      </c>
      <c r="G668" s="102" t="s">
        <v>64</v>
      </c>
      <c r="H668" s="96"/>
      <c r="I668" s="92" t="s">
        <v>45</v>
      </c>
      <c r="J668" s="86" t="s">
        <v>22</v>
      </c>
      <c r="K668" s="87" t="s">
        <v>44</v>
      </c>
      <c r="L668" s="88">
        <v>616.90800000000002</v>
      </c>
    </row>
    <row r="669" spans="1:12" ht="15.75" customHeight="1">
      <c r="A669" s="91">
        <v>44977</v>
      </c>
      <c r="B669" s="90" t="s">
        <v>46</v>
      </c>
      <c r="C669" s="92" t="s">
        <v>58</v>
      </c>
      <c r="D669" s="98" t="s">
        <v>6</v>
      </c>
      <c r="E669" s="143">
        <v>2000</v>
      </c>
      <c r="F669" s="83">
        <f t="shared" si="10"/>
        <v>3.4010597702244016</v>
      </c>
      <c r="G669" s="90" t="s">
        <v>129</v>
      </c>
      <c r="H669" s="96"/>
      <c r="I669" s="92" t="s">
        <v>128</v>
      </c>
      <c r="J669" s="86" t="s">
        <v>22</v>
      </c>
      <c r="K669" s="87" t="s">
        <v>431</v>
      </c>
      <c r="L669" s="88">
        <v>588.05200000000002</v>
      </c>
    </row>
    <row r="670" spans="1:12" ht="15.75" customHeight="1">
      <c r="A670" s="91">
        <v>44977</v>
      </c>
      <c r="B670" s="90" t="s">
        <v>46</v>
      </c>
      <c r="C670" s="92" t="s">
        <v>58</v>
      </c>
      <c r="D670" s="98" t="s">
        <v>6</v>
      </c>
      <c r="E670" s="106">
        <v>2000</v>
      </c>
      <c r="F670" s="83">
        <f t="shared" si="10"/>
        <v>3.4010597702244016</v>
      </c>
      <c r="G670" s="90" t="s">
        <v>176</v>
      </c>
      <c r="H670" s="96"/>
      <c r="I670" s="92" t="s">
        <v>168</v>
      </c>
      <c r="J670" s="86" t="s">
        <v>22</v>
      </c>
      <c r="K670" s="87" t="s">
        <v>431</v>
      </c>
      <c r="L670" s="88">
        <v>588.05200000000002</v>
      </c>
    </row>
    <row r="671" spans="1:12" ht="15.75" customHeight="1">
      <c r="A671" s="91">
        <v>44977</v>
      </c>
      <c r="B671" s="90" t="s">
        <v>46</v>
      </c>
      <c r="C671" s="92" t="s">
        <v>58</v>
      </c>
      <c r="D671" s="98" t="s">
        <v>6</v>
      </c>
      <c r="E671" s="106">
        <v>1900</v>
      </c>
      <c r="F671" s="83">
        <f t="shared" si="10"/>
        <v>3.2310067817131816</v>
      </c>
      <c r="G671" s="102" t="s">
        <v>160</v>
      </c>
      <c r="H671" s="96"/>
      <c r="I671" s="92" t="s">
        <v>153</v>
      </c>
      <c r="J671" s="86" t="s">
        <v>22</v>
      </c>
      <c r="K671" s="87" t="s">
        <v>431</v>
      </c>
      <c r="L671" s="88">
        <v>588.05200000000002</v>
      </c>
    </row>
    <row r="672" spans="1:12" ht="15.75" customHeight="1">
      <c r="A672" s="91">
        <v>44977</v>
      </c>
      <c r="B672" s="90" t="s">
        <v>417</v>
      </c>
      <c r="C672" s="92" t="s">
        <v>58</v>
      </c>
      <c r="D672" s="98" t="s">
        <v>6</v>
      </c>
      <c r="E672" s="115">
        <v>600</v>
      </c>
      <c r="F672" s="83">
        <f t="shared" si="10"/>
        <v>1.0203179310673205</v>
      </c>
      <c r="G672" s="102" t="s">
        <v>178</v>
      </c>
      <c r="H672" s="96"/>
      <c r="I672" s="92" t="s">
        <v>144</v>
      </c>
      <c r="J672" s="86" t="s">
        <v>22</v>
      </c>
      <c r="K672" s="87" t="s">
        <v>431</v>
      </c>
      <c r="L672" s="88">
        <v>588.05200000000002</v>
      </c>
    </row>
    <row r="673" spans="1:12" ht="15.75" customHeight="1">
      <c r="A673" s="91">
        <v>44977</v>
      </c>
      <c r="B673" s="90" t="s">
        <v>46</v>
      </c>
      <c r="C673" s="92" t="s">
        <v>58</v>
      </c>
      <c r="D673" s="98" t="s">
        <v>7</v>
      </c>
      <c r="E673" s="108">
        <v>1500</v>
      </c>
      <c r="F673" s="83">
        <f t="shared" si="10"/>
        <v>2.4457994535757916</v>
      </c>
      <c r="G673" s="90" t="s">
        <v>112</v>
      </c>
      <c r="H673" s="96"/>
      <c r="I673" s="90" t="s">
        <v>59</v>
      </c>
      <c r="J673" s="86" t="s">
        <v>22</v>
      </c>
      <c r="K673" s="87" t="s">
        <v>130</v>
      </c>
      <c r="L673" s="88">
        <v>613.29639999999995</v>
      </c>
    </row>
    <row r="674" spans="1:12" ht="15.75" customHeight="1">
      <c r="A674" s="91">
        <v>44977</v>
      </c>
      <c r="B674" s="90" t="s">
        <v>46</v>
      </c>
      <c r="C674" s="92" t="s">
        <v>58</v>
      </c>
      <c r="D674" s="98" t="s">
        <v>7</v>
      </c>
      <c r="E674" s="108">
        <v>1300</v>
      </c>
      <c r="F674" s="83">
        <f t="shared" si="10"/>
        <v>2.1196928597656859</v>
      </c>
      <c r="G674" s="90" t="s">
        <v>161</v>
      </c>
      <c r="H674" s="96"/>
      <c r="I674" s="90" t="s">
        <v>12</v>
      </c>
      <c r="J674" s="86" t="s">
        <v>22</v>
      </c>
      <c r="K674" s="87" t="s">
        <v>130</v>
      </c>
      <c r="L674" s="88">
        <v>613.29639999999995</v>
      </c>
    </row>
    <row r="675" spans="1:12" ht="15.75" customHeight="1">
      <c r="A675" s="91">
        <v>44977</v>
      </c>
      <c r="B675" s="90" t="s">
        <v>46</v>
      </c>
      <c r="C675" s="92" t="s">
        <v>58</v>
      </c>
      <c r="D675" s="98" t="s">
        <v>10</v>
      </c>
      <c r="E675" s="101">
        <v>1800</v>
      </c>
      <c r="F675" s="83">
        <f t="shared" si="10"/>
        <v>2.9349593442909501</v>
      </c>
      <c r="G675" s="102" t="s">
        <v>179</v>
      </c>
      <c r="H675" s="96"/>
      <c r="I675" s="92" t="s">
        <v>167</v>
      </c>
      <c r="J675" s="86" t="s">
        <v>22</v>
      </c>
      <c r="K675" s="87" t="s">
        <v>130</v>
      </c>
      <c r="L675" s="88">
        <v>613.29639999999995</v>
      </c>
    </row>
    <row r="676" spans="1:12" ht="15.75" customHeight="1">
      <c r="A676" s="91">
        <v>44977</v>
      </c>
      <c r="B676" s="90" t="s">
        <v>18</v>
      </c>
      <c r="C676" s="97" t="s">
        <v>41</v>
      </c>
      <c r="D676" s="165" t="s">
        <v>9</v>
      </c>
      <c r="E676" s="105">
        <v>5000</v>
      </c>
      <c r="F676" s="83">
        <f t="shared" si="10"/>
        <v>8.1526648452526391</v>
      </c>
      <c r="G676" s="97" t="s">
        <v>396</v>
      </c>
      <c r="H676" s="96"/>
      <c r="I676" s="90" t="s">
        <v>17</v>
      </c>
      <c r="J676" s="86" t="s">
        <v>22</v>
      </c>
      <c r="K676" s="87" t="s">
        <v>130</v>
      </c>
      <c r="L676" s="88">
        <v>613.29639999999995</v>
      </c>
    </row>
    <row r="677" spans="1:12" ht="15.75" customHeight="1">
      <c r="A677" s="91">
        <v>44977</v>
      </c>
      <c r="B677" s="90" t="s">
        <v>18</v>
      </c>
      <c r="C677" s="97" t="s">
        <v>41</v>
      </c>
      <c r="D677" s="165" t="s">
        <v>10</v>
      </c>
      <c r="E677" s="105">
        <v>2500</v>
      </c>
      <c r="F677" s="83">
        <f t="shared" si="10"/>
        <v>4.0763324226263196</v>
      </c>
      <c r="G677" s="97" t="s">
        <v>410</v>
      </c>
      <c r="H677" s="96"/>
      <c r="I677" s="90" t="s">
        <v>15</v>
      </c>
      <c r="J677" s="86" t="s">
        <v>22</v>
      </c>
      <c r="K677" s="87" t="s">
        <v>130</v>
      </c>
      <c r="L677" s="88">
        <v>613.29639999999995</v>
      </c>
    </row>
    <row r="678" spans="1:12" ht="15.75" customHeight="1">
      <c r="A678" s="91">
        <v>44977</v>
      </c>
      <c r="B678" s="90" t="s">
        <v>46</v>
      </c>
      <c r="C678" s="92" t="s">
        <v>58</v>
      </c>
      <c r="D678" s="98" t="s">
        <v>7</v>
      </c>
      <c r="E678" s="108">
        <v>2000</v>
      </c>
      <c r="F678" s="83">
        <f t="shared" si="10"/>
        <v>3.2610659381010554</v>
      </c>
      <c r="G678" s="102" t="s">
        <v>61</v>
      </c>
      <c r="H678" s="96"/>
      <c r="I678" s="90" t="s">
        <v>40</v>
      </c>
      <c r="J678" s="86" t="s">
        <v>22</v>
      </c>
      <c r="K678" s="87" t="s">
        <v>130</v>
      </c>
      <c r="L678" s="88">
        <v>613.29639999999995</v>
      </c>
    </row>
    <row r="679" spans="1:12" ht="15.75" customHeight="1">
      <c r="A679" s="91">
        <v>44977</v>
      </c>
      <c r="B679" s="90" t="s">
        <v>46</v>
      </c>
      <c r="C679" s="92" t="s">
        <v>58</v>
      </c>
      <c r="D679" s="98" t="s">
        <v>10</v>
      </c>
      <c r="E679" s="105">
        <v>2000</v>
      </c>
      <c r="F679" s="83">
        <f t="shared" si="10"/>
        <v>3.2610659381010554</v>
      </c>
      <c r="G679" s="102" t="s">
        <v>63</v>
      </c>
      <c r="H679" s="96"/>
      <c r="I679" s="90" t="s">
        <v>15</v>
      </c>
      <c r="J679" s="86" t="s">
        <v>22</v>
      </c>
      <c r="K679" s="87" t="s">
        <v>130</v>
      </c>
      <c r="L679" s="88">
        <v>613.29639999999995</v>
      </c>
    </row>
    <row r="680" spans="1:12" ht="15.75" customHeight="1">
      <c r="A680" s="91">
        <v>44978</v>
      </c>
      <c r="B680" s="90" t="s">
        <v>221</v>
      </c>
      <c r="C680" s="92" t="s">
        <v>58</v>
      </c>
      <c r="D680" s="98" t="s">
        <v>7</v>
      </c>
      <c r="E680" s="94">
        <v>1800</v>
      </c>
      <c r="F680" s="83">
        <f t="shared" si="10"/>
        <v>2.9349593442909501</v>
      </c>
      <c r="G680" s="95" t="s">
        <v>68</v>
      </c>
      <c r="H680" s="96"/>
      <c r="I680" s="90" t="s">
        <v>20</v>
      </c>
      <c r="J680" s="86" t="s">
        <v>22</v>
      </c>
      <c r="K680" s="87" t="s">
        <v>130</v>
      </c>
      <c r="L680" s="88">
        <v>613.29639999999995</v>
      </c>
    </row>
    <row r="681" spans="1:12" ht="15.75" customHeight="1">
      <c r="A681" s="91">
        <v>44978</v>
      </c>
      <c r="B681" s="134" t="s">
        <v>340</v>
      </c>
      <c r="C681" s="131" t="s">
        <v>49</v>
      </c>
      <c r="D681" s="98" t="s">
        <v>8</v>
      </c>
      <c r="E681" s="101">
        <v>10000</v>
      </c>
      <c r="F681" s="83">
        <f t="shared" si="10"/>
        <v>16.305329690505278</v>
      </c>
      <c r="G681" s="102" t="s">
        <v>67</v>
      </c>
      <c r="H681" s="96"/>
      <c r="I681" s="92" t="s">
        <v>14</v>
      </c>
      <c r="J681" s="86" t="s">
        <v>22</v>
      </c>
      <c r="K681" s="87" t="s">
        <v>130</v>
      </c>
      <c r="L681" s="88">
        <v>613.29639999999995</v>
      </c>
    </row>
    <row r="682" spans="1:12" ht="15.75" customHeight="1">
      <c r="A682" s="91">
        <v>44978</v>
      </c>
      <c r="B682" s="90" t="s">
        <v>46</v>
      </c>
      <c r="C682" s="92" t="s">
        <v>58</v>
      </c>
      <c r="D682" s="98" t="s">
        <v>8</v>
      </c>
      <c r="E682" s="101">
        <v>1800</v>
      </c>
      <c r="F682" s="83">
        <f t="shared" si="10"/>
        <v>2.9349593442909501</v>
      </c>
      <c r="G682" s="102" t="s">
        <v>67</v>
      </c>
      <c r="H682" s="96"/>
      <c r="I682" s="92" t="s">
        <v>14</v>
      </c>
      <c r="J682" s="86" t="s">
        <v>22</v>
      </c>
      <c r="K682" s="87" t="s">
        <v>130</v>
      </c>
      <c r="L682" s="88">
        <v>613.29639999999995</v>
      </c>
    </row>
    <row r="683" spans="1:12" ht="15.75" customHeight="1">
      <c r="A683" s="103">
        <v>44978</v>
      </c>
      <c r="B683" s="104" t="s">
        <v>46</v>
      </c>
      <c r="C683" s="92" t="s">
        <v>58</v>
      </c>
      <c r="D683" s="98" t="s">
        <v>9</v>
      </c>
      <c r="E683" s="121">
        <v>2900</v>
      </c>
      <c r="F683" s="83">
        <f t="shared" si="10"/>
        <v>4.7285456102465302</v>
      </c>
      <c r="G683" s="102" t="s">
        <v>104</v>
      </c>
      <c r="H683" s="96"/>
      <c r="I683" s="92" t="s">
        <v>17</v>
      </c>
      <c r="J683" s="86" t="s">
        <v>22</v>
      </c>
      <c r="K683" s="87" t="s">
        <v>130</v>
      </c>
      <c r="L683" s="88">
        <v>613.29639999999995</v>
      </c>
    </row>
    <row r="684" spans="1:12" ht="15.75" customHeight="1">
      <c r="A684" s="114">
        <v>44978</v>
      </c>
      <c r="B684" s="111" t="s">
        <v>46</v>
      </c>
      <c r="C684" s="92" t="s">
        <v>58</v>
      </c>
      <c r="D684" s="112" t="s">
        <v>9</v>
      </c>
      <c r="E684" s="113">
        <v>1800</v>
      </c>
      <c r="F684" s="83">
        <f t="shared" si="10"/>
        <v>2.9349593442909501</v>
      </c>
      <c r="G684" s="112" t="s">
        <v>60</v>
      </c>
      <c r="H684" s="96"/>
      <c r="I684" s="112" t="s">
        <v>16</v>
      </c>
      <c r="J684" s="86" t="s">
        <v>22</v>
      </c>
      <c r="K684" s="87" t="s">
        <v>130</v>
      </c>
      <c r="L684" s="88">
        <v>613.29639999999995</v>
      </c>
    </row>
    <row r="685" spans="1:12" ht="15.75" customHeight="1">
      <c r="A685" s="91">
        <v>44978</v>
      </c>
      <c r="B685" s="90" t="s">
        <v>46</v>
      </c>
      <c r="C685" s="92" t="s">
        <v>58</v>
      </c>
      <c r="D685" s="98" t="s">
        <v>6</v>
      </c>
      <c r="E685" s="115">
        <v>2900</v>
      </c>
      <c r="F685" s="83">
        <f t="shared" si="10"/>
        <v>4.9315366668253828</v>
      </c>
      <c r="G685" s="90" t="s">
        <v>65</v>
      </c>
      <c r="H685" s="96"/>
      <c r="I685" s="92" t="s">
        <v>25</v>
      </c>
      <c r="J685" s="86" t="s">
        <v>22</v>
      </c>
      <c r="K685" s="87" t="s">
        <v>431</v>
      </c>
      <c r="L685" s="88">
        <v>588.05200000000002</v>
      </c>
    </row>
    <row r="686" spans="1:12" ht="15.75" customHeight="1">
      <c r="A686" s="91">
        <v>44978</v>
      </c>
      <c r="B686" s="90" t="s">
        <v>46</v>
      </c>
      <c r="C686" s="92" t="s">
        <v>58</v>
      </c>
      <c r="D686" s="98" t="s">
        <v>6</v>
      </c>
      <c r="E686" s="115">
        <v>1750</v>
      </c>
      <c r="F686" s="83">
        <f t="shared" si="10"/>
        <v>2.9759272989463517</v>
      </c>
      <c r="G686" s="102" t="s">
        <v>64</v>
      </c>
      <c r="H686" s="96"/>
      <c r="I686" s="92" t="s">
        <v>45</v>
      </c>
      <c r="J686" s="86" t="s">
        <v>22</v>
      </c>
      <c r="K686" s="87" t="s">
        <v>431</v>
      </c>
      <c r="L686" s="88">
        <v>588.05200000000002</v>
      </c>
    </row>
    <row r="687" spans="1:12" ht="15.75" customHeight="1">
      <c r="A687" s="91">
        <v>44978</v>
      </c>
      <c r="B687" s="90" t="s">
        <v>46</v>
      </c>
      <c r="C687" s="92" t="s">
        <v>58</v>
      </c>
      <c r="D687" s="98" t="s">
        <v>6</v>
      </c>
      <c r="E687" s="115">
        <v>2000</v>
      </c>
      <c r="F687" s="83">
        <f t="shared" si="10"/>
        <v>3.4010597702244016</v>
      </c>
      <c r="G687" s="90" t="s">
        <v>129</v>
      </c>
      <c r="H687" s="96"/>
      <c r="I687" s="92" t="s">
        <v>128</v>
      </c>
      <c r="J687" s="86" t="s">
        <v>22</v>
      </c>
      <c r="K687" s="87" t="s">
        <v>431</v>
      </c>
      <c r="L687" s="88">
        <v>588.05200000000002</v>
      </c>
    </row>
    <row r="688" spans="1:12" ht="15.75" customHeight="1">
      <c r="A688" s="91">
        <v>44978</v>
      </c>
      <c r="B688" s="90" t="s">
        <v>46</v>
      </c>
      <c r="C688" s="92" t="s">
        <v>58</v>
      </c>
      <c r="D688" s="98" t="s">
        <v>6</v>
      </c>
      <c r="E688" s="106">
        <v>2000</v>
      </c>
      <c r="F688" s="83">
        <f t="shared" si="10"/>
        <v>3.4010597702244016</v>
      </c>
      <c r="G688" s="90" t="s">
        <v>176</v>
      </c>
      <c r="H688" s="96"/>
      <c r="I688" s="92" t="s">
        <v>168</v>
      </c>
      <c r="J688" s="86" t="s">
        <v>22</v>
      </c>
      <c r="K688" s="87" t="s">
        <v>431</v>
      </c>
      <c r="L688" s="88">
        <v>588.05200000000002</v>
      </c>
    </row>
    <row r="689" spans="1:12" ht="15.75" customHeight="1">
      <c r="A689" s="91">
        <v>44978</v>
      </c>
      <c r="B689" s="90" t="s">
        <v>46</v>
      </c>
      <c r="C689" s="92" t="s">
        <v>58</v>
      </c>
      <c r="D689" s="98" t="s">
        <v>6</v>
      </c>
      <c r="E689" s="106">
        <v>1900</v>
      </c>
      <c r="F689" s="83">
        <f t="shared" si="10"/>
        <v>3.2310067817131816</v>
      </c>
      <c r="G689" s="102" t="s">
        <v>160</v>
      </c>
      <c r="H689" s="96"/>
      <c r="I689" s="92" t="s">
        <v>153</v>
      </c>
      <c r="J689" s="86" t="s">
        <v>22</v>
      </c>
      <c r="K689" s="87" t="s">
        <v>431</v>
      </c>
      <c r="L689" s="88">
        <v>588.05200000000002</v>
      </c>
    </row>
    <row r="690" spans="1:12" ht="15.75" customHeight="1">
      <c r="A690" s="91">
        <v>44978</v>
      </c>
      <c r="B690" s="90" t="s">
        <v>417</v>
      </c>
      <c r="C690" s="92" t="s">
        <v>58</v>
      </c>
      <c r="D690" s="98" t="s">
        <v>6</v>
      </c>
      <c r="E690" s="115">
        <v>600</v>
      </c>
      <c r="F690" s="83">
        <f t="shared" si="10"/>
        <v>0.97259234764340874</v>
      </c>
      <c r="G690" s="102" t="s">
        <v>178</v>
      </c>
      <c r="H690" s="96"/>
      <c r="I690" s="92" t="s">
        <v>144</v>
      </c>
      <c r="J690" s="86" t="s">
        <v>22</v>
      </c>
      <c r="K690" s="87" t="s">
        <v>44</v>
      </c>
      <c r="L690" s="88">
        <v>616.90800000000002</v>
      </c>
    </row>
    <row r="691" spans="1:12" ht="15.75" customHeight="1">
      <c r="A691" s="91">
        <v>44978</v>
      </c>
      <c r="B691" s="90" t="s">
        <v>46</v>
      </c>
      <c r="C691" s="92" t="s">
        <v>58</v>
      </c>
      <c r="D691" s="98" t="s">
        <v>7</v>
      </c>
      <c r="E691" s="108">
        <v>1500</v>
      </c>
      <c r="F691" s="83">
        <f t="shared" si="10"/>
        <v>2.4457994535757916</v>
      </c>
      <c r="G691" s="90" t="s">
        <v>112</v>
      </c>
      <c r="H691" s="96"/>
      <c r="I691" s="90" t="s">
        <v>59</v>
      </c>
      <c r="J691" s="86" t="s">
        <v>22</v>
      </c>
      <c r="K691" s="87" t="s">
        <v>130</v>
      </c>
      <c r="L691" s="88">
        <v>613.29639999999995</v>
      </c>
    </row>
    <row r="692" spans="1:12" ht="15.75" customHeight="1">
      <c r="A692" s="91">
        <v>44978</v>
      </c>
      <c r="B692" s="90" t="s">
        <v>46</v>
      </c>
      <c r="C692" s="92" t="s">
        <v>58</v>
      </c>
      <c r="D692" s="98" t="s">
        <v>7</v>
      </c>
      <c r="E692" s="108">
        <v>1500</v>
      </c>
      <c r="F692" s="83">
        <f t="shared" si="10"/>
        <v>2.4457994535757916</v>
      </c>
      <c r="G692" s="90" t="s">
        <v>161</v>
      </c>
      <c r="H692" s="96"/>
      <c r="I692" s="90" t="s">
        <v>12</v>
      </c>
      <c r="J692" s="86" t="s">
        <v>22</v>
      </c>
      <c r="K692" s="87" t="s">
        <v>130</v>
      </c>
      <c r="L692" s="88">
        <v>613.29639999999995</v>
      </c>
    </row>
    <row r="693" spans="1:12" ht="15.75" customHeight="1">
      <c r="A693" s="91">
        <v>44978</v>
      </c>
      <c r="B693" s="90" t="s">
        <v>46</v>
      </c>
      <c r="C693" s="92" t="s">
        <v>58</v>
      </c>
      <c r="D693" s="98" t="s">
        <v>10</v>
      </c>
      <c r="E693" s="101">
        <v>1800</v>
      </c>
      <c r="F693" s="83">
        <f t="shared" si="10"/>
        <v>2.9349593442909501</v>
      </c>
      <c r="G693" s="102" t="s">
        <v>179</v>
      </c>
      <c r="H693" s="96"/>
      <c r="I693" s="92" t="s">
        <v>167</v>
      </c>
      <c r="J693" s="86" t="s">
        <v>22</v>
      </c>
      <c r="K693" s="87" t="s">
        <v>130</v>
      </c>
      <c r="L693" s="88">
        <v>613.29639999999995</v>
      </c>
    </row>
    <row r="694" spans="1:12" ht="15.75" customHeight="1">
      <c r="A694" s="91">
        <v>44978</v>
      </c>
      <c r="B694" s="90" t="s">
        <v>18</v>
      </c>
      <c r="C694" s="97" t="s">
        <v>41</v>
      </c>
      <c r="D694" s="165" t="s">
        <v>9</v>
      </c>
      <c r="E694" s="105">
        <v>5000</v>
      </c>
      <c r="F694" s="83">
        <f t="shared" si="10"/>
        <v>8.1526648452526391</v>
      </c>
      <c r="G694" s="97" t="s">
        <v>396</v>
      </c>
      <c r="H694" s="96"/>
      <c r="I694" s="90" t="s">
        <v>17</v>
      </c>
      <c r="J694" s="86" t="s">
        <v>22</v>
      </c>
      <c r="K694" s="87" t="s">
        <v>130</v>
      </c>
      <c r="L694" s="88">
        <v>613.29639999999995</v>
      </c>
    </row>
    <row r="695" spans="1:12" ht="15.75" customHeight="1">
      <c r="A695" s="91">
        <v>44978</v>
      </c>
      <c r="B695" s="90" t="s">
        <v>18</v>
      </c>
      <c r="C695" s="97" t="s">
        <v>41</v>
      </c>
      <c r="D695" s="165" t="s">
        <v>10</v>
      </c>
      <c r="E695" s="105">
        <v>2500</v>
      </c>
      <c r="F695" s="83">
        <f t="shared" si="10"/>
        <v>4.0763324226263196</v>
      </c>
      <c r="G695" s="97" t="s">
        <v>410</v>
      </c>
      <c r="H695" s="96"/>
      <c r="I695" s="90" t="s">
        <v>15</v>
      </c>
      <c r="J695" s="86" t="s">
        <v>22</v>
      </c>
      <c r="K695" s="87" t="s">
        <v>130</v>
      </c>
      <c r="L695" s="88">
        <v>613.29639999999995</v>
      </c>
    </row>
    <row r="696" spans="1:12" ht="15.75" customHeight="1">
      <c r="A696" s="91">
        <v>44978</v>
      </c>
      <c r="B696" s="90" t="s">
        <v>46</v>
      </c>
      <c r="C696" s="92" t="s">
        <v>58</v>
      </c>
      <c r="D696" s="98" t="s">
        <v>7</v>
      </c>
      <c r="E696" s="108">
        <v>2000</v>
      </c>
      <c r="F696" s="83">
        <f t="shared" si="10"/>
        <v>3.2610659381010554</v>
      </c>
      <c r="G696" s="102" t="s">
        <v>61</v>
      </c>
      <c r="H696" s="96"/>
      <c r="I696" s="90" t="s">
        <v>40</v>
      </c>
      <c r="J696" s="86" t="s">
        <v>22</v>
      </c>
      <c r="K696" s="87" t="s">
        <v>130</v>
      </c>
      <c r="L696" s="88">
        <v>613.29639999999995</v>
      </c>
    </row>
    <row r="697" spans="1:12" ht="15.75" customHeight="1">
      <c r="A697" s="91">
        <v>44978</v>
      </c>
      <c r="B697" s="90" t="s">
        <v>46</v>
      </c>
      <c r="C697" s="92" t="s">
        <v>58</v>
      </c>
      <c r="D697" s="98" t="s">
        <v>10</v>
      </c>
      <c r="E697" s="105">
        <v>2000</v>
      </c>
      <c r="F697" s="83">
        <f t="shared" si="10"/>
        <v>3.2610659381010554</v>
      </c>
      <c r="G697" s="102" t="s">
        <v>63</v>
      </c>
      <c r="H697" s="96"/>
      <c r="I697" s="90" t="s">
        <v>15</v>
      </c>
      <c r="J697" s="86" t="s">
        <v>22</v>
      </c>
      <c r="K697" s="87" t="s">
        <v>130</v>
      </c>
      <c r="L697" s="88">
        <v>613.29639999999995</v>
      </c>
    </row>
    <row r="698" spans="1:12" ht="15.75" customHeight="1">
      <c r="A698" s="91">
        <v>44979</v>
      </c>
      <c r="B698" s="90" t="s">
        <v>221</v>
      </c>
      <c r="C698" s="92" t="s">
        <v>58</v>
      </c>
      <c r="D698" s="98" t="s">
        <v>7</v>
      </c>
      <c r="E698" s="99">
        <v>1900</v>
      </c>
      <c r="F698" s="83">
        <f t="shared" si="10"/>
        <v>3.0980126411960027</v>
      </c>
      <c r="G698" s="95" t="s">
        <v>68</v>
      </c>
      <c r="H698" s="96"/>
      <c r="I698" s="90" t="s">
        <v>20</v>
      </c>
      <c r="J698" s="86" t="s">
        <v>22</v>
      </c>
      <c r="K698" s="87" t="s">
        <v>130</v>
      </c>
      <c r="L698" s="88">
        <v>613.29639999999995</v>
      </c>
    </row>
    <row r="699" spans="1:12" ht="15.75" customHeight="1">
      <c r="A699" s="91">
        <v>44979</v>
      </c>
      <c r="B699" s="90" t="s">
        <v>46</v>
      </c>
      <c r="C699" s="92" t="s">
        <v>58</v>
      </c>
      <c r="D699" s="98" t="s">
        <v>8</v>
      </c>
      <c r="E699" s="101">
        <v>1550</v>
      </c>
      <c r="F699" s="83">
        <f t="shared" si="10"/>
        <v>2.5273261020283182</v>
      </c>
      <c r="G699" s="102" t="s">
        <v>67</v>
      </c>
      <c r="H699" s="96"/>
      <c r="I699" s="92" t="s">
        <v>14</v>
      </c>
      <c r="J699" s="86" t="s">
        <v>22</v>
      </c>
      <c r="K699" s="87" t="s">
        <v>130</v>
      </c>
      <c r="L699" s="88">
        <v>613.29639999999995</v>
      </c>
    </row>
    <row r="700" spans="1:12" ht="15.75" customHeight="1">
      <c r="A700" s="103">
        <v>44979</v>
      </c>
      <c r="B700" s="104" t="s">
        <v>46</v>
      </c>
      <c r="C700" s="92" t="s">
        <v>58</v>
      </c>
      <c r="D700" s="98" t="s">
        <v>9</v>
      </c>
      <c r="E700" s="101">
        <v>2900</v>
      </c>
      <c r="F700" s="83">
        <f t="shared" si="10"/>
        <v>4.7285456102465302</v>
      </c>
      <c r="G700" s="102" t="s">
        <v>104</v>
      </c>
      <c r="H700" s="96"/>
      <c r="I700" s="92" t="s">
        <v>17</v>
      </c>
      <c r="J700" s="86" t="s">
        <v>22</v>
      </c>
      <c r="K700" s="87" t="s">
        <v>130</v>
      </c>
      <c r="L700" s="88">
        <v>613.29639999999995</v>
      </c>
    </row>
    <row r="701" spans="1:12" ht="15.75" customHeight="1">
      <c r="A701" s="110">
        <v>44979</v>
      </c>
      <c r="B701" s="111" t="s">
        <v>95</v>
      </c>
      <c r="C701" s="92" t="s">
        <v>58</v>
      </c>
      <c r="D701" s="112" t="s">
        <v>9</v>
      </c>
      <c r="E701" s="113">
        <v>1800</v>
      </c>
      <c r="F701" s="83">
        <f t="shared" si="10"/>
        <v>2.9349593442909501</v>
      </c>
      <c r="G701" s="112" t="s">
        <v>60</v>
      </c>
      <c r="H701" s="96"/>
      <c r="I701" s="112" t="s">
        <v>16</v>
      </c>
      <c r="J701" s="86" t="s">
        <v>22</v>
      </c>
      <c r="K701" s="87" t="s">
        <v>130</v>
      </c>
      <c r="L701" s="88">
        <v>613.29639999999995</v>
      </c>
    </row>
    <row r="702" spans="1:12" ht="15.75" customHeight="1">
      <c r="A702" s="103">
        <v>44979</v>
      </c>
      <c r="B702" s="90" t="s">
        <v>46</v>
      </c>
      <c r="C702" s="92" t="s">
        <v>58</v>
      </c>
      <c r="D702" s="98" t="s">
        <v>6</v>
      </c>
      <c r="E702" s="105">
        <v>1750</v>
      </c>
      <c r="F702" s="83">
        <f t="shared" si="10"/>
        <v>2.9759272989463517</v>
      </c>
      <c r="G702" s="90" t="s">
        <v>66</v>
      </c>
      <c r="H702" s="96"/>
      <c r="I702" s="90" t="s">
        <v>13</v>
      </c>
      <c r="J702" s="86" t="s">
        <v>22</v>
      </c>
      <c r="K702" s="87" t="s">
        <v>431</v>
      </c>
      <c r="L702" s="88">
        <v>588.05200000000002</v>
      </c>
    </row>
    <row r="703" spans="1:12" ht="15.75" customHeight="1">
      <c r="A703" s="91">
        <v>44979</v>
      </c>
      <c r="B703" s="90" t="s">
        <v>46</v>
      </c>
      <c r="C703" s="92" t="s">
        <v>58</v>
      </c>
      <c r="D703" s="98" t="s">
        <v>6</v>
      </c>
      <c r="E703" s="115">
        <v>2350</v>
      </c>
      <c r="F703" s="83">
        <f t="shared" si="10"/>
        <v>3.9962452300136722</v>
      </c>
      <c r="G703" s="90" t="s">
        <v>65</v>
      </c>
      <c r="H703" s="96"/>
      <c r="I703" s="92" t="s">
        <v>25</v>
      </c>
      <c r="J703" s="86" t="s">
        <v>22</v>
      </c>
      <c r="K703" s="87" t="s">
        <v>431</v>
      </c>
      <c r="L703" s="88">
        <v>588.05200000000002</v>
      </c>
    </row>
    <row r="704" spans="1:12" ht="15.75" customHeight="1">
      <c r="A704" s="91">
        <v>44979</v>
      </c>
      <c r="B704" s="90" t="s">
        <v>46</v>
      </c>
      <c r="C704" s="92" t="s">
        <v>58</v>
      </c>
      <c r="D704" s="98" t="s">
        <v>6</v>
      </c>
      <c r="E704" s="115">
        <v>1600</v>
      </c>
      <c r="F704" s="83">
        <f t="shared" si="10"/>
        <v>2.7208478161795213</v>
      </c>
      <c r="G704" s="102" t="s">
        <v>64</v>
      </c>
      <c r="H704" s="96"/>
      <c r="I704" s="92" t="s">
        <v>45</v>
      </c>
      <c r="J704" s="86" t="s">
        <v>22</v>
      </c>
      <c r="K704" s="87" t="s">
        <v>431</v>
      </c>
      <c r="L704" s="88">
        <v>588.05200000000002</v>
      </c>
    </row>
    <row r="705" spans="1:12" ht="15.75" customHeight="1">
      <c r="A705" s="91">
        <v>44979</v>
      </c>
      <c r="B705" s="90" t="s">
        <v>46</v>
      </c>
      <c r="C705" s="92" t="s">
        <v>58</v>
      </c>
      <c r="D705" s="98" t="s">
        <v>6</v>
      </c>
      <c r="E705" s="115">
        <v>2000</v>
      </c>
      <c r="F705" s="83">
        <f t="shared" ref="F705:F768" si="11">E705/L705</f>
        <v>3.4010597702244016</v>
      </c>
      <c r="G705" s="90" t="s">
        <v>129</v>
      </c>
      <c r="H705" s="96"/>
      <c r="I705" s="92" t="s">
        <v>128</v>
      </c>
      <c r="J705" s="86" t="s">
        <v>22</v>
      </c>
      <c r="K705" s="87" t="s">
        <v>431</v>
      </c>
      <c r="L705" s="88">
        <v>588.05200000000002</v>
      </c>
    </row>
    <row r="706" spans="1:12" ht="15.75" customHeight="1">
      <c r="A706" s="91">
        <v>44979</v>
      </c>
      <c r="B706" s="90" t="s">
        <v>46</v>
      </c>
      <c r="C706" s="92" t="s">
        <v>58</v>
      </c>
      <c r="D706" s="98" t="s">
        <v>6</v>
      </c>
      <c r="E706" s="106">
        <v>2000</v>
      </c>
      <c r="F706" s="83">
        <f t="shared" si="11"/>
        <v>3.4010597702244016</v>
      </c>
      <c r="G706" s="90" t="s">
        <v>176</v>
      </c>
      <c r="H706" s="96"/>
      <c r="I706" s="92" t="s">
        <v>168</v>
      </c>
      <c r="J706" s="86" t="s">
        <v>22</v>
      </c>
      <c r="K706" s="87" t="s">
        <v>431</v>
      </c>
      <c r="L706" s="88">
        <v>588.05200000000002</v>
      </c>
    </row>
    <row r="707" spans="1:12" ht="15.75" customHeight="1">
      <c r="A707" s="91">
        <v>44979</v>
      </c>
      <c r="B707" s="90" t="s">
        <v>46</v>
      </c>
      <c r="C707" s="92" t="s">
        <v>58</v>
      </c>
      <c r="D707" s="98" t="s">
        <v>6</v>
      </c>
      <c r="E707" s="106">
        <v>1950</v>
      </c>
      <c r="F707" s="83">
        <f t="shared" si="11"/>
        <v>3.3160332759687918</v>
      </c>
      <c r="G707" s="102" t="s">
        <v>160</v>
      </c>
      <c r="H707" s="96"/>
      <c r="I707" s="92" t="s">
        <v>153</v>
      </c>
      <c r="J707" s="86" t="s">
        <v>22</v>
      </c>
      <c r="K707" s="87" t="s">
        <v>431</v>
      </c>
      <c r="L707" s="88">
        <v>588.05200000000002</v>
      </c>
    </row>
    <row r="708" spans="1:12" ht="15.75" customHeight="1">
      <c r="A708" s="91">
        <v>44979</v>
      </c>
      <c r="B708" s="90" t="s">
        <v>417</v>
      </c>
      <c r="C708" s="92" t="s">
        <v>58</v>
      </c>
      <c r="D708" s="98" t="s">
        <v>6</v>
      </c>
      <c r="E708" s="115">
        <v>600</v>
      </c>
      <c r="F708" s="83">
        <f t="shared" si="11"/>
        <v>1.0203179310673205</v>
      </c>
      <c r="G708" s="102" t="s">
        <v>178</v>
      </c>
      <c r="H708" s="96"/>
      <c r="I708" s="92" t="s">
        <v>144</v>
      </c>
      <c r="J708" s="86" t="s">
        <v>22</v>
      </c>
      <c r="K708" s="87" t="s">
        <v>431</v>
      </c>
      <c r="L708" s="88">
        <v>588.05200000000002</v>
      </c>
    </row>
    <row r="709" spans="1:12" ht="15.75">
      <c r="A709" s="91">
        <v>44979</v>
      </c>
      <c r="B709" s="90" t="s">
        <v>46</v>
      </c>
      <c r="C709" s="92" t="s">
        <v>58</v>
      </c>
      <c r="D709" s="98" t="s">
        <v>7</v>
      </c>
      <c r="E709" s="108">
        <v>1500</v>
      </c>
      <c r="F709" s="83">
        <f t="shared" si="11"/>
        <v>2.4457994535757916</v>
      </c>
      <c r="G709" s="90" t="s">
        <v>112</v>
      </c>
      <c r="H709" s="96"/>
      <c r="I709" s="90" t="s">
        <v>59</v>
      </c>
      <c r="J709" s="86" t="s">
        <v>22</v>
      </c>
      <c r="K709" s="87" t="s">
        <v>130</v>
      </c>
      <c r="L709" s="88">
        <v>613.29639999999995</v>
      </c>
    </row>
    <row r="710" spans="1:12" ht="15.75" customHeight="1">
      <c r="A710" s="91">
        <v>44979</v>
      </c>
      <c r="B710" s="90" t="s">
        <v>46</v>
      </c>
      <c r="C710" s="92" t="s">
        <v>58</v>
      </c>
      <c r="D710" s="98" t="s">
        <v>7</v>
      </c>
      <c r="E710" s="108">
        <v>1500</v>
      </c>
      <c r="F710" s="83">
        <f t="shared" si="11"/>
        <v>2.4457994535757916</v>
      </c>
      <c r="G710" s="90" t="s">
        <v>161</v>
      </c>
      <c r="H710" s="96"/>
      <c r="I710" s="90" t="s">
        <v>12</v>
      </c>
      <c r="J710" s="86" t="s">
        <v>22</v>
      </c>
      <c r="K710" s="87" t="s">
        <v>130</v>
      </c>
      <c r="L710" s="88">
        <v>613.29639999999995</v>
      </c>
    </row>
    <row r="711" spans="1:12" ht="15.75" customHeight="1">
      <c r="A711" s="91">
        <v>44979</v>
      </c>
      <c r="B711" s="90" t="s">
        <v>46</v>
      </c>
      <c r="C711" s="92" t="s">
        <v>58</v>
      </c>
      <c r="D711" s="98" t="s">
        <v>10</v>
      </c>
      <c r="E711" s="101">
        <v>1800</v>
      </c>
      <c r="F711" s="83">
        <f t="shared" si="11"/>
        <v>2.9349593442909501</v>
      </c>
      <c r="G711" s="102" t="s">
        <v>179</v>
      </c>
      <c r="H711" s="96"/>
      <c r="I711" s="92" t="s">
        <v>167</v>
      </c>
      <c r="J711" s="86" t="s">
        <v>22</v>
      </c>
      <c r="K711" s="87" t="s">
        <v>130</v>
      </c>
      <c r="L711" s="88">
        <v>613.29639999999995</v>
      </c>
    </row>
    <row r="712" spans="1:12" ht="15.75" customHeight="1">
      <c r="A712" s="91">
        <v>44979</v>
      </c>
      <c r="B712" s="90" t="s">
        <v>46</v>
      </c>
      <c r="C712" s="92" t="s">
        <v>58</v>
      </c>
      <c r="D712" s="98" t="s">
        <v>7</v>
      </c>
      <c r="E712" s="108">
        <v>2000</v>
      </c>
      <c r="F712" s="83">
        <f t="shared" si="11"/>
        <v>3.2610659381010554</v>
      </c>
      <c r="G712" s="102" t="s">
        <v>61</v>
      </c>
      <c r="H712" s="96"/>
      <c r="I712" s="90" t="s">
        <v>40</v>
      </c>
      <c r="J712" s="86" t="s">
        <v>22</v>
      </c>
      <c r="K712" s="87" t="s">
        <v>130</v>
      </c>
      <c r="L712" s="88">
        <v>613.29639999999995</v>
      </c>
    </row>
    <row r="713" spans="1:12" ht="15.75" customHeight="1">
      <c r="A713" s="91">
        <v>44979</v>
      </c>
      <c r="B713" s="90" t="s">
        <v>46</v>
      </c>
      <c r="C713" s="92" t="s">
        <v>58</v>
      </c>
      <c r="D713" s="98" t="s">
        <v>10</v>
      </c>
      <c r="E713" s="105">
        <v>1950</v>
      </c>
      <c r="F713" s="83">
        <f t="shared" si="11"/>
        <v>3.1795392896485293</v>
      </c>
      <c r="G713" s="102" t="s">
        <v>63</v>
      </c>
      <c r="H713" s="96"/>
      <c r="I713" s="90" t="s">
        <v>15</v>
      </c>
      <c r="J713" s="86" t="s">
        <v>22</v>
      </c>
      <c r="K713" s="87" t="s">
        <v>130</v>
      </c>
      <c r="L713" s="88">
        <v>613.29639999999995</v>
      </c>
    </row>
    <row r="714" spans="1:12" ht="15.75" customHeight="1">
      <c r="A714" s="91">
        <v>44980</v>
      </c>
      <c r="B714" s="90" t="s">
        <v>221</v>
      </c>
      <c r="C714" s="92" t="s">
        <v>58</v>
      </c>
      <c r="D714" s="98" t="s">
        <v>7</v>
      </c>
      <c r="E714" s="100">
        <v>1700</v>
      </c>
      <c r="F714" s="83">
        <f t="shared" si="11"/>
        <v>2.771906047385897</v>
      </c>
      <c r="G714" s="95" t="s">
        <v>68</v>
      </c>
      <c r="H714" s="96"/>
      <c r="I714" s="90" t="s">
        <v>20</v>
      </c>
      <c r="J714" s="86" t="s">
        <v>22</v>
      </c>
      <c r="K714" s="87" t="s">
        <v>130</v>
      </c>
      <c r="L714" s="88">
        <v>613.29639999999995</v>
      </c>
    </row>
    <row r="715" spans="1:12" ht="15.75" customHeight="1">
      <c r="A715" s="91">
        <v>44980</v>
      </c>
      <c r="B715" s="90" t="s">
        <v>46</v>
      </c>
      <c r="C715" s="92" t="s">
        <v>58</v>
      </c>
      <c r="D715" s="98" t="s">
        <v>8</v>
      </c>
      <c r="E715" s="101">
        <v>1600</v>
      </c>
      <c r="F715" s="83">
        <f t="shared" si="11"/>
        <v>2.6088527504808443</v>
      </c>
      <c r="G715" s="102" t="s">
        <v>67</v>
      </c>
      <c r="H715" s="96"/>
      <c r="I715" s="92" t="s">
        <v>14</v>
      </c>
      <c r="J715" s="86" t="s">
        <v>22</v>
      </c>
      <c r="K715" s="87" t="s">
        <v>130</v>
      </c>
      <c r="L715" s="88">
        <v>613.29639999999995</v>
      </c>
    </row>
    <row r="716" spans="1:12" ht="15.75" customHeight="1">
      <c r="A716" s="91">
        <v>44980</v>
      </c>
      <c r="B716" s="134" t="s">
        <v>341</v>
      </c>
      <c r="C716" s="131" t="s">
        <v>49</v>
      </c>
      <c r="D716" s="98" t="s">
        <v>8</v>
      </c>
      <c r="E716" s="101">
        <v>5000</v>
      </c>
      <c r="F716" s="83">
        <f t="shared" si="11"/>
        <v>8.1526648452526391</v>
      </c>
      <c r="G716" s="102" t="s">
        <v>67</v>
      </c>
      <c r="H716" s="96"/>
      <c r="I716" s="92" t="s">
        <v>14</v>
      </c>
      <c r="J716" s="86" t="s">
        <v>22</v>
      </c>
      <c r="K716" s="87" t="s">
        <v>130</v>
      </c>
      <c r="L716" s="88">
        <v>613.29639999999995</v>
      </c>
    </row>
    <row r="717" spans="1:12" ht="15.75" customHeight="1">
      <c r="A717" s="103">
        <v>44980</v>
      </c>
      <c r="B717" s="104" t="s">
        <v>46</v>
      </c>
      <c r="C717" s="92" t="s">
        <v>58</v>
      </c>
      <c r="D717" s="98" t="s">
        <v>9</v>
      </c>
      <c r="E717" s="101">
        <v>2900</v>
      </c>
      <c r="F717" s="83">
        <f t="shared" si="11"/>
        <v>4.7285456102465302</v>
      </c>
      <c r="G717" s="102" t="s">
        <v>104</v>
      </c>
      <c r="H717" s="96"/>
      <c r="I717" s="92" t="s">
        <v>17</v>
      </c>
      <c r="J717" s="86" t="s">
        <v>22</v>
      </c>
      <c r="K717" s="87" t="s">
        <v>130</v>
      </c>
      <c r="L717" s="88">
        <v>613.29639999999995</v>
      </c>
    </row>
    <row r="718" spans="1:12" ht="15.75" customHeight="1">
      <c r="A718" s="110">
        <v>44980</v>
      </c>
      <c r="B718" s="111" t="s">
        <v>46</v>
      </c>
      <c r="C718" s="92" t="s">
        <v>58</v>
      </c>
      <c r="D718" s="112" t="s">
        <v>9</v>
      </c>
      <c r="E718" s="113">
        <v>1600</v>
      </c>
      <c r="F718" s="83">
        <f t="shared" si="11"/>
        <v>2.6088527504808443</v>
      </c>
      <c r="G718" s="112" t="s">
        <v>60</v>
      </c>
      <c r="H718" s="96"/>
      <c r="I718" s="112" t="s">
        <v>16</v>
      </c>
      <c r="J718" s="86" t="s">
        <v>22</v>
      </c>
      <c r="K718" s="87" t="s">
        <v>130</v>
      </c>
      <c r="L718" s="88">
        <v>613.29639999999995</v>
      </c>
    </row>
    <row r="719" spans="1:12" ht="15.75">
      <c r="A719" s="91">
        <v>44980</v>
      </c>
      <c r="B719" s="90" t="s">
        <v>46</v>
      </c>
      <c r="C719" s="92" t="s">
        <v>58</v>
      </c>
      <c r="D719" s="98" t="s">
        <v>6</v>
      </c>
      <c r="E719" s="115">
        <v>2400</v>
      </c>
      <c r="F719" s="83">
        <f t="shared" si="11"/>
        <v>4.081271724269282</v>
      </c>
      <c r="G719" s="90" t="s">
        <v>65</v>
      </c>
      <c r="H719" s="96"/>
      <c r="I719" s="92" t="s">
        <v>25</v>
      </c>
      <c r="J719" s="86" t="s">
        <v>22</v>
      </c>
      <c r="K719" s="87" t="s">
        <v>431</v>
      </c>
      <c r="L719" s="88">
        <v>588.05200000000002</v>
      </c>
    </row>
    <row r="720" spans="1:12" ht="15.75" customHeight="1">
      <c r="A720" s="91">
        <v>44980</v>
      </c>
      <c r="B720" s="90" t="s">
        <v>46</v>
      </c>
      <c r="C720" s="92" t="s">
        <v>58</v>
      </c>
      <c r="D720" s="98" t="s">
        <v>6</v>
      </c>
      <c r="E720" s="115">
        <v>2000</v>
      </c>
      <c r="F720" s="83">
        <f t="shared" si="11"/>
        <v>3.4010597702244016</v>
      </c>
      <c r="G720" s="102" t="s">
        <v>64</v>
      </c>
      <c r="H720" s="96"/>
      <c r="I720" s="92" t="s">
        <v>45</v>
      </c>
      <c r="J720" s="86" t="s">
        <v>22</v>
      </c>
      <c r="K720" s="87" t="s">
        <v>431</v>
      </c>
      <c r="L720" s="88">
        <v>588.05200000000002</v>
      </c>
    </row>
    <row r="721" spans="1:12" ht="15.75" customHeight="1">
      <c r="A721" s="91">
        <v>44980</v>
      </c>
      <c r="B721" s="90" t="s">
        <v>46</v>
      </c>
      <c r="C721" s="92" t="s">
        <v>58</v>
      </c>
      <c r="D721" s="98" t="s">
        <v>6</v>
      </c>
      <c r="E721" s="115">
        <v>2000</v>
      </c>
      <c r="F721" s="83">
        <f t="shared" si="11"/>
        <v>3.4010597702244016</v>
      </c>
      <c r="G721" s="90" t="s">
        <v>129</v>
      </c>
      <c r="H721" s="96"/>
      <c r="I721" s="92" t="s">
        <v>128</v>
      </c>
      <c r="J721" s="86" t="s">
        <v>22</v>
      </c>
      <c r="K721" s="87" t="s">
        <v>431</v>
      </c>
      <c r="L721" s="88">
        <v>588.05200000000002</v>
      </c>
    </row>
    <row r="722" spans="1:12" ht="15.75" customHeight="1">
      <c r="A722" s="91">
        <v>44980</v>
      </c>
      <c r="B722" s="90" t="s">
        <v>46</v>
      </c>
      <c r="C722" s="92" t="s">
        <v>58</v>
      </c>
      <c r="D722" s="98" t="s">
        <v>6</v>
      </c>
      <c r="E722" s="106">
        <v>2000</v>
      </c>
      <c r="F722" s="83">
        <f t="shared" si="11"/>
        <v>3.4010597702244016</v>
      </c>
      <c r="G722" s="90" t="s">
        <v>176</v>
      </c>
      <c r="H722" s="96"/>
      <c r="I722" s="92" t="s">
        <v>168</v>
      </c>
      <c r="J722" s="86" t="s">
        <v>22</v>
      </c>
      <c r="K722" s="87" t="s">
        <v>431</v>
      </c>
      <c r="L722" s="88">
        <v>588.05200000000002</v>
      </c>
    </row>
    <row r="723" spans="1:12" ht="15.75" customHeight="1">
      <c r="A723" s="91">
        <v>44980</v>
      </c>
      <c r="B723" s="90" t="s">
        <v>46</v>
      </c>
      <c r="C723" s="92" t="s">
        <v>58</v>
      </c>
      <c r="D723" s="98" t="s">
        <v>6</v>
      </c>
      <c r="E723" s="106">
        <v>1900</v>
      </c>
      <c r="F723" s="83">
        <f t="shared" si="11"/>
        <v>3.2310067817131816</v>
      </c>
      <c r="G723" s="102" t="s">
        <v>160</v>
      </c>
      <c r="H723" s="96"/>
      <c r="I723" s="92" t="s">
        <v>153</v>
      </c>
      <c r="J723" s="86" t="s">
        <v>22</v>
      </c>
      <c r="K723" s="87" t="s">
        <v>431</v>
      </c>
      <c r="L723" s="88">
        <v>588.05200000000002</v>
      </c>
    </row>
    <row r="724" spans="1:12" ht="15.75" customHeight="1">
      <c r="A724" s="91">
        <v>44980</v>
      </c>
      <c r="B724" s="90" t="s">
        <v>46</v>
      </c>
      <c r="C724" s="92" t="s">
        <v>58</v>
      </c>
      <c r="D724" s="98" t="s">
        <v>7</v>
      </c>
      <c r="E724" s="108">
        <v>1500</v>
      </c>
      <c r="F724" s="83">
        <f t="shared" si="11"/>
        <v>2.4457994535757916</v>
      </c>
      <c r="G724" s="90" t="s">
        <v>112</v>
      </c>
      <c r="H724" s="96"/>
      <c r="I724" s="90" t="s">
        <v>59</v>
      </c>
      <c r="J724" s="86" t="s">
        <v>22</v>
      </c>
      <c r="K724" s="87" t="s">
        <v>130</v>
      </c>
      <c r="L724" s="88">
        <v>613.29639999999995</v>
      </c>
    </row>
    <row r="725" spans="1:12" ht="15.75" customHeight="1">
      <c r="A725" s="91">
        <v>44980</v>
      </c>
      <c r="B725" s="90" t="s">
        <v>46</v>
      </c>
      <c r="C725" s="92" t="s">
        <v>58</v>
      </c>
      <c r="D725" s="98" t="s">
        <v>7</v>
      </c>
      <c r="E725" s="108">
        <v>1400</v>
      </c>
      <c r="F725" s="83">
        <f t="shared" si="11"/>
        <v>2.282746156670739</v>
      </c>
      <c r="G725" s="90" t="s">
        <v>161</v>
      </c>
      <c r="H725" s="96"/>
      <c r="I725" s="90" t="s">
        <v>12</v>
      </c>
      <c r="J725" s="86" t="s">
        <v>22</v>
      </c>
      <c r="K725" s="87" t="s">
        <v>130</v>
      </c>
      <c r="L725" s="88">
        <v>613.29639999999995</v>
      </c>
    </row>
    <row r="726" spans="1:12" ht="15.75" customHeight="1">
      <c r="A726" s="91">
        <v>44980</v>
      </c>
      <c r="B726" s="90" t="s">
        <v>46</v>
      </c>
      <c r="C726" s="92" t="s">
        <v>58</v>
      </c>
      <c r="D726" s="98" t="s">
        <v>10</v>
      </c>
      <c r="E726" s="105">
        <v>1800</v>
      </c>
      <c r="F726" s="83">
        <f t="shared" si="11"/>
        <v>2.9349593442909501</v>
      </c>
      <c r="G726" s="102" t="s">
        <v>179</v>
      </c>
      <c r="H726" s="96"/>
      <c r="I726" s="92" t="s">
        <v>167</v>
      </c>
      <c r="J726" s="86" t="s">
        <v>22</v>
      </c>
      <c r="K726" s="87" t="s">
        <v>130</v>
      </c>
      <c r="L726" s="88">
        <v>613.29639999999995</v>
      </c>
    </row>
    <row r="727" spans="1:12" ht="15.75" customHeight="1">
      <c r="A727" s="91">
        <v>44980</v>
      </c>
      <c r="B727" s="90" t="s">
        <v>46</v>
      </c>
      <c r="C727" s="92" t="s">
        <v>58</v>
      </c>
      <c r="D727" s="98" t="s">
        <v>7</v>
      </c>
      <c r="E727" s="108">
        <v>2000</v>
      </c>
      <c r="F727" s="83">
        <f t="shared" si="11"/>
        <v>3.2610659381010554</v>
      </c>
      <c r="G727" s="102" t="s">
        <v>61</v>
      </c>
      <c r="H727" s="96"/>
      <c r="I727" s="90" t="s">
        <v>40</v>
      </c>
      <c r="J727" s="86" t="s">
        <v>22</v>
      </c>
      <c r="K727" s="87" t="s">
        <v>130</v>
      </c>
      <c r="L727" s="88">
        <v>613.29639999999995</v>
      </c>
    </row>
    <row r="728" spans="1:12" ht="15.75" customHeight="1">
      <c r="A728" s="91">
        <v>44980</v>
      </c>
      <c r="B728" s="90" t="s">
        <v>46</v>
      </c>
      <c r="C728" s="92" t="s">
        <v>58</v>
      </c>
      <c r="D728" s="98" t="s">
        <v>10</v>
      </c>
      <c r="E728" s="105">
        <v>2800</v>
      </c>
      <c r="F728" s="83">
        <f t="shared" si="11"/>
        <v>4.565492313341478</v>
      </c>
      <c r="G728" s="102" t="s">
        <v>63</v>
      </c>
      <c r="H728" s="96"/>
      <c r="I728" s="90" t="s">
        <v>15</v>
      </c>
      <c r="J728" s="86" t="s">
        <v>22</v>
      </c>
      <c r="K728" s="87" t="s">
        <v>130</v>
      </c>
      <c r="L728" s="88">
        <v>613.29639999999995</v>
      </c>
    </row>
    <row r="729" spans="1:12" ht="15.75" customHeight="1">
      <c r="A729" s="91">
        <v>44981</v>
      </c>
      <c r="B729" s="90" t="s">
        <v>221</v>
      </c>
      <c r="C729" s="92" t="s">
        <v>58</v>
      </c>
      <c r="D729" s="98" t="s">
        <v>7</v>
      </c>
      <c r="E729" s="100">
        <v>1900</v>
      </c>
      <c r="F729" s="83">
        <f t="shared" si="11"/>
        <v>3.0980126411960027</v>
      </c>
      <c r="G729" s="95" t="s">
        <v>68</v>
      </c>
      <c r="H729" s="96"/>
      <c r="I729" s="90" t="s">
        <v>20</v>
      </c>
      <c r="J729" s="86" t="s">
        <v>22</v>
      </c>
      <c r="K729" s="87" t="s">
        <v>130</v>
      </c>
      <c r="L729" s="88">
        <v>613.29639999999995</v>
      </c>
    </row>
    <row r="730" spans="1:12" ht="15.75" customHeight="1">
      <c r="A730" s="91">
        <v>44981</v>
      </c>
      <c r="B730" s="90" t="s">
        <v>46</v>
      </c>
      <c r="C730" s="92" t="s">
        <v>58</v>
      </c>
      <c r="D730" s="98" t="s">
        <v>8</v>
      </c>
      <c r="E730" s="101">
        <v>1700</v>
      </c>
      <c r="F730" s="83">
        <f t="shared" si="11"/>
        <v>2.771906047385897</v>
      </c>
      <c r="G730" s="102" t="s">
        <v>342</v>
      </c>
      <c r="H730" s="96"/>
      <c r="I730" s="92" t="s">
        <v>14</v>
      </c>
      <c r="J730" s="86" t="s">
        <v>22</v>
      </c>
      <c r="K730" s="87" t="s">
        <v>130</v>
      </c>
      <c r="L730" s="88">
        <v>613.29639999999995</v>
      </c>
    </row>
    <row r="731" spans="1:12" ht="15.75" customHeight="1">
      <c r="A731" s="103">
        <v>44981</v>
      </c>
      <c r="B731" s="104" t="s">
        <v>46</v>
      </c>
      <c r="C731" s="92" t="s">
        <v>58</v>
      </c>
      <c r="D731" s="98" t="s">
        <v>9</v>
      </c>
      <c r="E731" s="101">
        <v>2900</v>
      </c>
      <c r="F731" s="83">
        <f t="shared" si="11"/>
        <v>4.7285456102465302</v>
      </c>
      <c r="G731" s="102" t="s">
        <v>104</v>
      </c>
      <c r="H731" s="96"/>
      <c r="I731" s="92" t="s">
        <v>17</v>
      </c>
      <c r="J731" s="86" t="s">
        <v>22</v>
      </c>
      <c r="K731" s="87" t="s">
        <v>130</v>
      </c>
      <c r="L731" s="88">
        <v>613.29639999999995</v>
      </c>
    </row>
    <row r="732" spans="1:12" ht="15.75" customHeight="1">
      <c r="A732" s="114">
        <v>44981</v>
      </c>
      <c r="B732" s="111" t="s">
        <v>46</v>
      </c>
      <c r="C732" s="92" t="s">
        <v>58</v>
      </c>
      <c r="D732" s="112" t="s">
        <v>9</v>
      </c>
      <c r="E732" s="113">
        <v>1700</v>
      </c>
      <c r="F732" s="83">
        <f t="shared" si="11"/>
        <v>2.771906047385897</v>
      </c>
      <c r="G732" s="112" t="s">
        <v>60</v>
      </c>
      <c r="H732" s="96"/>
      <c r="I732" s="112" t="s">
        <v>16</v>
      </c>
      <c r="J732" s="86" t="s">
        <v>22</v>
      </c>
      <c r="K732" s="87" t="s">
        <v>130</v>
      </c>
      <c r="L732" s="88">
        <v>613.29639999999995</v>
      </c>
    </row>
    <row r="733" spans="1:12" ht="15.75" customHeight="1">
      <c r="A733" s="91">
        <v>44981</v>
      </c>
      <c r="B733" s="90" t="s">
        <v>46</v>
      </c>
      <c r="C733" s="92" t="s">
        <v>58</v>
      </c>
      <c r="D733" s="98" t="s">
        <v>6</v>
      </c>
      <c r="E733" s="115">
        <v>3000</v>
      </c>
      <c r="F733" s="83">
        <f t="shared" si="11"/>
        <v>5.1015896553366025</v>
      </c>
      <c r="G733" s="90" t="s">
        <v>65</v>
      </c>
      <c r="H733" s="96"/>
      <c r="I733" s="92" t="s">
        <v>25</v>
      </c>
      <c r="J733" s="86" t="s">
        <v>22</v>
      </c>
      <c r="K733" s="87" t="s">
        <v>431</v>
      </c>
      <c r="L733" s="88">
        <v>588.05200000000002</v>
      </c>
    </row>
    <row r="734" spans="1:12" ht="15.75" customHeight="1">
      <c r="A734" s="91">
        <v>44981</v>
      </c>
      <c r="B734" s="90" t="s">
        <v>46</v>
      </c>
      <c r="C734" s="92" t="s">
        <v>58</v>
      </c>
      <c r="D734" s="98" t="s">
        <v>6</v>
      </c>
      <c r="E734" s="115">
        <v>1900</v>
      </c>
      <c r="F734" s="83">
        <f t="shared" si="11"/>
        <v>3.2310067817131816</v>
      </c>
      <c r="G734" s="102" t="s">
        <v>64</v>
      </c>
      <c r="H734" s="96"/>
      <c r="I734" s="92" t="s">
        <v>45</v>
      </c>
      <c r="J734" s="86" t="s">
        <v>22</v>
      </c>
      <c r="K734" s="87" t="s">
        <v>431</v>
      </c>
      <c r="L734" s="88">
        <v>588.05200000000002</v>
      </c>
    </row>
    <row r="735" spans="1:12" ht="15.75" customHeight="1">
      <c r="A735" s="91">
        <v>44981</v>
      </c>
      <c r="B735" s="90" t="s">
        <v>46</v>
      </c>
      <c r="C735" s="92" t="s">
        <v>58</v>
      </c>
      <c r="D735" s="98" t="s">
        <v>6</v>
      </c>
      <c r="E735" s="115">
        <v>2000</v>
      </c>
      <c r="F735" s="83">
        <f t="shared" si="11"/>
        <v>3.4010597702244016</v>
      </c>
      <c r="G735" s="90" t="s">
        <v>129</v>
      </c>
      <c r="H735" s="96"/>
      <c r="I735" s="92" t="s">
        <v>128</v>
      </c>
      <c r="J735" s="86" t="s">
        <v>22</v>
      </c>
      <c r="K735" s="87" t="s">
        <v>431</v>
      </c>
      <c r="L735" s="88">
        <v>588.05200000000002</v>
      </c>
    </row>
    <row r="736" spans="1:12" ht="15.75" customHeight="1">
      <c r="A736" s="91">
        <v>44981</v>
      </c>
      <c r="B736" s="90" t="s">
        <v>46</v>
      </c>
      <c r="C736" s="92" t="s">
        <v>58</v>
      </c>
      <c r="D736" s="98" t="s">
        <v>6</v>
      </c>
      <c r="E736" s="106">
        <v>2000</v>
      </c>
      <c r="F736" s="83">
        <f t="shared" si="11"/>
        <v>3.4010597702244016</v>
      </c>
      <c r="G736" s="90" t="s">
        <v>176</v>
      </c>
      <c r="H736" s="96"/>
      <c r="I736" s="92" t="s">
        <v>168</v>
      </c>
      <c r="J736" s="86" t="s">
        <v>22</v>
      </c>
      <c r="K736" s="87" t="s">
        <v>431</v>
      </c>
      <c r="L736" s="88">
        <v>588.05200000000002</v>
      </c>
    </row>
    <row r="737" spans="1:12" ht="15.75" customHeight="1">
      <c r="A737" s="91">
        <v>44981</v>
      </c>
      <c r="B737" s="90" t="s">
        <v>46</v>
      </c>
      <c r="C737" s="92" t="s">
        <v>58</v>
      </c>
      <c r="D737" s="98" t="s">
        <v>6</v>
      </c>
      <c r="E737" s="106">
        <v>1900</v>
      </c>
      <c r="F737" s="83">
        <f t="shared" si="11"/>
        <v>3.2310067817131816</v>
      </c>
      <c r="G737" s="102" t="s">
        <v>160</v>
      </c>
      <c r="H737" s="96"/>
      <c r="I737" s="92" t="s">
        <v>153</v>
      </c>
      <c r="J737" s="86" t="s">
        <v>22</v>
      </c>
      <c r="K737" s="87" t="s">
        <v>431</v>
      </c>
      <c r="L737" s="88">
        <v>588.05200000000002</v>
      </c>
    </row>
    <row r="738" spans="1:12" ht="15.75" customHeight="1">
      <c r="A738" s="91">
        <v>44981</v>
      </c>
      <c r="B738" s="90" t="s">
        <v>417</v>
      </c>
      <c r="C738" s="92" t="s">
        <v>58</v>
      </c>
      <c r="D738" s="98" t="s">
        <v>6</v>
      </c>
      <c r="E738" s="115">
        <v>600</v>
      </c>
      <c r="F738" s="83">
        <f t="shared" si="11"/>
        <v>1.0203179310673205</v>
      </c>
      <c r="G738" s="102" t="s">
        <v>178</v>
      </c>
      <c r="H738" s="96"/>
      <c r="I738" s="92" t="s">
        <v>144</v>
      </c>
      <c r="J738" s="86" t="s">
        <v>22</v>
      </c>
      <c r="K738" s="87" t="s">
        <v>431</v>
      </c>
      <c r="L738" s="88">
        <v>588.05200000000002</v>
      </c>
    </row>
    <row r="739" spans="1:12" ht="15.75" customHeight="1">
      <c r="A739" s="91">
        <v>44981</v>
      </c>
      <c r="B739" s="90" t="s">
        <v>46</v>
      </c>
      <c r="C739" s="92" t="s">
        <v>58</v>
      </c>
      <c r="D739" s="98" t="s">
        <v>7</v>
      </c>
      <c r="E739" s="108">
        <v>1400</v>
      </c>
      <c r="F739" s="83">
        <f t="shared" si="11"/>
        <v>2.282746156670739</v>
      </c>
      <c r="G739" s="90" t="s">
        <v>112</v>
      </c>
      <c r="H739" s="96"/>
      <c r="I739" s="90" t="s">
        <v>59</v>
      </c>
      <c r="J739" s="86" t="s">
        <v>22</v>
      </c>
      <c r="K739" s="87" t="s">
        <v>130</v>
      </c>
      <c r="L739" s="88">
        <v>613.29639999999995</v>
      </c>
    </row>
    <row r="740" spans="1:12" ht="15.75" customHeight="1">
      <c r="A740" s="91">
        <v>44981</v>
      </c>
      <c r="B740" s="90" t="s">
        <v>46</v>
      </c>
      <c r="C740" s="92" t="s">
        <v>58</v>
      </c>
      <c r="D740" s="98" t="s">
        <v>7</v>
      </c>
      <c r="E740" s="108">
        <v>1400</v>
      </c>
      <c r="F740" s="83">
        <f t="shared" si="11"/>
        <v>2.282746156670739</v>
      </c>
      <c r="G740" s="90" t="s">
        <v>161</v>
      </c>
      <c r="H740" s="96"/>
      <c r="I740" s="90" t="s">
        <v>12</v>
      </c>
      <c r="J740" s="86" t="s">
        <v>22</v>
      </c>
      <c r="K740" s="87" t="s">
        <v>130</v>
      </c>
      <c r="L740" s="88">
        <v>613.29639999999995</v>
      </c>
    </row>
    <row r="741" spans="1:12" ht="15.75" customHeight="1">
      <c r="A741" s="91">
        <v>44981</v>
      </c>
      <c r="B741" s="90" t="s">
        <v>46</v>
      </c>
      <c r="C741" s="92" t="s">
        <v>58</v>
      </c>
      <c r="D741" s="98" t="s">
        <v>10</v>
      </c>
      <c r="E741" s="105">
        <v>2400</v>
      </c>
      <c r="F741" s="83">
        <f t="shared" si="11"/>
        <v>3.9132791257212665</v>
      </c>
      <c r="G741" s="102" t="s">
        <v>179</v>
      </c>
      <c r="H741" s="96"/>
      <c r="I741" s="92" t="s">
        <v>167</v>
      </c>
      <c r="J741" s="86" t="s">
        <v>22</v>
      </c>
      <c r="K741" s="87" t="s">
        <v>130</v>
      </c>
      <c r="L741" s="88">
        <v>613.29639999999995</v>
      </c>
    </row>
    <row r="742" spans="1:12" ht="15.75" customHeight="1">
      <c r="A742" s="91">
        <v>44981</v>
      </c>
      <c r="B742" s="90" t="s">
        <v>46</v>
      </c>
      <c r="C742" s="92" t="s">
        <v>58</v>
      </c>
      <c r="D742" s="98" t="s">
        <v>7</v>
      </c>
      <c r="E742" s="108">
        <v>2000</v>
      </c>
      <c r="F742" s="83">
        <f t="shared" si="11"/>
        <v>3.2610659381010554</v>
      </c>
      <c r="G742" s="102" t="s">
        <v>61</v>
      </c>
      <c r="H742" s="96"/>
      <c r="I742" s="90" t="s">
        <v>40</v>
      </c>
      <c r="J742" s="86" t="s">
        <v>22</v>
      </c>
      <c r="K742" s="87" t="s">
        <v>130</v>
      </c>
      <c r="L742" s="88">
        <v>613.29639999999995</v>
      </c>
    </row>
    <row r="743" spans="1:12" ht="15.75" customHeight="1">
      <c r="A743" s="91">
        <v>44981</v>
      </c>
      <c r="B743" s="90" t="s">
        <v>46</v>
      </c>
      <c r="C743" s="92" t="s">
        <v>58</v>
      </c>
      <c r="D743" s="98" t="s">
        <v>10</v>
      </c>
      <c r="E743" s="105">
        <v>1800</v>
      </c>
      <c r="F743" s="83">
        <f t="shared" si="11"/>
        <v>2.9349593442909501</v>
      </c>
      <c r="G743" s="102" t="s">
        <v>63</v>
      </c>
      <c r="H743" s="96"/>
      <c r="I743" s="90" t="s">
        <v>15</v>
      </c>
      <c r="J743" s="86" t="s">
        <v>22</v>
      </c>
      <c r="K743" s="87" t="s">
        <v>130</v>
      </c>
      <c r="L743" s="88">
        <v>613.29639999999995</v>
      </c>
    </row>
    <row r="744" spans="1:12" ht="15.75" customHeight="1">
      <c r="A744" s="103">
        <v>44982</v>
      </c>
      <c r="B744" s="104" t="s">
        <v>46</v>
      </c>
      <c r="C744" s="92" t="s">
        <v>58</v>
      </c>
      <c r="D744" s="98" t="s">
        <v>9</v>
      </c>
      <c r="E744" s="121">
        <v>2900</v>
      </c>
      <c r="F744" s="83">
        <f t="shared" si="11"/>
        <v>4.7285456102465302</v>
      </c>
      <c r="G744" s="102" t="s">
        <v>104</v>
      </c>
      <c r="H744" s="96"/>
      <c r="I744" s="92" t="s">
        <v>17</v>
      </c>
      <c r="J744" s="86" t="s">
        <v>22</v>
      </c>
      <c r="K744" s="87" t="s">
        <v>130</v>
      </c>
      <c r="L744" s="88">
        <v>613.29639999999995</v>
      </c>
    </row>
    <row r="745" spans="1:12" ht="15.75" customHeight="1">
      <c r="A745" s="110">
        <v>44982</v>
      </c>
      <c r="B745" s="111" t="s">
        <v>95</v>
      </c>
      <c r="C745" s="92" t="s">
        <v>58</v>
      </c>
      <c r="D745" s="112" t="s">
        <v>9</v>
      </c>
      <c r="E745" s="113">
        <v>1500</v>
      </c>
      <c r="F745" s="83">
        <f t="shared" si="11"/>
        <v>2.4457994535757916</v>
      </c>
      <c r="G745" s="112" t="s">
        <v>60</v>
      </c>
      <c r="H745" s="96"/>
      <c r="I745" s="112" t="s">
        <v>16</v>
      </c>
      <c r="J745" s="86" t="s">
        <v>22</v>
      </c>
      <c r="K745" s="87" t="s">
        <v>130</v>
      </c>
      <c r="L745" s="88">
        <v>613.29639999999995</v>
      </c>
    </row>
    <row r="746" spans="1:12" ht="15.75" customHeight="1">
      <c r="A746" s="91">
        <v>44982</v>
      </c>
      <c r="B746" s="90" t="s">
        <v>46</v>
      </c>
      <c r="C746" s="92" t="s">
        <v>58</v>
      </c>
      <c r="D746" s="98" t="s">
        <v>10</v>
      </c>
      <c r="E746" s="105">
        <v>1800</v>
      </c>
      <c r="F746" s="83">
        <f t="shared" si="11"/>
        <v>2.9349593442909501</v>
      </c>
      <c r="G746" s="102" t="s">
        <v>63</v>
      </c>
      <c r="H746" s="96"/>
      <c r="I746" s="90" t="s">
        <v>15</v>
      </c>
      <c r="J746" s="86" t="s">
        <v>22</v>
      </c>
      <c r="K746" s="87" t="s">
        <v>130</v>
      </c>
      <c r="L746" s="88">
        <v>613.29639999999995</v>
      </c>
    </row>
    <row r="747" spans="1:12" ht="15.75">
      <c r="A747" s="91">
        <v>44984</v>
      </c>
      <c r="B747" s="90" t="s">
        <v>221</v>
      </c>
      <c r="C747" s="92" t="s">
        <v>58</v>
      </c>
      <c r="D747" s="98" t="s">
        <v>7</v>
      </c>
      <c r="E747" s="100">
        <v>1800</v>
      </c>
      <c r="F747" s="83">
        <f t="shared" si="11"/>
        <v>2.9349593442909501</v>
      </c>
      <c r="G747" s="95" t="s">
        <v>68</v>
      </c>
      <c r="H747" s="96"/>
      <c r="I747" s="90" t="s">
        <v>20</v>
      </c>
      <c r="J747" s="86" t="s">
        <v>22</v>
      </c>
      <c r="K747" s="87" t="s">
        <v>130</v>
      </c>
      <c r="L747" s="88">
        <v>613.29639999999995</v>
      </c>
    </row>
    <row r="748" spans="1:12" ht="15.75" customHeight="1">
      <c r="A748" s="91">
        <v>44984</v>
      </c>
      <c r="B748" s="90" t="s">
        <v>46</v>
      </c>
      <c r="C748" s="92" t="s">
        <v>58</v>
      </c>
      <c r="D748" s="98" t="s">
        <v>8</v>
      </c>
      <c r="E748" s="101">
        <v>1800</v>
      </c>
      <c r="F748" s="83">
        <f t="shared" si="11"/>
        <v>2.9349593442909501</v>
      </c>
      <c r="G748" s="102" t="s">
        <v>67</v>
      </c>
      <c r="H748" s="96"/>
      <c r="I748" s="92" t="s">
        <v>14</v>
      </c>
      <c r="J748" s="86" t="s">
        <v>22</v>
      </c>
      <c r="K748" s="87" t="s">
        <v>130</v>
      </c>
      <c r="L748" s="88">
        <v>613.29639999999995</v>
      </c>
    </row>
    <row r="749" spans="1:12" ht="15.75" customHeight="1">
      <c r="A749" s="103">
        <v>44984</v>
      </c>
      <c r="B749" s="104" t="s">
        <v>46</v>
      </c>
      <c r="C749" s="92" t="s">
        <v>58</v>
      </c>
      <c r="D749" s="98" t="s">
        <v>9</v>
      </c>
      <c r="E749" s="101">
        <v>2900</v>
      </c>
      <c r="F749" s="83">
        <f t="shared" si="11"/>
        <v>4.7285456102465302</v>
      </c>
      <c r="G749" s="102" t="s">
        <v>104</v>
      </c>
      <c r="H749" s="96"/>
      <c r="I749" s="92" t="s">
        <v>17</v>
      </c>
      <c r="J749" s="86" t="s">
        <v>22</v>
      </c>
      <c r="K749" s="87" t="s">
        <v>130</v>
      </c>
      <c r="L749" s="88">
        <v>613.29639999999995</v>
      </c>
    </row>
    <row r="750" spans="1:12" ht="15.75">
      <c r="A750" s="110">
        <v>44984</v>
      </c>
      <c r="B750" s="111" t="s">
        <v>46</v>
      </c>
      <c r="C750" s="92" t="s">
        <v>58</v>
      </c>
      <c r="D750" s="112" t="s">
        <v>9</v>
      </c>
      <c r="E750" s="113">
        <v>1700</v>
      </c>
      <c r="F750" s="83">
        <f t="shared" si="11"/>
        <v>2.771906047385897</v>
      </c>
      <c r="G750" s="112" t="s">
        <v>60</v>
      </c>
      <c r="H750" s="96"/>
      <c r="I750" s="112" t="s">
        <v>16</v>
      </c>
      <c r="J750" s="86" t="s">
        <v>22</v>
      </c>
      <c r="K750" s="87" t="s">
        <v>130</v>
      </c>
      <c r="L750" s="88">
        <v>613.29639999999995</v>
      </c>
    </row>
    <row r="751" spans="1:12" ht="15.75" customHeight="1">
      <c r="A751" s="103">
        <v>44984</v>
      </c>
      <c r="B751" s="90" t="s">
        <v>46</v>
      </c>
      <c r="C751" s="92" t="s">
        <v>58</v>
      </c>
      <c r="D751" s="98" t="s">
        <v>6</v>
      </c>
      <c r="E751" s="105">
        <v>1800</v>
      </c>
      <c r="F751" s="83">
        <f t="shared" si="11"/>
        <v>3.0609537932019615</v>
      </c>
      <c r="G751" s="90" t="s">
        <v>66</v>
      </c>
      <c r="H751" s="96"/>
      <c r="I751" s="90" t="s">
        <v>13</v>
      </c>
      <c r="J751" s="86" t="s">
        <v>22</v>
      </c>
      <c r="K751" s="87" t="s">
        <v>431</v>
      </c>
      <c r="L751" s="88">
        <v>588.05200000000002</v>
      </c>
    </row>
    <row r="752" spans="1:12" ht="15.75" customHeight="1">
      <c r="A752" s="91">
        <v>44984</v>
      </c>
      <c r="B752" s="90" t="s">
        <v>46</v>
      </c>
      <c r="C752" s="92" t="s">
        <v>58</v>
      </c>
      <c r="D752" s="98" t="s">
        <v>6</v>
      </c>
      <c r="E752" s="115">
        <v>1700</v>
      </c>
      <c r="F752" s="83">
        <f t="shared" si="11"/>
        <v>2.8909008046907414</v>
      </c>
      <c r="G752" s="102" t="s">
        <v>64</v>
      </c>
      <c r="H752" s="96"/>
      <c r="I752" s="92" t="s">
        <v>45</v>
      </c>
      <c r="J752" s="86" t="s">
        <v>22</v>
      </c>
      <c r="K752" s="87" t="s">
        <v>431</v>
      </c>
      <c r="L752" s="88">
        <v>588.05200000000002</v>
      </c>
    </row>
    <row r="753" spans="1:12" ht="15.75" customHeight="1">
      <c r="A753" s="91">
        <v>44984</v>
      </c>
      <c r="B753" s="90" t="s">
        <v>46</v>
      </c>
      <c r="C753" s="92" t="s">
        <v>58</v>
      </c>
      <c r="D753" s="98" t="s">
        <v>6</v>
      </c>
      <c r="E753" s="115">
        <v>2000</v>
      </c>
      <c r="F753" s="83">
        <f t="shared" si="11"/>
        <v>3.4010597702244016</v>
      </c>
      <c r="G753" s="90" t="s">
        <v>129</v>
      </c>
      <c r="H753" s="96"/>
      <c r="I753" s="92" t="s">
        <v>128</v>
      </c>
      <c r="J753" s="86" t="s">
        <v>22</v>
      </c>
      <c r="K753" s="87" t="s">
        <v>431</v>
      </c>
      <c r="L753" s="88">
        <v>588.05200000000002</v>
      </c>
    </row>
    <row r="754" spans="1:12" ht="15.75" customHeight="1">
      <c r="A754" s="91">
        <v>44984</v>
      </c>
      <c r="B754" s="90" t="s">
        <v>46</v>
      </c>
      <c r="C754" s="92" t="s">
        <v>58</v>
      </c>
      <c r="D754" s="98" t="s">
        <v>6</v>
      </c>
      <c r="E754" s="106">
        <v>2000</v>
      </c>
      <c r="F754" s="83">
        <f t="shared" si="11"/>
        <v>3.4010597702244016</v>
      </c>
      <c r="G754" s="90" t="s">
        <v>176</v>
      </c>
      <c r="H754" s="96"/>
      <c r="I754" s="92" t="s">
        <v>168</v>
      </c>
      <c r="J754" s="86" t="s">
        <v>22</v>
      </c>
      <c r="K754" s="87" t="s">
        <v>431</v>
      </c>
      <c r="L754" s="88">
        <v>588.05200000000002</v>
      </c>
    </row>
    <row r="755" spans="1:12" ht="15.75" customHeight="1">
      <c r="A755" s="91">
        <v>44984</v>
      </c>
      <c r="B755" s="90" t="s">
        <v>46</v>
      </c>
      <c r="C755" s="92" t="s">
        <v>58</v>
      </c>
      <c r="D755" s="98" t="s">
        <v>6</v>
      </c>
      <c r="E755" s="106">
        <v>1900</v>
      </c>
      <c r="F755" s="83">
        <f t="shared" si="11"/>
        <v>3.2310067817131816</v>
      </c>
      <c r="G755" s="102" t="s">
        <v>160</v>
      </c>
      <c r="H755" s="96"/>
      <c r="I755" s="92" t="s">
        <v>153</v>
      </c>
      <c r="J755" s="86" t="s">
        <v>22</v>
      </c>
      <c r="K755" s="87" t="s">
        <v>431</v>
      </c>
      <c r="L755" s="88">
        <v>588.05200000000002</v>
      </c>
    </row>
    <row r="756" spans="1:12" ht="15.75" customHeight="1">
      <c r="A756" s="91">
        <v>44984</v>
      </c>
      <c r="B756" s="90" t="s">
        <v>417</v>
      </c>
      <c r="C756" s="92" t="s">
        <v>58</v>
      </c>
      <c r="D756" s="98" t="s">
        <v>6</v>
      </c>
      <c r="E756" s="115">
        <v>600</v>
      </c>
      <c r="F756" s="83">
        <f t="shared" si="11"/>
        <v>1.0203179310673205</v>
      </c>
      <c r="G756" s="102" t="s">
        <v>178</v>
      </c>
      <c r="H756" s="96"/>
      <c r="I756" s="92" t="s">
        <v>144</v>
      </c>
      <c r="J756" s="86" t="s">
        <v>22</v>
      </c>
      <c r="K756" s="87" t="s">
        <v>431</v>
      </c>
      <c r="L756" s="88">
        <v>588.05200000000002</v>
      </c>
    </row>
    <row r="757" spans="1:12" ht="15.75" customHeight="1">
      <c r="A757" s="91">
        <v>44984</v>
      </c>
      <c r="B757" s="90" t="s">
        <v>46</v>
      </c>
      <c r="C757" s="92" t="s">
        <v>58</v>
      </c>
      <c r="D757" s="98" t="s">
        <v>7</v>
      </c>
      <c r="E757" s="108">
        <v>1500</v>
      </c>
      <c r="F757" s="83">
        <f t="shared" si="11"/>
        <v>2.4457994535757916</v>
      </c>
      <c r="G757" s="90" t="s">
        <v>112</v>
      </c>
      <c r="H757" s="96"/>
      <c r="I757" s="90" t="s">
        <v>59</v>
      </c>
      <c r="J757" s="86" t="s">
        <v>22</v>
      </c>
      <c r="K757" s="87" t="s">
        <v>130</v>
      </c>
      <c r="L757" s="88">
        <v>613.29639999999995</v>
      </c>
    </row>
    <row r="758" spans="1:12" ht="15.75" customHeight="1">
      <c r="A758" s="91">
        <v>44984</v>
      </c>
      <c r="B758" s="90" t="s">
        <v>46</v>
      </c>
      <c r="C758" s="92" t="s">
        <v>58</v>
      </c>
      <c r="D758" s="98" t="s">
        <v>7</v>
      </c>
      <c r="E758" s="108">
        <v>1500</v>
      </c>
      <c r="F758" s="83">
        <f t="shared" si="11"/>
        <v>2.4457994535757916</v>
      </c>
      <c r="G758" s="90" t="s">
        <v>161</v>
      </c>
      <c r="H758" s="96"/>
      <c r="I758" s="90" t="s">
        <v>12</v>
      </c>
      <c r="J758" s="86" t="s">
        <v>22</v>
      </c>
      <c r="K758" s="87" t="s">
        <v>130</v>
      </c>
      <c r="L758" s="88">
        <v>613.29639999999995</v>
      </c>
    </row>
    <row r="759" spans="1:12" ht="15.75" customHeight="1">
      <c r="A759" s="91">
        <v>44984</v>
      </c>
      <c r="B759" s="90" t="s">
        <v>46</v>
      </c>
      <c r="C759" s="92" t="s">
        <v>58</v>
      </c>
      <c r="D759" s="98" t="s">
        <v>10</v>
      </c>
      <c r="E759" s="105">
        <v>1800</v>
      </c>
      <c r="F759" s="83">
        <f t="shared" si="11"/>
        <v>2.9349593442909501</v>
      </c>
      <c r="G759" s="102" t="s">
        <v>179</v>
      </c>
      <c r="H759" s="96"/>
      <c r="I759" s="92" t="s">
        <v>167</v>
      </c>
      <c r="J759" s="86" t="s">
        <v>22</v>
      </c>
      <c r="K759" s="87" t="s">
        <v>130</v>
      </c>
      <c r="L759" s="88">
        <v>613.29639999999995</v>
      </c>
    </row>
    <row r="760" spans="1:12" ht="15.75" customHeight="1">
      <c r="A760" s="91">
        <v>44984</v>
      </c>
      <c r="B760" s="90" t="s">
        <v>46</v>
      </c>
      <c r="C760" s="92" t="s">
        <v>58</v>
      </c>
      <c r="D760" s="98" t="s">
        <v>7</v>
      </c>
      <c r="E760" s="108">
        <v>2900</v>
      </c>
      <c r="F760" s="83">
        <f t="shared" si="11"/>
        <v>4.7285456102465302</v>
      </c>
      <c r="G760" s="102" t="s">
        <v>61</v>
      </c>
      <c r="H760" s="96"/>
      <c r="I760" s="90" t="s">
        <v>40</v>
      </c>
      <c r="J760" s="86" t="s">
        <v>22</v>
      </c>
      <c r="K760" s="87" t="s">
        <v>130</v>
      </c>
      <c r="L760" s="88">
        <v>613.29639999999995</v>
      </c>
    </row>
    <row r="761" spans="1:12" ht="15.75" customHeight="1">
      <c r="A761" s="91">
        <v>44984</v>
      </c>
      <c r="B761" s="90" t="s">
        <v>46</v>
      </c>
      <c r="C761" s="92" t="s">
        <v>58</v>
      </c>
      <c r="D761" s="98" t="s">
        <v>10</v>
      </c>
      <c r="E761" s="105">
        <v>2000</v>
      </c>
      <c r="F761" s="83">
        <f t="shared" si="11"/>
        <v>3.2610659381010554</v>
      </c>
      <c r="G761" s="102" t="s">
        <v>63</v>
      </c>
      <c r="H761" s="96"/>
      <c r="I761" s="90" t="s">
        <v>15</v>
      </c>
      <c r="J761" s="86" t="s">
        <v>22</v>
      </c>
      <c r="K761" s="87" t="s">
        <v>130</v>
      </c>
      <c r="L761" s="88">
        <v>613.29639999999995</v>
      </c>
    </row>
    <row r="762" spans="1:12" ht="15.75" customHeight="1">
      <c r="A762" s="91">
        <v>44985</v>
      </c>
      <c r="B762" s="80" t="s">
        <v>151</v>
      </c>
      <c r="C762" s="80" t="s">
        <v>127</v>
      </c>
      <c r="D762" s="81" t="s">
        <v>10</v>
      </c>
      <c r="E762" s="121">
        <v>10092</v>
      </c>
      <c r="F762" s="83">
        <f t="shared" si="11"/>
        <v>16.455338723657928</v>
      </c>
      <c r="G762" s="84" t="s">
        <v>27</v>
      </c>
      <c r="H762" s="85"/>
      <c r="I762" s="80" t="s">
        <v>57</v>
      </c>
      <c r="J762" s="86" t="s">
        <v>22</v>
      </c>
      <c r="K762" s="87" t="s">
        <v>130</v>
      </c>
      <c r="L762" s="88">
        <v>613.29639999999995</v>
      </c>
    </row>
    <row r="763" spans="1:12" ht="15.75" customHeight="1">
      <c r="A763" s="91">
        <v>44985</v>
      </c>
      <c r="B763" s="80" t="s">
        <v>152</v>
      </c>
      <c r="C763" s="80" t="s">
        <v>127</v>
      </c>
      <c r="D763" s="81" t="s">
        <v>10</v>
      </c>
      <c r="E763" s="121">
        <v>23851</v>
      </c>
      <c r="F763" s="83">
        <f t="shared" si="11"/>
        <v>38.88984184482414</v>
      </c>
      <c r="G763" s="84" t="s">
        <v>27</v>
      </c>
      <c r="H763" s="85"/>
      <c r="I763" s="80" t="s">
        <v>56</v>
      </c>
      <c r="J763" s="86" t="s">
        <v>22</v>
      </c>
      <c r="K763" s="87" t="s">
        <v>130</v>
      </c>
      <c r="L763" s="88">
        <v>613.29639999999995</v>
      </c>
    </row>
    <row r="764" spans="1:12" ht="15.75" customHeight="1">
      <c r="A764" s="91">
        <v>44985</v>
      </c>
      <c r="B764" s="97" t="s">
        <v>221</v>
      </c>
      <c r="C764" s="92" t="s">
        <v>58</v>
      </c>
      <c r="D764" s="135" t="s">
        <v>7</v>
      </c>
      <c r="E764" s="99">
        <v>1800</v>
      </c>
      <c r="F764" s="83">
        <f t="shared" si="11"/>
        <v>2.9349593442909501</v>
      </c>
      <c r="G764" s="84" t="s">
        <v>68</v>
      </c>
      <c r="H764" s="96"/>
      <c r="I764" s="90" t="s">
        <v>20</v>
      </c>
      <c r="J764" s="86" t="s">
        <v>22</v>
      </c>
      <c r="K764" s="87" t="s">
        <v>130</v>
      </c>
      <c r="L764" s="88">
        <v>613.29639999999995</v>
      </c>
    </row>
    <row r="765" spans="1:12" ht="15.75" customHeight="1">
      <c r="A765" s="91">
        <v>44985</v>
      </c>
      <c r="B765" s="90" t="s">
        <v>46</v>
      </c>
      <c r="C765" s="92" t="s">
        <v>58</v>
      </c>
      <c r="D765" s="98" t="s">
        <v>8</v>
      </c>
      <c r="E765" s="101">
        <v>1500</v>
      </c>
      <c r="F765" s="83">
        <f t="shared" si="11"/>
        <v>2.4457994535757916</v>
      </c>
      <c r="G765" s="102" t="s">
        <v>67</v>
      </c>
      <c r="H765" s="96"/>
      <c r="I765" s="92" t="s">
        <v>14</v>
      </c>
      <c r="J765" s="86" t="s">
        <v>22</v>
      </c>
      <c r="K765" s="87" t="s">
        <v>130</v>
      </c>
      <c r="L765" s="88">
        <v>613.29639999999995</v>
      </c>
    </row>
    <row r="766" spans="1:12" ht="15.75" customHeight="1">
      <c r="A766" s="91">
        <v>44985</v>
      </c>
      <c r="B766" s="90" t="s">
        <v>332</v>
      </c>
      <c r="C766" s="97" t="s">
        <v>432</v>
      </c>
      <c r="D766" s="165" t="s">
        <v>10</v>
      </c>
      <c r="E766" s="101">
        <v>6400</v>
      </c>
      <c r="F766" s="83">
        <f t="shared" si="11"/>
        <v>10.435411001923377</v>
      </c>
      <c r="G766" s="102" t="s">
        <v>121</v>
      </c>
      <c r="H766" s="96"/>
      <c r="I766" s="92" t="s">
        <v>14</v>
      </c>
      <c r="J766" s="86" t="s">
        <v>22</v>
      </c>
      <c r="K766" s="87" t="s">
        <v>130</v>
      </c>
      <c r="L766" s="88">
        <v>613.29639999999995</v>
      </c>
    </row>
    <row r="767" spans="1:12" ht="15.75" customHeight="1">
      <c r="A767" s="103">
        <v>44985</v>
      </c>
      <c r="B767" s="104" t="s">
        <v>46</v>
      </c>
      <c r="C767" s="92" t="s">
        <v>58</v>
      </c>
      <c r="D767" s="98" t="s">
        <v>9</v>
      </c>
      <c r="E767" s="101">
        <v>2900</v>
      </c>
      <c r="F767" s="83">
        <f t="shared" si="11"/>
        <v>4.7285456102465302</v>
      </c>
      <c r="G767" s="102" t="s">
        <v>104</v>
      </c>
      <c r="H767" s="96"/>
      <c r="I767" s="92" t="s">
        <v>17</v>
      </c>
      <c r="J767" s="86" t="s">
        <v>22</v>
      </c>
      <c r="K767" s="87" t="s">
        <v>130</v>
      </c>
      <c r="L767" s="88">
        <v>613.29639999999995</v>
      </c>
    </row>
    <row r="768" spans="1:12" ht="15.75" customHeight="1">
      <c r="A768" s="114">
        <v>44985</v>
      </c>
      <c r="B768" s="111" t="s">
        <v>46</v>
      </c>
      <c r="C768" s="92" t="s">
        <v>58</v>
      </c>
      <c r="D768" s="112" t="s">
        <v>9</v>
      </c>
      <c r="E768" s="113">
        <v>1900</v>
      </c>
      <c r="F768" s="83">
        <f t="shared" si="11"/>
        <v>3.0980126411960027</v>
      </c>
      <c r="G768" s="112" t="s">
        <v>60</v>
      </c>
      <c r="H768" s="96"/>
      <c r="I768" s="112" t="s">
        <v>16</v>
      </c>
      <c r="J768" s="86" t="s">
        <v>22</v>
      </c>
      <c r="K768" s="87" t="s">
        <v>130</v>
      </c>
      <c r="L768" s="88">
        <v>613.29639999999995</v>
      </c>
    </row>
    <row r="769" spans="1:12" ht="15.75" customHeight="1">
      <c r="A769" s="103">
        <v>44985</v>
      </c>
      <c r="B769" s="90" t="s">
        <v>46</v>
      </c>
      <c r="C769" s="92" t="s">
        <v>58</v>
      </c>
      <c r="D769" s="98" t="s">
        <v>6</v>
      </c>
      <c r="E769" s="105">
        <v>1900</v>
      </c>
      <c r="F769" s="83">
        <f t="shared" ref="F769:F780" si="12">E769/L769</f>
        <v>3.2310067817131816</v>
      </c>
      <c r="G769" s="90" t="s">
        <v>66</v>
      </c>
      <c r="H769" s="96"/>
      <c r="I769" s="90" t="s">
        <v>13</v>
      </c>
      <c r="J769" s="86" t="s">
        <v>22</v>
      </c>
      <c r="K769" s="87" t="s">
        <v>431</v>
      </c>
      <c r="L769" s="88">
        <v>588.05200000000002</v>
      </c>
    </row>
    <row r="770" spans="1:12" ht="15.75" customHeight="1">
      <c r="A770" s="91">
        <v>44985</v>
      </c>
      <c r="B770" s="90" t="s">
        <v>46</v>
      </c>
      <c r="C770" s="92" t="s">
        <v>58</v>
      </c>
      <c r="D770" s="98" t="s">
        <v>6</v>
      </c>
      <c r="E770" s="115">
        <v>2200</v>
      </c>
      <c r="F770" s="83">
        <f t="shared" si="12"/>
        <v>3.7411657472468418</v>
      </c>
      <c r="G770" s="90" t="s">
        <v>65</v>
      </c>
      <c r="H770" s="96"/>
      <c r="I770" s="92" t="s">
        <v>25</v>
      </c>
      <c r="J770" s="86" t="s">
        <v>22</v>
      </c>
      <c r="K770" s="87" t="s">
        <v>431</v>
      </c>
      <c r="L770" s="88">
        <v>588.05200000000002</v>
      </c>
    </row>
    <row r="771" spans="1:12" ht="15.75" customHeight="1">
      <c r="A771" s="91">
        <v>44985</v>
      </c>
      <c r="B771" s="90" t="s">
        <v>46</v>
      </c>
      <c r="C771" s="92" t="s">
        <v>58</v>
      </c>
      <c r="D771" s="98" t="s">
        <v>6</v>
      </c>
      <c r="E771" s="115">
        <v>1950</v>
      </c>
      <c r="F771" s="83">
        <f t="shared" si="12"/>
        <v>3.3160332759687918</v>
      </c>
      <c r="G771" s="102" t="s">
        <v>64</v>
      </c>
      <c r="H771" s="96"/>
      <c r="I771" s="92" t="s">
        <v>45</v>
      </c>
      <c r="J771" s="86" t="s">
        <v>22</v>
      </c>
      <c r="K771" s="87" t="s">
        <v>431</v>
      </c>
      <c r="L771" s="88">
        <v>588.05200000000002</v>
      </c>
    </row>
    <row r="772" spans="1:12" ht="15.75" customHeight="1">
      <c r="A772" s="91">
        <v>44985</v>
      </c>
      <c r="B772" s="90" t="s">
        <v>46</v>
      </c>
      <c r="C772" s="92" t="s">
        <v>58</v>
      </c>
      <c r="D772" s="98" t="s">
        <v>6</v>
      </c>
      <c r="E772" s="115">
        <v>2000</v>
      </c>
      <c r="F772" s="83">
        <f t="shared" si="12"/>
        <v>3.4010597702244016</v>
      </c>
      <c r="G772" s="90" t="s">
        <v>129</v>
      </c>
      <c r="H772" s="96"/>
      <c r="I772" s="92" t="s">
        <v>128</v>
      </c>
      <c r="J772" s="86" t="s">
        <v>22</v>
      </c>
      <c r="K772" s="87" t="s">
        <v>431</v>
      </c>
      <c r="L772" s="88">
        <v>588.05200000000002</v>
      </c>
    </row>
    <row r="773" spans="1:12" ht="15.75" customHeight="1">
      <c r="A773" s="91">
        <v>44985</v>
      </c>
      <c r="B773" s="90" t="s">
        <v>46</v>
      </c>
      <c r="C773" s="92" t="s">
        <v>58</v>
      </c>
      <c r="D773" s="98" t="s">
        <v>6</v>
      </c>
      <c r="E773" s="143">
        <v>2000</v>
      </c>
      <c r="F773" s="83">
        <f t="shared" si="12"/>
        <v>3.4010597702244016</v>
      </c>
      <c r="G773" s="90" t="s">
        <v>176</v>
      </c>
      <c r="H773" s="96"/>
      <c r="I773" s="92" t="s">
        <v>168</v>
      </c>
      <c r="J773" s="86" t="s">
        <v>22</v>
      </c>
      <c r="K773" s="87" t="s">
        <v>431</v>
      </c>
      <c r="L773" s="88">
        <v>588.05200000000002</v>
      </c>
    </row>
    <row r="774" spans="1:12" ht="15.75" customHeight="1">
      <c r="A774" s="91">
        <v>44985</v>
      </c>
      <c r="B774" s="90" t="s">
        <v>46</v>
      </c>
      <c r="C774" s="92" t="s">
        <v>58</v>
      </c>
      <c r="D774" s="98" t="s">
        <v>6</v>
      </c>
      <c r="E774" s="106">
        <v>1900</v>
      </c>
      <c r="F774" s="83">
        <f t="shared" si="12"/>
        <v>3.0798757675374611</v>
      </c>
      <c r="G774" s="102" t="s">
        <v>160</v>
      </c>
      <c r="H774" s="96"/>
      <c r="I774" s="92" t="s">
        <v>153</v>
      </c>
      <c r="J774" s="86" t="s">
        <v>22</v>
      </c>
      <c r="K774" s="87" t="s">
        <v>44</v>
      </c>
      <c r="L774" s="88">
        <v>616.90800000000002</v>
      </c>
    </row>
    <row r="775" spans="1:12" ht="15.75" customHeight="1">
      <c r="A775" s="91">
        <v>44985</v>
      </c>
      <c r="B775" s="90" t="s">
        <v>417</v>
      </c>
      <c r="C775" s="92" t="s">
        <v>58</v>
      </c>
      <c r="D775" s="98" t="s">
        <v>6</v>
      </c>
      <c r="E775" s="115">
        <v>600</v>
      </c>
      <c r="F775" s="83">
        <f t="shared" si="12"/>
        <v>0.97259234764340874</v>
      </c>
      <c r="G775" s="102" t="s">
        <v>178</v>
      </c>
      <c r="H775" s="96"/>
      <c r="I775" s="92" t="s">
        <v>144</v>
      </c>
      <c r="J775" s="86" t="s">
        <v>22</v>
      </c>
      <c r="K775" s="87" t="s">
        <v>44</v>
      </c>
      <c r="L775" s="88">
        <v>616.90800000000002</v>
      </c>
    </row>
    <row r="776" spans="1:12" ht="15.75" customHeight="1">
      <c r="A776" s="91">
        <v>44985</v>
      </c>
      <c r="B776" s="90" t="s">
        <v>46</v>
      </c>
      <c r="C776" s="92" t="s">
        <v>58</v>
      </c>
      <c r="D776" s="98" t="s">
        <v>7</v>
      </c>
      <c r="E776" s="108">
        <v>1600</v>
      </c>
      <c r="F776" s="83">
        <f t="shared" si="12"/>
        <v>2.5935795937157566</v>
      </c>
      <c r="G776" s="90" t="s">
        <v>112</v>
      </c>
      <c r="H776" s="96"/>
      <c r="I776" s="90" t="s">
        <v>59</v>
      </c>
      <c r="J776" s="86" t="s">
        <v>22</v>
      </c>
      <c r="K776" s="87" t="s">
        <v>44</v>
      </c>
      <c r="L776" s="88">
        <v>616.90800000000002</v>
      </c>
    </row>
    <row r="777" spans="1:12" ht="15.75" customHeight="1">
      <c r="A777" s="91">
        <v>44985</v>
      </c>
      <c r="B777" s="90" t="s">
        <v>46</v>
      </c>
      <c r="C777" s="92" t="s">
        <v>58</v>
      </c>
      <c r="D777" s="98" t="s">
        <v>7</v>
      </c>
      <c r="E777" s="108">
        <v>1500</v>
      </c>
      <c r="F777" s="83">
        <f t="shared" si="12"/>
        <v>2.4314808691085217</v>
      </c>
      <c r="G777" s="90" t="s">
        <v>161</v>
      </c>
      <c r="H777" s="96"/>
      <c r="I777" s="90" t="s">
        <v>12</v>
      </c>
      <c r="J777" s="86" t="s">
        <v>22</v>
      </c>
      <c r="K777" s="87" t="s">
        <v>44</v>
      </c>
      <c r="L777" s="88">
        <v>616.90800000000002</v>
      </c>
    </row>
    <row r="778" spans="1:12" ht="15.75" customHeight="1">
      <c r="A778" s="91">
        <v>44985</v>
      </c>
      <c r="B778" s="90" t="s">
        <v>46</v>
      </c>
      <c r="C778" s="92" t="s">
        <v>58</v>
      </c>
      <c r="D778" s="98" t="s">
        <v>10</v>
      </c>
      <c r="E778" s="105">
        <v>1800</v>
      </c>
      <c r="F778" s="83">
        <f t="shared" si="12"/>
        <v>2.9349593442909501</v>
      </c>
      <c r="G778" s="102" t="s">
        <v>179</v>
      </c>
      <c r="H778" s="96"/>
      <c r="I778" s="92" t="s">
        <v>167</v>
      </c>
      <c r="J778" s="86" t="s">
        <v>22</v>
      </c>
      <c r="K778" s="87" t="s">
        <v>130</v>
      </c>
      <c r="L778" s="88">
        <v>613.29639999999995</v>
      </c>
    </row>
    <row r="779" spans="1:12" ht="15.75" customHeight="1">
      <c r="A779" s="91">
        <v>44985</v>
      </c>
      <c r="B779" s="90" t="s">
        <v>46</v>
      </c>
      <c r="C779" s="92" t="s">
        <v>58</v>
      </c>
      <c r="D779" s="98" t="s">
        <v>7</v>
      </c>
      <c r="E779" s="108">
        <v>2000</v>
      </c>
      <c r="F779" s="83">
        <f t="shared" si="12"/>
        <v>3.2419744921446956</v>
      </c>
      <c r="G779" s="102" t="s">
        <v>61</v>
      </c>
      <c r="H779" s="96"/>
      <c r="I779" s="90" t="s">
        <v>40</v>
      </c>
      <c r="J779" s="86" t="s">
        <v>22</v>
      </c>
      <c r="K779" s="87" t="s">
        <v>44</v>
      </c>
      <c r="L779" s="88">
        <v>616.90800000000002</v>
      </c>
    </row>
    <row r="780" spans="1:12" ht="15.75">
      <c r="A780" s="91">
        <v>44985</v>
      </c>
      <c r="B780" s="136" t="s">
        <v>46</v>
      </c>
      <c r="C780" s="137" t="s">
        <v>58</v>
      </c>
      <c r="D780" s="138" t="s">
        <v>10</v>
      </c>
      <c r="E780" s="105">
        <v>2000</v>
      </c>
      <c r="F780" s="83">
        <f t="shared" si="12"/>
        <v>3.2610659381010554</v>
      </c>
      <c r="G780" s="139" t="s">
        <v>63</v>
      </c>
      <c r="H780" s="96"/>
      <c r="I780" s="90" t="s">
        <v>15</v>
      </c>
      <c r="J780" s="86" t="s">
        <v>22</v>
      </c>
      <c r="K780" s="87" t="s">
        <v>130</v>
      </c>
      <c r="L780" s="88">
        <v>613.29639999999995</v>
      </c>
    </row>
  </sheetData>
  <autoFilter ref="A1:L780">
    <sortState ref="A2:L781">
      <sortCondition ref="A1:A781"/>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5"/>
  <sheetViews>
    <sheetView zoomScale="80" zoomScaleNormal="80" workbookViewId="0">
      <selection activeCell="D17" sqref="D17"/>
    </sheetView>
  </sheetViews>
  <sheetFormatPr defaultColWidth="8.796875" defaultRowHeight="12.75"/>
  <cols>
    <col min="1" max="1" width="15.19921875" style="70" customWidth="1"/>
    <col min="2" max="14" width="14.5" style="70" customWidth="1"/>
    <col min="15" max="16" width="9" style="70" customWidth="1"/>
    <col min="17" max="21" width="14.5" style="70" customWidth="1"/>
    <col min="22" max="23" width="9" style="70" customWidth="1"/>
    <col min="24" max="24" width="19.19921875" style="70" customWidth="1"/>
    <col min="25" max="27" width="10.5" style="70" customWidth="1"/>
    <col min="28" max="29" width="11.796875" style="70" customWidth="1"/>
    <col min="30" max="37" width="17.69921875" style="70" customWidth="1"/>
    <col min="38" max="38" width="11.796875" style="70" customWidth="1"/>
    <col min="39" max="39" width="11.69921875" style="70" bestFit="1" customWidth="1"/>
    <col min="40" max="16384" width="8.796875" style="70"/>
  </cols>
  <sheetData>
    <row r="1" spans="1:39" ht="15.75">
      <c r="A1" s="71"/>
      <c r="B1" s="71"/>
      <c r="C1" s="71"/>
      <c r="D1" s="71"/>
      <c r="E1" s="71"/>
      <c r="F1" s="71"/>
      <c r="G1" s="71"/>
      <c r="H1" s="71"/>
      <c r="I1" s="71"/>
      <c r="J1" s="71"/>
      <c r="K1" s="71"/>
      <c r="L1" s="71"/>
      <c r="M1" s="71"/>
      <c r="N1" s="71"/>
      <c r="O1" s="71"/>
      <c r="P1" s="71"/>
      <c r="Q1" s="71"/>
      <c r="R1" s="71"/>
      <c r="S1" s="71"/>
    </row>
    <row r="2" spans="1:39" ht="15.75">
      <c r="A2" s="71"/>
      <c r="B2" s="71"/>
      <c r="C2" s="71"/>
      <c r="D2" s="71"/>
      <c r="E2" s="71"/>
      <c r="F2" s="71"/>
      <c r="G2" s="71"/>
      <c r="H2" s="71"/>
      <c r="I2" s="71"/>
      <c r="J2" s="71"/>
      <c r="K2" s="71"/>
      <c r="L2" s="71"/>
      <c r="M2" s="71"/>
      <c r="N2" s="71"/>
      <c r="O2" s="71"/>
      <c r="P2" s="71"/>
      <c r="Q2" s="71"/>
      <c r="R2" s="71"/>
      <c r="S2" s="71"/>
    </row>
    <row r="3" spans="1:39" ht="15.75">
      <c r="A3" s="144" t="s">
        <v>24</v>
      </c>
      <c r="B3" s="145" t="s">
        <v>288</v>
      </c>
      <c r="C3" s="71"/>
      <c r="D3" s="71"/>
      <c r="E3" s="71"/>
      <c r="F3" s="71"/>
      <c r="G3" s="71"/>
      <c r="H3" s="71"/>
      <c r="I3" s="71"/>
      <c r="J3" s="71"/>
      <c r="K3" s="71"/>
      <c r="L3" s="71"/>
      <c r="M3" s="71"/>
      <c r="N3" s="71"/>
      <c r="O3" s="71"/>
      <c r="P3" s="71"/>
      <c r="Q3" s="71"/>
      <c r="R3" s="71"/>
      <c r="S3" s="71"/>
    </row>
    <row r="4" spans="1:39" ht="15.75">
      <c r="A4" s="71"/>
      <c r="B4" s="71"/>
      <c r="C4" s="71"/>
      <c r="D4" s="71"/>
      <c r="E4" s="71"/>
      <c r="F4" s="71"/>
      <c r="G4" s="71"/>
      <c r="H4" s="71"/>
      <c r="I4" s="71"/>
      <c r="J4" s="71"/>
      <c r="K4" s="71"/>
      <c r="L4" s="71"/>
      <c r="M4" s="71"/>
      <c r="N4" s="71"/>
      <c r="O4" s="71"/>
      <c r="P4" s="71"/>
      <c r="Q4" s="71"/>
      <c r="R4" s="71"/>
      <c r="S4" s="71"/>
    </row>
    <row r="5" spans="1:39" ht="15.75">
      <c r="A5" s="146" t="s">
        <v>26</v>
      </c>
      <c r="B5" s="146" t="s">
        <v>1</v>
      </c>
      <c r="C5" s="147"/>
      <c r="D5" s="147"/>
      <c r="E5" s="147"/>
      <c r="F5" s="147"/>
      <c r="G5" s="147"/>
      <c r="H5" s="147"/>
      <c r="I5" s="147"/>
      <c r="J5" s="147"/>
      <c r="K5" s="147"/>
      <c r="L5" s="147"/>
      <c r="M5" s="147"/>
      <c r="N5" s="147"/>
      <c r="O5" s="148"/>
      <c r="P5"/>
      <c r="Q5"/>
      <c r="R5"/>
      <c r="S5"/>
      <c r="T5"/>
      <c r="U5"/>
      <c r="V5"/>
      <c r="W5"/>
      <c r="X5" s="71"/>
      <c r="Y5" s="71"/>
      <c r="Z5" s="71"/>
      <c r="AA5" s="71"/>
      <c r="AB5" s="71"/>
      <c r="AC5" s="71"/>
      <c r="AD5" s="71"/>
      <c r="AE5" s="71"/>
      <c r="AF5" s="71"/>
      <c r="AG5" s="71"/>
      <c r="AH5" s="71"/>
      <c r="AI5" s="71"/>
      <c r="AJ5" s="71"/>
      <c r="AK5" s="71"/>
      <c r="AL5" s="71"/>
      <c r="AM5" s="71"/>
    </row>
    <row r="6" spans="1:39" ht="23.25" customHeight="1">
      <c r="A6" s="149" t="s">
        <v>0</v>
      </c>
      <c r="B6" s="150" t="s">
        <v>127</v>
      </c>
      <c r="C6" s="151" t="s">
        <v>49</v>
      </c>
      <c r="D6" s="151" t="s">
        <v>374</v>
      </c>
      <c r="E6" s="151" t="s">
        <v>218</v>
      </c>
      <c r="F6" s="151" t="s">
        <v>125</v>
      </c>
      <c r="G6" s="152" t="s">
        <v>11</v>
      </c>
      <c r="H6" s="151" t="s">
        <v>416</v>
      </c>
      <c r="I6" s="151" t="s">
        <v>50</v>
      </c>
      <c r="J6" s="151" t="s">
        <v>41</v>
      </c>
      <c r="K6" s="151" t="s">
        <v>103</v>
      </c>
      <c r="L6" s="151" t="s">
        <v>58</v>
      </c>
      <c r="M6" s="151" t="s">
        <v>287</v>
      </c>
      <c r="N6" s="151" t="s">
        <v>51</v>
      </c>
      <c r="O6" s="153" t="s">
        <v>133</v>
      </c>
      <c r="P6"/>
      <c r="Q6"/>
      <c r="R6"/>
      <c r="S6"/>
      <c r="T6"/>
      <c r="U6"/>
      <c r="V6"/>
      <c r="W6"/>
      <c r="X6" s="71"/>
      <c r="Y6" s="71"/>
      <c r="Z6" s="71"/>
      <c r="AA6" s="71"/>
      <c r="AB6" s="71"/>
      <c r="AC6" s="71"/>
      <c r="AD6" s="71"/>
      <c r="AE6" s="71"/>
      <c r="AF6" s="71"/>
      <c r="AG6" s="71"/>
      <c r="AH6" s="71"/>
      <c r="AI6" s="71"/>
      <c r="AJ6" s="71"/>
      <c r="AK6" s="71"/>
      <c r="AL6" s="71"/>
      <c r="AM6" s="71"/>
    </row>
    <row r="7" spans="1:39" ht="15.75">
      <c r="A7" s="154" t="s">
        <v>6</v>
      </c>
      <c r="B7" s="155"/>
      <c r="C7" s="156">
        <v>30000</v>
      </c>
      <c r="D7" s="156">
        <v>7000</v>
      </c>
      <c r="E7" s="156"/>
      <c r="F7" s="156"/>
      <c r="G7" s="156">
        <v>1644825</v>
      </c>
      <c r="H7" s="156"/>
      <c r="I7" s="156">
        <v>25000</v>
      </c>
      <c r="J7" s="156">
        <v>242500</v>
      </c>
      <c r="K7" s="156"/>
      <c r="L7" s="156">
        <v>373350</v>
      </c>
      <c r="M7" s="156">
        <v>142000</v>
      </c>
      <c r="N7" s="156">
        <v>12100</v>
      </c>
      <c r="O7" s="157">
        <v>2476775</v>
      </c>
      <c r="P7"/>
      <c r="Q7"/>
      <c r="R7"/>
      <c r="S7"/>
      <c r="T7"/>
      <c r="U7"/>
      <c r="V7"/>
      <c r="W7"/>
      <c r="X7" s="71"/>
      <c r="Y7" s="71"/>
      <c r="Z7" s="71"/>
      <c r="AA7" s="71"/>
      <c r="AB7" s="71"/>
      <c r="AC7" s="71"/>
      <c r="AD7" s="71"/>
      <c r="AE7" s="71"/>
      <c r="AF7" s="71"/>
      <c r="AG7" s="71"/>
      <c r="AH7" s="71"/>
      <c r="AI7" s="71"/>
      <c r="AJ7" s="71"/>
      <c r="AK7" s="71"/>
      <c r="AL7" s="71"/>
      <c r="AM7" s="71"/>
    </row>
    <row r="8" spans="1:39" ht="15.75">
      <c r="A8" s="158" t="s">
        <v>7</v>
      </c>
      <c r="B8" s="159"/>
      <c r="C8" s="72"/>
      <c r="D8" s="72"/>
      <c r="E8" s="72"/>
      <c r="F8" s="72">
        <v>180000</v>
      </c>
      <c r="G8" s="72">
        <v>1400580</v>
      </c>
      <c r="H8" s="72"/>
      <c r="I8" s="72"/>
      <c r="J8" s="72">
        <v>242500</v>
      </c>
      <c r="K8" s="72"/>
      <c r="L8" s="72">
        <v>200300</v>
      </c>
      <c r="M8" s="72">
        <v>135000</v>
      </c>
      <c r="N8" s="72"/>
      <c r="O8" s="160">
        <v>2158380</v>
      </c>
      <c r="P8"/>
      <c r="Q8"/>
      <c r="R8"/>
      <c r="S8"/>
      <c r="T8"/>
      <c r="U8"/>
      <c r="V8"/>
      <c r="W8"/>
      <c r="X8" s="71"/>
      <c r="Y8" s="71"/>
      <c r="Z8" s="71"/>
      <c r="AA8" s="71"/>
      <c r="AB8" s="71"/>
      <c r="AC8" s="71"/>
      <c r="AD8" s="71"/>
      <c r="AE8" s="71"/>
      <c r="AF8" s="71"/>
      <c r="AG8" s="71"/>
      <c r="AH8" s="71"/>
      <c r="AI8" s="71"/>
      <c r="AJ8" s="71"/>
      <c r="AK8" s="71"/>
      <c r="AL8" s="71"/>
      <c r="AM8" s="71"/>
    </row>
    <row r="9" spans="1:39" ht="15.75">
      <c r="A9" s="158" t="s">
        <v>9</v>
      </c>
      <c r="B9" s="159"/>
      <c r="C9" s="72"/>
      <c r="D9" s="72">
        <v>85000</v>
      </c>
      <c r="E9" s="72">
        <v>20000</v>
      </c>
      <c r="F9" s="72"/>
      <c r="G9" s="72">
        <v>1277485</v>
      </c>
      <c r="H9" s="72"/>
      <c r="I9" s="72"/>
      <c r="J9" s="72">
        <v>170000</v>
      </c>
      <c r="K9" s="72"/>
      <c r="L9" s="72">
        <v>127850</v>
      </c>
      <c r="M9" s="72">
        <v>45000</v>
      </c>
      <c r="N9" s="72"/>
      <c r="O9" s="160">
        <v>1725335</v>
      </c>
      <c r="P9"/>
      <c r="Q9"/>
      <c r="R9"/>
      <c r="S9"/>
      <c r="T9"/>
      <c r="U9"/>
      <c r="V9"/>
      <c r="W9"/>
      <c r="X9" s="71"/>
      <c r="Y9" s="71"/>
      <c r="Z9" s="71"/>
      <c r="AA9" s="71"/>
      <c r="AB9" s="71"/>
      <c r="AC9" s="71"/>
      <c r="AD9" s="71"/>
      <c r="AE9" s="71"/>
      <c r="AF9" s="71"/>
      <c r="AG9" s="71"/>
      <c r="AH9" s="71"/>
      <c r="AI9" s="71"/>
      <c r="AJ9" s="71"/>
      <c r="AK9" s="71"/>
      <c r="AL9" s="71"/>
      <c r="AM9" s="71"/>
    </row>
    <row r="10" spans="1:39" ht="15.75">
      <c r="A10" s="158" t="s">
        <v>8</v>
      </c>
      <c r="B10" s="159"/>
      <c r="C10" s="72">
        <v>110000</v>
      </c>
      <c r="D10" s="72"/>
      <c r="E10" s="72"/>
      <c r="F10" s="72">
        <v>26000</v>
      </c>
      <c r="G10" s="72">
        <v>576045</v>
      </c>
      <c r="H10" s="72"/>
      <c r="I10" s="72">
        <v>8000</v>
      </c>
      <c r="J10" s="72"/>
      <c r="K10" s="72"/>
      <c r="L10" s="72">
        <v>33250</v>
      </c>
      <c r="M10" s="72"/>
      <c r="N10" s="72"/>
      <c r="O10" s="160">
        <v>753295</v>
      </c>
      <c r="P10"/>
      <c r="Q10"/>
      <c r="R10"/>
      <c r="S10"/>
      <c r="T10"/>
      <c r="U10"/>
      <c r="V10"/>
      <c r="W10"/>
      <c r="X10" s="71"/>
      <c r="Y10" s="71"/>
      <c r="Z10" s="71"/>
      <c r="AA10" s="71"/>
      <c r="AB10" s="71"/>
      <c r="AC10" s="71"/>
      <c r="AD10" s="71"/>
      <c r="AE10" s="71"/>
      <c r="AF10" s="71"/>
      <c r="AG10" s="71"/>
      <c r="AH10" s="71"/>
      <c r="AI10" s="71"/>
      <c r="AJ10" s="71"/>
      <c r="AK10" s="71"/>
      <c r="AL10" s="71"/>
      <c r="AM10" s="71"/>
    </row>
    <row r="11" spans="1:39" ht="15.75">
      <c r="A11" s="158" t="s">
        <v>10</v>
      </c>
      <c r="B11" s="159">
        <v>33943</v>
      </c>
      <c r="C11" s="72"/>
      <c r="D11" s="72"/>
      <c r="E11" s="72">
        <v>61000</v>
      </c>
      <c r="F11" s="72">
        <v>117550</v>
      </c>
      <c r="G11" s="72">
        <v>534030</v>
      </c>
      <c r="H11" s="72">
        <v>46713</v>
      </c>
      <c r="I11" s="72">
        <v>476200</v>
      </c>
      <c r="J11" s="72">
        <v>80000</v>
      </c>
      <c r="K11" s="72">
        <v>2000</v>
      </c>
      <c r="L11" s="72">
        <v>90350</v>
      </c>
      <c r="M11" s="72"/>
      <c r="N11" s="72"/>
      <c r="O11" s="160">
        <v>1441786</v>
      </c>
      <c r="P11"/>
      <c r="Q11"/>
      <c r="R11"/>
      <c r="S11"/>
      <c r="T11"/>
      <c r="U11"/>
      <c r="V11"/>
      <c r="W11"/>
      <c r="X11" s="71"/>
      <c r="Y11" s="71"/>
      <c r="Z11" s="71"/>
      <c r="AA11" s="71"/>
      <c r="AB11" s="71"/>
      <c r="AC11" s="71"/>
      <c r="AD11" s="71"/>
      <c r="AE11" s="71"/>
      <c r="AF11" s="71"/>
      <c r="AG11" s="71"/>
      <c r="AH11" s="71"/>
      <c r="AI11" s="71"/>
      <c r="AJ11" s="71"/>
      <c r="AK11" s="71"/>
      <c r="AL11" s="71"/>
      <c r="AM11" s="71"/>
    </row>
    <row r="12" spans="1:39" ht="15.75">
      <c r="A12" s="158" t="s">
        <v>11</v>
      </c>
      <c r="B12" s="159"/>
      <c r="C12" s="72">
        <v>280000</v>
      </c>
      <c r="D12" s="72"/>
      <c r="E12" s="72"/>
      <c r="F12" s="72"/>
      <c r="G12" s="72"/>
      <c r="H12" s="72"/>
      <c r="I12" s="72"/>
      <c r="J12" s="72"/>
      <c r="K12" s="72"/>
      <c r="L12" s="72"/>
      <c r="M12" s="72"/>
      <c r="N12" s="72"/>
      <c r="O12" s="160">
        <v>280000</v>
      </c>
      <c r="P12"/>
      <c r="Q12"/>
      <c r="R12"/>
      <c r="S12"/>
      <c r="T12"/>
      <c r="U12"/>
      <c r="V12"/>
      <c r="W12"/>
      <c r="X12" s="71"/>
      <c r="Y12" s="71"/>
      <c r="Z12" s="71"/>
      <c r="AA12" s="71"/>
      <c r="AB12" s="71"/>
      <c r="AC12" s="71"/>
      <c r="AD12" s="71"/>
      <c r="AE12" s="71"/>
      <c r="AF12" s="71"/>
      <c r="AG12" s="71"/>
      <c r="AH12" s="71"/>
      <c r="AI12" s="71"/>
      <c r="AJ12" s="71"/>
      <c r="AK12" s="71"/>
      <c r="AL12" s="71"/>
      <c r="AM12" s="71"/>
    </row>
    <row r="13" spans="1:39" ht="15.75">
      <c r="A13" s="158" t="s">
        <v>138</v>
      </c>
      <c r="B13" s="159"/>
      <c r="C13" s="72"/>
      <c r="D13" s="72"/>
      <c r="E13" s="72"/>
      <c r="F13" s="72"/>
      <c r="G13" s="72">
        <v>20000</v>
      </c>
      <c r="H13" s="72"/>
      <c r="I13" s="72"/>
      <c r="J13" s="72"/>
      <c r="K13" s="72"/>
      <c r="L13" s="72"/>
      <c r="M13" s="72"/>
      <c r="N13" s="72"/>
      <c r="O13" s="160">
        <v>20000</v>
      </c>
      <c r="P13"/>
      <c r="Q13"/>
      <c r="R13"/>
      <c r="S13"/>
      <c r="T13"/>
      <c r="U13"/>
      <c r="V13"/>
      <c r="W13"/>
      <c r="X13" s="71"/>
      <c r="Y13" s="71"/>
      <c r="Z13" s="71"/>
      <c r="AA13" s="71"/>
      <c r="AB13" s="71"/>
      <c r="AC13" s="71"/>
      <c r="AD13" s="71"/>
      <c r="AE13" s="71"/>
      <c r="AF13" s="71"/>
      <c r="AG13" s="71"/>
      <c r="AH13" s="71"/>
      <c r="AI13" s="71"/>
      <c r="AJ13" s="71"/>
      <c r="AK13" s="71"/>
      <c r="AL13" s="71"/>
      <c r="AM13" s="71"/>
    </row>
    <row r="14" spans="1:39" ht="21" customHeight="1">
      <c r="A14" s="161" t="s">
        <v>133</v>
      </c>
      <c r="B14" s="162">
        <v>33943</v>
      </c>
      <c r="C14" s="163">
        <v>420000</v>
      </c>
      <c r="D14" s="163">
        <v>92000</v>
      </c>
      <c r="E14" s="163">
        <v>81000</v>
      </c>
      <c r="F14" s="163">
        <v>323550</v>
      </c>
      <c r="G14" s="163">
        <v>5452965</v>
      </c>
      <c r="H14" s="163">
        <v>46713</v>
      </c>
      <c r="I14" s="163">
        <v>509200</v>
      </c>
      <c r="J14" s="163">
        <v>735000</v>
      </c>
      <c r="K14" s="163">
        <v>2000</v>
      </c>
      <c r="L14" s="163">
        <v>825100</v>
      </c>
      <c r="M14" s="163">
        <v>322000</v>
      </c>
      <c r="N14" s="163">
        <v>12100</v>
      </c>
      <c r="O14" s="164">
        <v>8855571</v>
      </c>
      <c r="P14" s="71"/>
      <c r="Q14" s="71"/>
      <c r="R14" s="71"/>
      <c r="S14" s="71"/>
      <c r="T14" s="71"/>
      <c r="U14" s="71"/>
      <c r="V14" s="71"/>
      <c r="W14" s="71"/>
      <c r="X14" s="71"/>
      <c r="Y14" s="71"/>
      <c r="Z14" s="71"/>
      <c r="AA14" s="71"/>
      <c r="AB14" s="71"/>
      <c r="AC14" s="71"/>
      <c r="AD14" s="71"/>
      <c r="AE14" s="71"/>
      <c r="AF14" s="71"/>
      <c r="AG14" s="71"/>
      <c r="AH14" s="71"/>
      <c r="AI14" s="71"/>
      <c r="AJ14" s="71"/>
      <c r="AK14" s="71"/>
      <c r="AL14" s="71"/>
      <c r="AM14" s="71"/>
    </row>
    <row r="15" spans="1:39" ht="15.75">
      <c r="A15" s="71"/>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row>
    <row r="16" spans="1:39" ht="15.75">
      <c r="A16" s="71"/>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row>
    <row r="17" spans="1:28" ht="15.75">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row>
    <row r="18" spans="1:28" ht="15.75">
      <c r="A18" s="71"/>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row>
    <row r="19" spans="1:28" ht="15.75">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row>
    <row r="22" spans="1:28">
      <c r="U22" s="70">
        <f>GETPIVOTDATA("Used FCFA",$A$5)-U19</f>
        <v>8855571</v>
      </c>
    </row>
    <row r="25" spans="1:28" ht="38.25" customHeight="1"/>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6"/>
  <sheetViews>
    <sheetView tabSelected="1" zoomScale="80" zoomScaleNormal="80" workbookViewId="0">
      <pane ySplit="1" topLeftCell="A2" activePane="bottomLeft" state="frozen"/>
      <selection pane="bottomLeft" activeCell="F11" sqref="F11"/>
    </sheetView>
  </sheetViews>
  <sheetFormatPr defaultRowHeight="15"/>
  <cols>
    <col min="2" max="2" width="15.09765625" customWidth="1"/>
    <col min="3" max="3" width="11.796875" customWidth="1"/>
    <col min="4" max="4" width="12.09765625" customWidth="1"/>
    <col min="10" max="10" width="13.69921875" customWidth="1"/>
    <col min="11" max="11" width="19.796875" customWidth="1"/>
  </cols>
  <sheetData>
    <row r="1" spans="1:12" ht="33.75" customHeight="1">
      <c r="A1" s="167" t="s">
        <v>4</v>
      </c>
      <c r="B1" s="168" t="s">
        <v>134</v>
      </c>
      <c r="C1" s="168" t="s">
        <v>1</v>
      </c>
      <c r="D1" s="168" t="s">
        <v>0</v>
      </c>
      <c r="E1" s="169" t="s">
        <v>2</v>
      </c>
      <c r="F1" s="170" t="s">
        <v>39</v>
      </c>
      <c r="G1" s="170" t="s">
        <v>5</v>
      </c>
      <c r="H1" s="170" t="s">
        <v>43</v>
      </c>
      <c r="I1" s="171" t="s">
        <v>3</v>
      </c>
      <c r="J1" s="171" t="s">
        <v>21</v>
      </c>
      <c r="K1" s="171" t="s">
        <v>24</v>
      </c>
      <c r="L1" s="169" t="s">
        <v>42</v>
      </c>
    </row>
    <row r="2" spans="1:12" ht="20.100000000000001" customHeight="1">
      <c r="A2" s="172">
        <v>44927</v>
      </c>
      <c r="B2" s="173" t="s">
        <v>18</v>
      </c>
      <c r="C2" s="173" t="s">
        <v>41</v>
      </c>
      <c r="D2" s="174" t="s">
        <v>9</v>
      </c>
      <c r="E2" s="175">
        <v>5000</v>
      </c>
      <c r="F2" s="176">
        <v>8.1526648452526391</v>
      </c>
      <c r="G2" s="177" t="s">
        <v>433</v>
      </c>
      <c r="H2" s="178"/>
      <c r="I2" s="177" t="s">
        <v>17</v>
      </c>
      <c r="J2" s="179" t="s">
        <v>22</v>
      </c>
      <c r="K2" s="180" t="s">
        <v>130</v>
      </c>
      <c r="L2" s="181">
        <v>613.29639999999995</v>
      </c>
    </row>
    <row r="3" spans="1:12" ht="20.100000000000001" customHeight="1">
      <c r="A3" s="172">
        <v>44927</v>
      </c>
      <c r="B3" s="173" t="s">
        <v>18</v>
      </c>
      <c r="C3" s="173" t="s">
        <v>41</v>
      </c>
      <c r="D3" s="174" t="s">
        <v>9</v>
      </c>
      <c r="E3" s="175">
        <v>5000</v>
      </c>
      <c r="F3" s="176">
        <v>8.1526648452526391</v>
      </c>
      <c r="G3" s="177" t="s">
        <v>434</v>
      </c>
      <c r="H3" s="178"/>
      <c r="I3" s="177" t="s">
        <v>16</v>
      </c>
      <c r="J3" s="179" t="s">
        <v>22</v>
      </c>
      <c r="K3" s="180" t="s">
        <v>130</v>
      </c>
      <c r="L3" s="181">
        <v>613.29639999999995</v>
      </c>
    </row>
    <row r="4" spans="1:12" ht="20.100000000000001" customHeight="1">
      <c r="A4" s="172">
        <v>44927</v>
      </c>
      <c r="B4" s="173" t="s">
        <v>18</v>
      </c>
      <c r="C4" s="173" t="s">
        <v>41</v>
      </c>
      <c r="D4" s="174" t="s">
        <v>7</v>
      </c>
      <c r="E4" s="175">
        <v>5000</v>
      </c>
      <c r="F4" s="176">
        <v>8.1049362303617389</v>
      </c>
      <c r="G4" s="177" t="s">
        <v>435</v>
      </c>
      <c r="H4" s="178"/>
      <c r="I4" s="177" t="s">
        <v>20</v>
      </c>
      <c r="J4" s="179" t="s">
        <v>22</v>
      </c>
      <c r="K4" s="180" t="s">
        <v>44</v>
      </c>
      <c r="L4" s="182">
        <v>616.90800000000002</v>
      </c>
    </row>
    <row r="5" spans="1:12" ht="20.100000000000001" customHeight="1">
      <c r="A5" s="172">
        <v>44927</v>
      </c>
      <c r="B5" s="173" t="s">
        <v>18</v>
      </c>
      <c r="C5" s="173" t="s">
        <v>41</v>
      </c>
      <c r="D5" s="174" t="s">
        <v>6</v>
      </c>
      <c r="E5" s="175">
        <v>5000</v>
      </c>
      <c r="F5" s="176">
        <v>8.1049362303617389</v>
      </c>
      <c r="G5" s="177" t="s">
        <v>436</v>
      </c>
      <c r="H5" s="178"/>
      <c r="I5" s="177" t="s">
        <v>13</v>
      </c>
      <c r="J5" s="179" t="s">
        <v>22</v>
      </c>
      <c r="K5" s="180" t="s">
        <v>44</v>
      </c>
      <c r="L5" s="182">
        <v>616.90800000000002</v>
      </c>
    </row>
    <row r="6" spans="1:12" ht="20.100000000000001" customHeight="1">
      <c r="A6" s="172">
        <v>44927</v>
      </c>
      <c r="B6" s="173" t="s">
        <v>18</v>
      </c>
      <c r="C6" s="173" t="s">
        <v>41</v>
      </c>
      <c r="D6" s="174" t="s">
        <v>7</v>
      </c>
      <c r="E6" s="175">
        <v>2500</v>
      </c>
      <c r="F6" s="176">
        <v>4.0524681151808695</v>
      </c>
      <c r="G6" s="177" t="s">
        <v>437</v>
      </c>
      <c r="H6" s="178"/>
      <c r="I6" s="177" t="s">
        <v>40</v>
      </c>
      <c r="J6" s="179" t="s">
        <v>22</v>
      </c>
      <c r="K6" s="180" t="s">
        <v>44</v>
      </c>
      <c r="L6" s="182">
        <v>616.90800000000002</v>
      </c>
    </row>
    <row r="7" spans="1:12" ht="20.100000000000001" customHeight="1">
      <c r="A7" s="172">
        <v>44927</v>
      </c>
      <c r="B7" s="173" t="s">
        <v>18</v>
      </c>
      <c r="C7" s="173" t="s">
        <v>41</v>
      </c>
      <c r="D7" s="174" t="s">
        <v>7</v>
      </c>
      <c r="E7" s="175">
        <v>2500</v>
      </c>
      <c r="F7" s="176">
        <v>4.0524681151808695</v>
      </c>
      <c r="G7" s="177" t="s">
        <v>438</v>
      </c>
      <c r="H7" s="178"/>
      <c r="I7" s="177" t="s">
        <v>12</v>
      </c>
      <c r="J7" s="179" t="s">
        <v>22</v>
      </c>
      <c r="K7" s="180" t="s">
        <v>44</v>
      </c>
      <c r="L7" s="182">
        <v>616.90800000000002</v>
      </c>
    </row>
    <row r="8" spans="1:12" ht="20.100000000000001" customHeight="1">
      <c r="A8" s="172">
        <v>44927</v>
      </c>
      <c r="B8" s="173" t="s">
        <v>18</v>
      </c>
      <c r="C8" s="173" t="s">
        <v>41</v>
      </c>
      <c r="D8" s="174" t="s">
        <v>7</v>
      </c>
      <c r="E8" s="175">
        <v>2500</v>
      </c>
      <c r="F8" s="176">
        <v>4.0524681151808695</v>
      </c>
      <c r="G8" s="177" t="s">
        <v>439</v>
      </c>
      <c r="H8" s="178"/>
      <c r="I8" s="177" t="s">
        <v>59</v>
      </c>
      <c r="J8" s="179" t="s">
        <v>22</v>
      </c>
      <c r="K8" s="180" t="s">
        <v>44</v>
      </c>
      <c r="L8" s="182">
        <v>616.90800000000002</v>
      </c>
    </row>
    <row r="9" spans="1:12" ht="20.100000000000001" customHeight="1">
      <c r="A9" s="172">
        <v>44927</v>
      </c>
      <c r="B9" s="173" t="s">
        <v>18</v>
      </c>
      <c r="C9" s="173" t="s">
        <v>41</v>
      </c>
      <c r="D9" s="174" t="s">
        <v>7</v>
      </c>
      <c r="E9" s="175">
        <v>2500</v>
      </c>
      <c r="F9" s="176">
        <v>4.0524681151808695</v>
      </c>
      <c r="G9" s="177" t="s">
        <v>440</v>
      </c>
      <c r="H9" s="178"/>
      <c r="I9" s="177" t="s">
        <v>144</v>
      </c>
      <c r="J9" s="179" t="s">
        <v>22</v>
      </c>
      <c r="K9" s="180" t="s">
        <v>44</v>
      </c>
      <c r="L9" s="182">
        <v>616.90800000000002</v>
      </c>
    </row>
    <row r="10" spans="1:12" ht="20.100000000000001" customHeight="1">
      <c r="A10" s="172">
        <v>44927</v>
      </c>
      <c r="B10" s="173" t="s">
        <v>18</v>
      </c>
      <c r="C10" s="173" t="s">
        <v>41</v>
      </c>
      <c r="D10" s="174" t="s">
        <v>6</v>
      </c>
      <c r="E10" s="175">
        <v>2500</v>
      </c>
      <c r="F10" s="176">
        <v>4.0524681151808695</v>
      </c>
      <c r="G10" s="177" t="s">
        <v>441</v>
      </c>
      <c r="H10" s="178"/>
      <c r="I10" s="177" t="s">
        <v>25</v>
      </c>
      <c r="J10" s="179" t="s">
        <v>22</v>
      </c>
      <c r="K10" s="180" t="s">
        <v>44</v>
      </c>
      <c r="L10" s="182">
        <v>616.90800000000002</v>
      </c>
    </row>
    <row r="11" spans="1:12" ht="20.100000000000001" customHeight="1">
      <c r="A11" s="172">
        <v>44927</v>
      </c>
      <c r="B11" s="173" t="s">
        <v>18</v>
      </c>
      <c r="C11" s="173" t="s">
        <v>41</v>
      </c>
      <c r="D11" s="174" t="s">
        <v>6</v>
      </c>
      <c r="E11" s="175">
        <v>2500</v>
      </c>
      <c r="F11" s="176">
        <v>4.0524681151808695</v>
      </c>
      <c r="G11" s="177" t="s">
        <v>442</v>
      </c>
      <c r="H11" s="178"/>
      <c r="I11" s="177" t="s">
        <v>128</v>
      </c>
      <c r="J11" s="179" t="s">
        <v>22</v>
      </c>
      <c r="K11" s="180" t="s">
        <v>44</v>
      </c>
      <c r="L11" s="182">
        <v>616.90800000000002</v>
      </c>
    </row>
    <row r="12" spans="1:12" ht="20.100000000000001" customHeight="1">
      <c r="A12" s="172">
        <v>44927</v>
      </c>
      <c r="B12" s="173" t="s">
        <v>18</v>
      </c>
      <c r="C12" s="173" t="s">
        <v>41</v>
      </c>
      <c r="D12" s="174" t="s">
        <v>6</v>
      </c>
      <c r="E12" s="175">
        <v>2500</v>
      </c>
      <c r="F12" s="176">
        <v>4.0524681151808695</v>
      </c>
      <c r="G12" s="177" t="s">
        <v>443</v>
      </c>
      <c r="H12" s="178"/>
      <c r="I12" s="177" t="s">
        <v>153</v>
      </c>
      <c r="J12" s="179" t="s">
        <v>22</v>
      </c>
      <c r="K12" s="180" t="s">
        <v>44</v>
      </c>
      <c r="L12" s="182">
        <v>616.90800000000002</v>
      </c>
    </row>
    <row r="13" spans="1:12" ht="20.100000000000001" customHeight="1">
      <c r="A13" s="172">
        <v>44927</v>
      </c>
      <c r="B13" s="173" t="s">
        <v>18</v>
      </c>
      <c r="C13" s="173" t="s">
        <v>41</v>
      </c>
      <c r="D13" s="174" t="s">
        <v>6</v>
      </c>
      <c r="E13" s="175">
        <v>2500</v>
      </c>
      <c r="F13" s="176">
        <v>4.0524681151808695</v>
      </c>
      <c r="G13" s="177" t="s">
        <v>444</v>
      </c>
      <c r="H13" s="178"/>
      <c r="I13" s="177" t="s">
        <v>168</v>
      </c>
      <c r="J13" s="179" t="s">
        <v>22</v>
      </c>
      <c r="K13" s="180" t="s">
        <v>44</v>
      </c>
      <c r="L13" s="182">
        <v>616.90800000000002</v>
      </c>
    </row>
    <row r="14" spans="1:12" ht="20.100000000000001" customHeight="1">
      <c r="A14" s="172">
        <v>44927</v>
      </c>
      <c r="B14" s="173" t="s">
        <v>18</v>
      </c>
      <c r="C14" s="173" t="s">
        <v>41</v>
      </c>
      <c r="D14" s="174" t="s">
        <v>6</v>
      </c>
      <c r="E14" s="175">
        <v>2500</v>
      </c>
      <c r="F14" s="176">
        <v>4.0524681151808695</v>
      </c>
      <c r="G14" s="177" t="s">
        <v>445</v>
      </c>
      <c r="H14" s="178"/>
      <c r="I14" s="177" t="s">
        <v>45</v>
      </c>
      <c r="J14" s="179" t="s">
        <v>22</v>
      </c>
      <c r="K14" s="180" t="s">
        <v>44</v>
      </c>
      <c r="L14" s="182">
        <v>616.90800000000002</v>
      </c>
    </row>
    <row r="15" spans="1:12" ht="20.100000000000001" customHeight="1">
      <c r="A15" s="172">
        <v>44927</v>
      </c>
      <c r="B15" s="173" t="s">
        <v>18</v>
      </c>
      <c r="C15" s="173" t="s">
        <v>41</v>
      </c>
      <c r="D15" s="174" t="s">
        <v>10</v>
      </c>
      <c r="E15" s="175">
        <v>2500</v>
      </c>
      <c r="F15" s="176">
        <v>4.0763324226263196</v>
      </c>
      <c r="G15" s="177" t="s">
        <v>446</v>
      </c>
      <c r="H15" s="178"/>
      <c r="I15" s="177" t="s">
        <v>15</v>
      </c>
      <c r="J15" s="179" t="s">
        <v>22</v>
      </c>
      <c r="K15" s="180" t="s">
        <v>130</v>
      </c>
      <c r="L15" s="181">
        <v>613.29639999999995</v>
      </c>
    </row>
    <row r="16" spans="1:12" ht="20.100000000000001" customHeight="1">
      <c r="A16" s="172">
        <v>44927</v>
      </c>
      <c r="B16" s="173" t="s">
        <v>18</v>
      </c>
      <c r="C16" s="173" t="s">
        <v>41</v>
      </c>
      <c r="D16" s="174" t="s">
        <v>10</v>
      </c>
      <c r="E16" s="175">
        <v>2500</v>
      </c>
      <c r="F16" s="176">
        <v>4.0763324226263196</v>
      </c>
      <c r="G16" s="177" t="s">
        <v>447</v>
      </c>
      <c r="H16" s="178"/>
      <c r="I16" s="177" t="s">
        <v>167</v>
      </c>
      <c r="J16" s="179" t="s">
        <v>22</v>
      </c>
      <c r="K16" s="180" t="s">
        <v>130</v>
      </c>
      <c r="L16" s="181">
        <v>613.29639999999995</v>
      </c>
    </row>
    <row r="17" spans="1:12" ht="20.100000000000001" customHeight="1">
      <c r="A17" s="183">
        <v>44928</v>
      </c>
      <c r="B17" s="173" t="s">
        <v>46</v>
      </c>
      <c r="C17" s="184" t="s">
        <v>58</v>
      </c>
      <c r="D17" s="174" t="s">
        <v>9</v>
      </c>
      <c r="E17" s="185">
        <v>2500</v>
      </c>
      <c r="F17" s="176">
        <v>4.0763324226263196</v>
      </c>
      <c r="G17" s="186" t="s">
        <v>104</v>
      </c>
      <c r="H17" s="178"/>
      <c r="I17" s="186" t="s">
        <v>17</v>
      </c>
      <c r="J17" s="179" t="s">
        <v>22</v>
      </c>
      <c r="K17" s="180" t="s">
        <v>130</v>
      </c>
      <c r="L17" s="181">
        <v>613.29639999999995</v>
      </c>
    </row>
    <row r="18" spans="1:12" ht="20.100000000000001" customHeight="1">
      <c r="A18" s="183">
        <v>44928</v>
      </c>
      <c r="B18" s="187" t="s">
        <v>123</v>
      </c>
      <c r="C18" s="173" t="s">
        <v>103</v>
      </c>
      <c r="D18" s="174" t="s">
        <v>10</v>
      </c>
      <c r="E18" s="185">
        <v>1500</v>
      </c>
      <c r="F18" s="176">
        <v>2.4457994535757916</v>
      </c>
      <c r="G18" s="186" t="s">
        <v>104</v>
      </c>
      <c r="H18" s="178"/>
      <c r="I18" s="186" t="s">
        <v>17</v>
      </c>
      <c r="J18" s="179" t="s">
        <v>22</v>
      </c>
      <c r="K18" s="180" t="s">
        <v>130</v>
      </c>
      <c r="L18" s="181">
        <v>613.29639999999995</v>
      </c>
    </row>
    <row r="19" spans="1:12" ht="20.100000000000001" customHeight="1">
      <c r="A19" s="183">
        <v>44928</v>
      </c>
      <c r="B19" s="184" t="s">
        <v>123</v>
      </c>
      <c r="C19" s="173" t="s">
        <v>103</v>
      </c>
      <c r="D19" s="174" t="s">
        <v>10</v>
      </c>
      <c r="E19" s="185">
        <v>1500</v>
      </c>
      <c r="F19" s="176">
        <v>2.4457994535757916</v>
      </c>
      <c r="G19" s="186" t="s">
        <v>104</v>
      </c>
      <c r="H19" s="178"/>
      <c r="I19" s="186" t="s">
        <v>17</v>
      </c>
      <c r="J19" s="179" t="s">
        <v>22</v>
      </c>
      <c r="K19" s="180" t="s">
        <v>130</v>
      </c>
      <c r="L19" s="181">
        <v>613.29639999999995</v>
      </c>
    </row>
    <row r="20" spans="1:12" ht="20.100000000000001" customHeight="1">
      <c r="A20" s="172">
        <v>44928</v>
      </c>
      <c r="B20" s="173" t="s">
        <v>95</v>
      </c>
      <c r="C20" s="184" t="s">
        <v>58</v>
      </c>
      <c r="D20" s="174" t="s">
        <v>6</v>
      </c>
      <c r="E20" s="188">
        <v>1600</v>
      </c>
      <c r="F20" s="176">
        <v>2.6088527504808443</v>
      </c>
      <c r="G20" s="186" t="s">
        <v>64</v>
      </c>
      <c r="H20" s="178"/>
      <c r="I20" s="186" t="s">
        <v>45</v>
      </c>
      <c r="J20" s="179" t="s">
        <v>22</v>
      </c>
      <c r="K20" s="180" t="s">
        <v>130</v>
      </c>
      <c r="L20" s="181">
        <v>613.29639999999995</v>
      </c>
    </row>
    <row r="21" spans="1:12" ht="20.100000000000001" customHeight="1">
      <c r="A21" s="172">
        <v>44928</v>
      </c>
      <c r="B21" s="173" t="s">
        <v>18</v>
      </c>
      <c r="C21" s="173" t="s">
        <v>41</v>
      </c>
      <c r="D21" s="174" t="s">
        <v>9</v>
      </c>
      <c r="E21" s="175">
        <v>5000</v>
      </c>
      <c r="F21" s="176">
        <v>8.1526648452526391</v>
      </c>
      <c r="G21" s="177" t="s">
        <v>448</v>
      </c>
      <c r="H21" s="178"/>
      <c r="I21" s="177" t="s">
        <v>17</v>
      </c>
      <c r="J21" s="179" t="s">
        <v>22</v>
      </c>
      <c r="K21" s="180" t="s">
        <v>130</v>
      </c>
      <c r="L21" s="181">
        <v>613.29639999999995</v>
      </c>
    </row>
    <row r="22" spans="1:12" ht="20.100000000000001" customHeight="1">
      <c r="A22" s="172">
        <v>44928</v>
      </c>
      <c r="B22" s="173" t="s">
        <v>18</v>
      </c>
      <c r="C22" s="173" t="s">
        <v>41</v>
      </c>
      <c r="D22" s="174" t="s">
        <v>9</v>
      </c>
      <c r="E22" s="175">
        <v>5000</v>
      </c>
      <c r="F22" s="176">
        <v>8.1526648452526391</v>
      </c>
      <c r="G22" s="177" t="s">
        <v>449</v>
      </c>
      <c r="H22" s="178"/>
      <c r="I22" s="177" t="s">
        <v>16</v>
      </c>
      <c r="J22" s="179" t="s">
        <v>22</v>
      </c>
      <c r="K22" s="180" t="s">
        <v>130</v>
      </c>
      <c r="L22" s="181">
        <v>613.29639999999995</v>
      </c>
    </row>
    <row r="23" spans="1:12" ht="20.100000000000001" customHeight="1">
      <c r="A23" s="172">
        <v>44928</v>
      </c>
      <c r="B23" s="173" t="s">
        <v>18</v>
      </c>
      <c r="C23" s="173" t="s">
        <v>41</v>
      </c>
      <c r="D23" s="174" t="s">
        <v>7</v>
      </c>
      <c r="E23" s="175">
        <v>2500</v>
      </c>
      <c r="F23" s="176">
        <v>4.0524681151808695</v>
      </c>
      <c r="G23" s="177" t="s">
        <v>450</v>
      </c>
      <c r="H23" s="178"/>
      <c r="I23" s="177" t="s">
        <v>59</v>
      </c>
      <c r="J23" s="179" t="s">
        <v>22</v>
      </c>
      <c r="K23" s="180" t="s">
        <v>44</v>
      </c>
      <c r="L23" s="182">
        <v>616.90800000000002</v>
      </c>
    </row>
    <row r="24" spans="1:12" ht="20.100000000000001" customHeight="1">
      <c r="A24" s="172">
        <v>44928</v>
      </c>
      <c r="B24" s="173" t="s">
        <v>18</v>
      </c>
      <c r="C24" s="173" t="s">
        <v>41</v>
      </c>
      <c r="D24" s="174" t="s">
        <v>10</v>
      </c>
      <c r="E24" s="175">
        <v>2500</v>
      </c>
      <c r="F24" s="176">
        <v>4.0763324226263196</v>
      </c>
      <c r="G24" s="177" t="s">
        <v>451</v>
      </c>
      <c r="H24" s="178"/>
      <c r="I24" s="177" t="s">
        <v>15</v>
      </c>
      <c r="J24" s="179" t="s">
        <v>22</v>
      </c>
      <c r="K24" s="180" t="s">
        <v>130</v>
      </c>
      <c r="L24" s="181">
        <v>613.29639999999995</v>
      </c>
    </row>
    <row r="25" spans="1:12" ht="20.100000000000001" customHeight="1">
      <c r="A25" s="172">
        <v>44928</v>
      </c>
      <c r="B25" s="173" t="s">
        <v>272</v>
      </c>
      <c r="C25" s="184" t="s">
        <v>58</v>
      </c>
      <c r="D25" s="174" t="s">
        <v>7</v>
      </c>
      <c r="E25" s="189">
        <v>6500</v>
      </c>
      <c r="F25" s="176">
        <v>10.59846429882843</v>
      </c>
      <c r="G25" s="177" t="s">
        <v>135</v>
      </c>
      <c r="H25" s="178"/>
      <c r="I25" s="177" t="s">
        <v>59</v>
      </c>
      <c r="J25" s="179" t="s">
        <v>22</v>
      </c>
      <c r="K25" s="180" t="s">
        <v>130</v>
      </c>
      <c r="L25" s="181">
        <v>613.29639999999995</v>
      </c>
    </row>
    <row r="26" spans="1:12" ht="20.100000000000001" customHeight="1">
      <c r="A26" s="172">
        <v>44928</v>
      </c>
      <c r="B26" s="173" t="s">
        <v>46</v>
      </c>
      <c r="C26" s="184" t="s">
        <v>58</v>
      </c>
      <c r="D26" s="174" t="s">
        <v>7</v>
      </c>
      <c r="E26" s="189">
        <v>1950</v>
      </c>
      <c r="F26" s="176">
        <v>3.1795392896485293</v>
      </c>
      <c r="G26" s="177" t="s">
        <v>112</v>
      </c>
      <c r="H26" s="178"/>
      <c r="I26" s="177" t="s">
        <v>59</v>
      </c>
      <c r="J26" s="179" t="s">
        <v>22</v>
      </c>
      <c r="K26" s="180" t="s">
        <v>130</v>
      </c>
      <c r="L26" s="181">
        <v>613.29639999999995</v>
      </c>
    </row>
    <row r="27" spans="1:12" ht="20.100000000000001" customHeight="1">
      <c r="A27" s="172">
        <v>44928</v>
      </c>
      <c r="B27" s="173" t="s">
        <v>47</v>
      </c>
      <c r="C27" s="173" t="s">
        <v>287</v>
      </c>
      <c r="D27" s="174" t="s">
        <v>7</v>
      </c>
      <c r="E27" s="189">
        <v>5000</v>
      </c>
      <c r="F27" s="176">
        <v>8.1049362303617389</v>
      </c>
      <c r="G27" s="177" t="s">
        <v>112</v>
      </c>
      <c r="H27" s="178"/>
      <c r="I27" s="177" t="s">
        <v>59</v>
      </c>
      <c r="J27" s="179" t="s">
        <v>22</v>
      </c>
      <c r="K27" s="180" t="s">
        <v>44</v>
      </c>
      <c r="L27" s="182">
        <v>616.90800000000002</v>
      </c>
    </row>
    <row r="28" spans="1:12" ht="20.100000000000001" customHeight="1">
      <c r="A28" s="172">
        <v>44928</v>
      </c>
      <c r="B28" s="173" t="s">
        <v>48</v>
      </c>
      <c r="C28" s="173" t="s">
        <v>287</v>
      </c>
      <c r="D28" s="174" t="s">
        <v>7</v>
      </c>
      <c r="E28" s="189">
        <v>10000</v>
      </c>
      <c r="F28" s="176">
        <v>16.209872460723478</v>
      </c>
      <c r="G28" s="177" t="s">
        <v>136</v>
      </c>
      <c r="H28" s="178"/>
      <c r="I28" s="177" t="s">
        <v>59</v>
      </c>
      <c r="J28" s="179" t="s">
        <v>22</v>
      </c>
      <c r="K28" s="180" t="s">
        <v>44</v>
      </c>
      <c r="L28" s="182">
        <v>616.90800000000002</v>
      </c>
    </row>
    <row r="29" spans="1:12" ht="20.100000000000001" customHeight="1">
      <c r="A29" s="183">
        <v>44929</v>
      </c>
      <c r="B29" s="184" t="s">
        <v>46</v>
      </c>
      <c r="C29" s="184" t="s">
        <v>58</v>
      </c>
      <c r="D29" s="174" t="s">
        <v>9</v>
      </c>
      <c r="E29" s="185">
        <v>2500</v>
      </c>
      <c r="F29" s="176">
        <v>4.0763324226263196</v>
      </c>
      <c r="G29" s="186" t="s">
        <v>104</v>
      </c>
      <c r="H29" s="178"/>
      <c r="I29" s="186" t="s">
        <v>17</v>
      </c>
      <c r="J29" s="179" t="s">
        <v>22</v>
      </c>
      <c r="K29" s="180" t="s">
        <v>130</v>
      </c>
      <c r="L29" s="181">
        <v>613.29639999999995</v>
      </c>
    </row>
    <row r="30" spans="1:12" ht="20.100000000000001" customHeight="1">
      <c r="A30" s="190">
        <v>44929</v>
      </c>
      <c r="B30" s="191" t="s">
        <v>46</v>
      </c>
      <c r="C30" s="184" t="s">
        <v>58</v>
      </c>
      <c r="D30" s="192" t="s">
        <v>9</v>
      </c>
      <c r="E30" s="193">
        <v>1650</v>
      </c>
      <c r="F30" s="176">
        <v>2.6903793989333709</v>
      </c>
      <c r="G30" s="194" t="s">
        <v>60</v>
      </c>
      <c r="H30" s="178"/>
      <c r="I30" s="186" t="s">
        <v>16</v>
      </c>
      <c r="J30" s="179" t="s">
        <v>22</v>
      </c>
      <c r="K30" s="180" t="s">
        <v>130</v>
      </c>
      <c r="L30" s="181">
        <v>613.29639999999995</v>
      </c>
    </row>
    <row r="31" spans="1:12" ht="20.100000000000001" customHeight="1">
      <c r="A31" s="172">
        <v>44929</v>
      </c>
      <c r="B31" s="173" t="s">
        <v>46</v>
      </c>
      <c r="C31" s="184" t="s">
        <v>58</v>
      </c>
      <c r="D31" s="174" t="s">
        <v>6</v>
      </c>
      <c r="E31" s="188">
        <v>500</v>
      </c>
      <c r="F31" s="176">
        <v>0.81526648452526385</v>
      </c>
      <c r="G31" s="186" t="s">
        <v>178</v>
      </c>
      <c r="H31" s="178"/>
      <c r="I31" s="186" t="s">
        <v>144</v>
      </c>
      <c r="J31" s="179" t="s">
        <v>22</v>
      </c>
      <c r="K31" s="180" t="s">
        <v>130</v>
      </c>
      <c r="L31" s="181">
        <v>613.29639999999995</v>
      </c>
    </row>
    <row r="32" spans="1:12" ht="20.100000000000001" customHeight="1">
      <c r="A32" s="172">
        <v>44929</v>
      </c>
      <c r="B32" s="173" t="s">
        <v>18</v>
      </c>
      <c r="C32" s="173" t="s">
        <v>41</v>
      </c>
      <c r="D32" s="174" t="s">
        <v>9</v>
      </c>
      <c r="E32" s="175">
        <v>5000</v>
      </c>
      <c r="F32" s="176">
        <v>8.1526648452526391</v>
      </c>
      <c r="G32" s="177" t="s">
        <v>448</v>
      </c>
      <c r="H32" s="178"/>
      <c r="I32" s="177" t="s">
        <v>17</v>
      </c>
      <c r="J32" s="179" t="s">
        <v>22</v>
      </c>
      <c r="K32" s="180" t="s">
        <v>130</v>
      </c>
      <c r="L32" s="181">
        <v>613.29639999999995</v>
      </c>
    </row>
    <row r="33" spans="1:12" ht="20.100000000000001" customHeight="1">
      <c r="A33" s="172">
        <v>44929</v>
      </c>
      <c r="B33" s="173" t="s">
        <v>18</v>
      </c>
      <c r="C33" s="173" t="s">
        <v>41</v>
      </c>
      <c r="D33" s="174" t="s">
        <v>9</v>
      </c>
      <c r="E33" s="175">
        <v>5000</v>
      </c>
      <c r="F33" s="176">
        <v>8.1526648452526391</v>
      </c>
      <c r="G33" s="177" t="s">
        <v>449</v>
      </c>
      <c r="H33" s="178"/>
      <c r="I33" s="177" t="s">
        <v>16</v>
      </c>
      <c r="J33" s="179" t="s">
        <v>22</v>
      </c>
      <c r="K33" s="180" t="s">
        <v>130</v>
      </c>
      <c r="L33" s="181">
        <v>613.29639999999995</v>
      </c>
    </row>
    <row r="34" spans="1:12" ht="20.100000000000001" customHeight="1">
      <c r="A34" s="172">
        <v>44929</v>
      </c>
      <c r="B34" s="173" t="s">
        <v>18</v>
      </c>
      <c r="C34" s="173" t="s">
        <v>41</v>
      </c>
      <c r="D34" s="174" t="s">
        <v>7</v>
      </c>
      <c r="E34" s="175">
        <v>2500</v>
      </c>
      <c r="F34" s="176">
        <v>4.0524681151808695</v>
      </c>
      <c r="G34" s="177" t="s">
        <v>450</v>
      </c>
      <c r="H34" s="178"/>
      <c r="I34" s="177" t="s">
        <v>59</v>
      </c>
      <c r="J34" s="179" t="s">
        <v>22</v>
      </c>
      <c r="K34" s="180" t="s">
        <v>44</v>
      </c>
      <c r="L34" s="182">
        <v>616.90800000000002</v>
      </c>
    </row>
    <row r="35" spans="1:12" ht="20.100000000000001" customHeight="1">
      <c r="A35" s="172">
        <v>44929</v>
      </c>
      <c r="B35" s="173" t="s">
        <v>18</v>
      </c>
      <c r="C35" s="173" t="s">
        <v>41</v>
      </c>
      <c r="D35" s="174" t="s">
        <v>10</v>
      </c>
      <c r="E35" s="175">
        <v>2500</v>
      </c>
      <c r="F35" s="176">
        <v>4.0763324226263196</v>
      </c>
      <c r="G35" s="177" t="s">
        <v>451</v>
      </c>
      <c r="H35" s="178"/>
      <c r="I35" s="177" t="s">
        <v>15</v>
      </c>
      <c r="J35" s="179" t="s">
        <v>22</v>
      </c>
      <c r="K35" s="180" t="s">
        <v>130</v>
      </c>
      <c r="L35" s="181">
        <v>613.29639999999995</v>
      </c>
    </row>
    <row r="36" spans="1:12" ht="20.100000000000001" customHeight="1">
      <c r="A36" s="172">
        <v>44929</v>
      </c>
      <c r="B36" s="173" t="s">
        <v>46</v>
      </c>
      <c r="C36" s="184" t="s">
        <v>58</v>
      </c>
      <c r="D36" s="174" t="s">
        <v>7</v>
      </c>
      <c r="E36" s="189">
        <v>1950</v>
      </c>
      <c r="F36" s="176">
        <v>3.1795392896485293</v>
      </c>
      <c r="G36" s="177" t="s">
        <v>112</v>
      </c>
      <c r="H36" s="178"/>
      <c r="I36" s="177" t="s">
        <v>59</v>
      </c>
      <c r="J36" s="179" t="s">
        <v>22</v>
      </c>
      <c r="K36" s="180" t="s">
        <v>130</v>
      </c>
      <c r="L36" s="181">
        <v>613.29639999999995</v>
      </c>
    </row>
    <row r="37" spans="1:12" ht="20.100000000000001" customHeight="1">
      <c r="A37" s="172">
        <v>44929</v>
      </c>
      <c r="B37" s="173" t="s">
        <v>47</v>
      </c>
      <c r="C37" s="173" t="s">
        <v>287</v>
      </c>
      <c r="D37" s="174" t="s">
        <v>7</v>
      </c>
      <c r="E37" s="189">
        <v>5000</v>
      </c>
      <c r="F37" s="176">
        <v>8.1049362303617389</v>
      </c>
      <c r="G37" s="177" t="s">
        <v>112</v>
      </c>
      <c r="H37" s="178"/>
      <c r="I37" s="177" t="s">
        <v>59</v>
      </c>
      <c r="J37" s="179" t="s">
        <v>22</v>
      </c>
      <c r="K37" s="180" t="s">
        <v>44</v>
      </c>
      <c r="L37" s="182">
        <v>616.90800000000002</v>
      </c>
    </row>
    <row r="38" spans="1:12" ht="20.100000000000001" customHeight="1">
      <c r="A38" s="172">
        <v>44929</v>
      </c>
      <c r="B38" s="173" t="s">
        <v>72</v>
      </c>
      <c r="C38" s="184" t="s">
        <v>58</v>
      </c>
      <c r="D38" s="174" t="s">
        <v>7</v>
      </c>
      <c r="E38" s="189">
        <v>3500</v>
      </c>
      <c r="F38" s="176">
        <v>5.706865391676847</v>
      </c>
      <c r="G38" s="177" t="s">
        <v>137</v>
      </c>
      <c r="H38" s="178"/>
      <c r="I38" s="177" t="s">
        <v>59</v>
      </c>
      <c r="J38" s="179" t="s">
        <v>22</v>
      </c>
      <c r="K38" s="180" t="s">
        <v>130</v>
      </c>
      <c r="L38" s="181">
        <v>613.29639999999995</v>
      </c>
    </row>
    <row r="39" spans="1:12" ht="20.100000000000001" customHeight="1">
      <c r="A39" s="190">
        <v>44930</v>
      </c>
      <c r="B39" s="191" t="s">
        <v>46</v>
      </c>
      <c r="C39" s="184" t="s">
        <v>58</v>
      </c>
      <c r="D39" s="192" t="s">
        <v>9</v>
      </c>
      <c r="E39" s="193">
        <v>1700</v>
      </c>
      <c r="F39" s="176">
        <v>2.771906047385897</v>
      </c>
      <c r="G39" s="194" t="s">
        <v>60</v>
      </c>
      <c r="H39" s="178"/>
      <c r="I39" s="186" t="s">
        <v>16</v>
      </c>
      <c r="J39" s="179" t="s">
        <v>22</v>
      </c>
      <c r="K39" s="180" t="s">
        <v>130</v>
      </c>
      <c r="L39" s="181">
        <v>613.29639999999995</v>
      </c>
    </row>
    <row r="40" spans="1:12" ht="20.100000000000001" customHeight="1">
      <c r="A40" s="172">
        <v>44930</v>
      </c>
      <c r="B40" s="173" t="s">
        <v>46</v>
      </c>
      <c r="C40" s="184" t="s">
        <v>58</v>
      </c>
      <c r="D40" s="174" t="s">
        <v>6</v>
      </c>
      <c r="E40" s="188">
        <v>500</v>
      </c>
      <c r="F40" s="176">
        <v>0.81526648452526385</v>
      </c>
      <c r="G40" s="186" t="s">
        <v>178</v>
      </c>
      <c r="H40" s="178"/>
      <c r="I40" s="186" t="s">
        <v>144</v>
      </c>
      <c r="J40" s="179" t="s">
        <v>22</v>
      </c>
      <c r="K40" s="180" t="s">
        <v>130</v>
      </c>
      <c r="L40" s="181">
        <v>613.29639999999995</v>
      </c>
    </row>
    <row r="41" spans="1:12" ht="20.100000000000001" customHeight="1">
      <c r="A41" s="172">
        <v>44930</v>
      </c>
      <c r="B41" s="173" t="s">
        <v>46</v>
      </c>
      <c r="C41" s="184" t="s">
        <v>58</v>
      </c>
      <c r="D41" s="174" t="s">
        <v>7</v>
      </c>
      <c r="E41" s="189">
        <v>1400</v>
      </c>
      <c r="F41" s="176">
        <v>2.282746156670739</v>
      </c>
      <c r="G41" s="186" t="s">
        <v>61</v>
      </c>
      <c r="H41" s="178"/>
      <c r="I41" s="177" t="s">
        <v>40</v>
      </c>
      <c r="J41" s="179" t="s">
        <v>22</v>
      </c>
      <c r="K41" s="180" t="s">
        <v>130</v>
      </c>
      <c r="L41" s="181">
        <v>613.29639999999995</v>
      </c>
    </row>
    <row r="42" spans="1:12" ht="20.100000000000001" customHeight="1">
      <c r="A42" s="183">
        <v>44931</v>
      </c>
      <c r="B42" s="173" t="s">
        <v>46</v>
      </c>
      <c r="C42" s="184" t="s">
        <v>58</v>
      </c>
      <c r="D42" s="174" t="s">
        <v>9</v>
      </c>
      <c r="E42" s="185">
        <v>2500</v>
      </c>
      <c r="F42" s="176">
        <v>4.0763324226263196</v>
      </c>
      <c r="G42" s="186" t="s">
        <v>104</v>
      </c>
      <c r="H42" s="178"/>
      <c r="I42" s="186" t="s">
        <v>17</v>
      </c>
      <c r="J42" s="179" t="s">
        <v>22</v>
      </c>
      <c r="K42" s="180" t="s">
        <v>130</v>
      </c>
      <c r="L42" s="181">
        <v>613.29639999999995</v>
      </c>
    </row>
    <row r="43" spans="1:12" ht="20.100000000000001" customHeight="1">
      <c r="A43" s="190">
        <v>44931</v>
      </c>
      <c r="B43" s="191" t="s">
        <v>46</v>
      </c>
      <c r="C43" s="184" t="s">
        <v>58</v>
      </c>
      <c r="D43" s="192" t="s">
        <v>9</v>
      </c>
      <c r="E43" s="193">
        <v>1700</v>
      </c>
      <c r="F43" s="176">
        <v>2.771906047385897</v>
      </c>
      <c r="G43" s="194" t="s">
        <v>60</v>
      </c>
      <c r="H43" s="178"/>
      <c r="I43" s="186" t="s">
        <v>16</v>
      </c>
      <c r="J43" s="179" t="s">
        <v>22</v>
      </c>
      <c r="K43" s="180" t="s">
        <v>130</v>
      </c>
      <c r="L43" s="181">
        <v>613.29639999999995</v>
      </c>
    </row>
    <row r="44" spans="1:12" ht="20.100000000000001" customHeight="1">
      <c r="A44" s="172">
        <v>44931</v>
      </c>
      <c r="B44" s="173" t="s">
        <v>46</v>
      </c>
      <c r="C44" s="184" t="s">
        <v>58</v>
      </c>
      <c r="D44" s="174" t="s">
        <v>6</v>
      </c>
      <c r="E44" s="188">
        <v>1000</v>
      </c>
      <c r="F44" s="176">
        <v>1.6305329690505277</v>
      </c>
      <c r="G44" s="186" t="s">
        <v>178</v>
      </c>
      <c r="H44" s="178"/>
      <c r="I44" s="186" t="s">
        <v>144</v>
      </c>
      <c r="J44" s="179" t="s">
        <v>22</v>
      </c>
      <c r="K44" s="180" t="s">
        <v>130</v>
      </c>
      <c r="L44" s="181">
        <v>613.29639999999995</v>
      </c>
    </row>
    <row r="45" spans="1:12" ht="20.100000000000001" customHeight="1">
      <c r="A45" s="190">
        <v>44932</v>
      </c>
      <c r="B45" s="191" t="s">
        <v>46</v>
      </c>
      <c r="C45" s="184" t="s">
        <v>58</v>
      </c>
      <c r="D45" s="192" t="s">
        <v>9</v>
      </c>
      <c r="E45" s="193">
        <v>1600</v>
      </c>
      <c r="F45" s="176">
        <v>2.6088527504808443</v>
      </c>
      <c r="G45" s="194" t="s">
        <v>60</v>
      </c>
      <c r="H45" s="178"/>
      <c r="I45" s="186" t="s">
        <v>16</v>
      </c>
      <c r="J45" s="179" t="s">
        <v>22</v>
      </c>
      <c r="K45" s="180" t="s">
        <v>130</v>
      </c>
      <c r="L45" s="181">
        <v>613.29639999999995</v>
      </c>
    </row>
    <row r="46" spans="1:12" ht="20.100000000000001" customHeight="1">
      <c r="A46" s="190">
        <v>44933</v>
      </c>
      <c r="B46" s="191" t="s">
        <v>46</v>
      </c>
      <c r="C46" s="184" t="s">
        <v>58</v>
      </c>
      <c r="D46" s="192" t="s">
        <v>9</v>
      </c>
      <c r="E46" s="193">
        <v>1600</v>
      </c>
      <c r="F46" s="176">
        <v>2.6088527504808443</v>
      </c>
      <c r="G46" s="194" t="s">
        <v>60</v>
      </c>
      <c r="H46" s="178"/>
      <c r="I46" s="186" t="s">
        <v>16</v>
      </c>
      <c r="J46" s="179" t="s">
        <v>22</v>
      </c>
      <c r="K46" s="180" t="s">
        <v>130</v>
      </c>
      <c r="L46" s="181">
        <v>613.29639999999995</v>
      </c>
    </row>
    <row r="47" spans="1:12" ht="20.100000000000001" customHeight="1">
      <c r="A47" s="172">
        <v>44933</v>
      </c>
      <c r="B47" s="173" t="s">
        <v>18</v>
      </c>
      <c r="C47" s="173" t="s">
        <v>41</v>
      </c>
      <c r="D47" s="174" t="s">
        <v>9</v>
      </c>
      <c r="E47" s="175">
        <v>5000</v>
      </c>
      <c r="F47" s="176">
        <v>8.1526648452526391</v>
      </c>
      <c r="G47" s="177" t="s">
        <v>448</v>
      </c>
      <c r="H47" s="178"/>
      <c r="I47" s="177" t="s">
        <v>17</v>
      </c>
      <c r="J47" s="179" t="s">
        <v>22</v>
      </c>
      <c r="K47" s="180" t="s">
        <v>130</v>
      </c>
      <c r="L47" s="181">
        <v>613.29639999999995</v>
      </c>
    </row>
    <row r="48" spans="1:12" ht="20.100000000000001" customHeight="1">
      <c r="A48" s="172">
        <v>44933</v>
      </c>
      <c r="B48" s="173" t="s">
        <v>18</v>
      </c>
      <c r="C48" s="173" t="s">
        <v>41</v>
      </c>
      <c r="D48" s="174" t="s">
        <v>9</v>
      </c>
      <c r="E48" s="175">
        <v>5000</v>
      </c>
      <c r="F48" s="176">
        <v>8.1526648452526391</v>
      </c>
      <c r="G48" s="177" t="s">
        <v>449</v>
      </c>
      <c r="H48" s="178"/>
      <c r="I48" s="177" t="s">
        <v>16</v>
      </c>
      <c r="J48" s="179" t="s">
        <v>22</v>
      </c>
      <c r="K48" s="180" t="s">
        <v>130</v>
      </c>
      <c r="L48" s="181">
        <v>613.29639999999995</v>
      </c>
    </row>
    <row r="49" spans="1:12" ht="20.100000000000001" customHeight="1">
      <c r="A49" s="172">
        <v>44933</v>
      </c>
      <c r="B49" s="173" t="s">
        <v>18</v>
      </c>
      <c r="C49" s="173" t="s">
        <v>41</v>
      </c>
      <c r="D49" s="174" t="s">
        <v>7</v>
      </c>
      <c r="E49" s="175">
        <v>2500</v>
      </c>
      <c r="F49" s="176">
        <v>4.0524681151808695</v>
      </c>
      <c r="G49" s="177" t="s">
        <v>450</v>
      </c>
      <c r="H49" s="178"/>
      <c r="I49" s="177" t="s">
        <v>59</v>
      </c>
      <c r="J49" s="179" t="s">
        <v>22</v>
      </c>
      <c r="K49" s="180" t="s">
        <v>44</v>
      </c>
      <c r="L49" s="182">
        <v>616.90800000000002</v>
      </c>
    </row>
    <row r="50" spans="1:12" ht="20.100000000000001" customHeight="1">
      <c r="A50" s="172">
        <v>44933</v>
      </c>
      <c r="B50" s="173" t="s">
        <v>18</v>
      </c>
      <c r="C50" s="173" t="s">
        <v>41</v>
      </c>
      <c r="D50" s="174" t="s">
        <v>10</v>
      </c>
      <c r="E50" s="175">
        <v>2500</v>
      </c>
      <c r="F50" s="176">
        <v>4.0763324226263196</v>
      </c>
      <c r="G50" s="177" t="s">
        <v>451</v>
      </c>
      <c r="H50" s="178"/>
      <c r="I50" s="177" t="s">
        <v>15</v>
      </c>
      <c r="J50" s="179" t="s">
        <v>22</v>
      </c>
      <c r="K50" s="180" t="s">
        <v>130</v>
      </c>
      <c r="L50" s="181">
        <v>613.29639999999995</v>
      </c>
    </row>
    <row r="51" spans="1:12" ht="20.100000000000001" customHeight="1">
      <c r="A51" s="190">
        <v>44934</v>
      </c>
      <c r="B51" s="191" t="s">
        <v>46</v>
      </c>
      <c r="C51" s="184" t="s">
        <v>58</v>
      </c>
      <c r="D51" s="192" t="s">
        <v>9</v>
      </c>
      <c r="E51" s="193">
        <v>1600</v>
      </c>
      <c r="F51" s="176">
        <v>2.6088527504808443</v>
      </c>
      <c r="G51" s="194" t="s">
        <v>60</v>
      </c>
      <c r="H51" s="178"/>
      <c r="I51" s="186" t="s">
        <v>16</v>
      </c>
      <c r="J51" s="179" t="s">
        <v>22</v>
      </c>
      <c r="K51" s="180" t="s">
        <v>130</v>
      </c>
      <c r="L51" s="181">
        <v>613.29639999999995</v>
      </c>
    </row>
    <row r="52" spans="1:12" ht="20.100000000000001" customHeight="1">
      <c r="A52" s="172">
        <v>44934</v>
      </c>
      <c r="B52" s="173" t="s">
        <v>18</v>
      </c>
      <c r="C52" s="173" t="s">
        <v>41</v>
      </c>
      <c r="D52" s="174" t="s">
        <v>9</v>
      </c>
      <c r="E52" s="175">
        <v>5000</v>
      </c>
      <c r="F52" s="176">
        <v>8.1526648452526391</v>
      </c>
      <c r="G52" s="177" t="s">
        <v>448</v>
      </c>
      <c r="H52" s="178"/>
      <c r="I52" s="177" t="s">
        <v>17</v>
      </c>
      <c r="J52" s="179" t="s">
        <v>22</v>
      </c>
      <c r="K52" s="180" t="s">
        <v>130</v>
      </c>
      <c r="L52" s="181">
        <v>613.29639999999995</v>
      </c>
    </row>
    <row r="53" spans="1:12" ht="20.100000000000001" customHeight="1">
      <c r="A53" s="172">
        <v>44934</v>
      </c>
      <c r="B53" s="173" t="s">
        <v>18</v>
      </c>
      <c r="C53" s="173" t="s">
        <v>41</v>
      </c>
      <c r="D53" s="174" t="s">
        <v>9</v>
      </c>
      <c r="E53" s="175">
        <v>5000</v>
      </c>
      <c r="F53" s="176">
        <v>8.1526648452526391</v>
      </c>
      <c r="G53" s="177" t="s">
        <v>449</v>
      </c>
      <c r="H53" s="178"/>
      <c r="I53" s="177" t="s">
        <v>16</v>
      </c>
      <c r="J53" s="179" t="s">
        <v>22</v>
      </c>
      <c r="K53" s="180" t="s">
        <v>130</v>
      </c>
      <c r="L53" s="181">
        <v>613.29639999999995</v>
      </c>
    </row>
    <row r="54" spans="1:12" ht="20.100000000000001" customHeight="1">
      <c r="A54" s="172">
        <v>44934</v>
      </c>
      <c r="B54" s="173" t="s">
        <v>18</v>
      </c>
      <c r="C54" s="173" t="s">
        <v>41</v>
      </c>
      <c r="D54" s="174" t="s">
        <v>10</v>
      </c>
      <c r="E54" s="175">
        <v>2500</v>
      </c>
      <c r="F54" s="176">
        <v>4.0763324226263196</v>
      </c>
      <c r="G54" s="177" t="s">
        <v>451</v>
      </c>
      <c r="H54" s="178"/>
      <c r="I54" s="177" t="s">
        <v>15</v>
      </c>
      <c r="J54" s="179" t="s">
        <v>22</v>
      </c>
      <c r="K54" s="180" t="s">
        <v>130</v>
      </c>
      <c r="L54" s="181">
        <v>613.29639999999995</v>
      </c>
    </row>
    <row r="55" spans="1:12" ht="20.100000000000001" customHeight="1">
      <c r="A55" s="172">
        <v>44935</v>
      </c>
      <c r="B55" s="173" t="s">
        <v>221</v>
      </c>
      <c r="C55" s="184" t="s">
        <v>58</v>
      </c>
      <c r="D55" s="195" t="s">
        <v>7</v>
      </c>
      <c r="E55" s="196">
        <v>1800</v>
      </c>
      <c r="F55" s="176">
        <v>2.9349593442909501</v>
      </c>
      <c r="G55" s="197" t="s">
        <v>222</v>
      </c>
      <c r="H55" s="178"/>
      <c r="I55" s="177" t="s">
        <v>20</v>
      </c>
      <c r="J55" s="179" t="s">
        <v>22</v>
      </c>
      <c r="K55" s="180" t="s">
        <v>130</v>
      </c>
      <c r="L55" s="181">
        <v>613.29639999999995</v>
      </c>
    </row>
    <row r="56" spans="1:12" ht="20.100000000000001" customHeight="1">
      <c r="A56" s="183">
        <v>44935</v>
      </c>
      <c r="B56" s="173" t="s">
        <v>46</v>
      </c>
      <c r="C56" s="184" t="s">
        <v>58</v>
      </c>
      <c r="D56" s="174" t="s">
        <v>9</v>
      </c>
      <c r="E56" s="185">
        <v>2500</v>
      </c>
      <c r="F56" s="176">
        <v>4.0763324226263196</v>
      </c>
      <c r="G56" s="186" t="s">
        <v>104</v>
      </c>
      <c r="H56" s="178"/>
      <c r="I56" s="186" t="s">
        <v>17</v>
      </c>
      <c r="J56" s="179" t="s">
        <v>22</v>
      </c>
      <c r="K56" s="180" t="s">
        <v>130</v>
      </c>
      <c r="L56" s="181">
        <v>613.29639999999995</v>
      </c>
    </row>
    <row r="57" spans="1:12" ht="20.100000000000001" customHeight="1">
      <c r="A57" s="190">
        <v>44935</v>
      </c>
      <c r="B57" s="191" t="s">
        <v>95</v>
      </c>
      <c r="C57" s="184" t="s">
        <v>58</v>
      </c>
      <c r="D57" s="192" t="s">
        <v>9</v>
      </c>
      <c r="E57" s="193">
        <v>1900</v>
      </c>
      <c r="F57" s="176">
        <v>3.0980126411960027</v>
      </c>
      <c r="G57" s="194" t="s">
        <v>60</v>
      </c>
      <c r="H57" s="178"/>
      <c r="I57" s="186" t="s">
        <v>16</v>
      </c>
      <c r="J57" s="179" t="s">
        <v>22</v>
      </c>
      <c r="K57" s="180" t="s">
        <v>130</v>
      </c>
      <c r="L57" s="181">
        <v>613.29639999999995</v>
      </c>
    </row>
    <row r="58" spans="1:12" ht="20.100000000000001" customHeight="1">
      <c r="A58" s="172">
        <v>44935</v>
      </c>
      <c r="B58" s="173" t="s">
        <v>46</v>
      </c>
      <c r="C58" s="184" t="s">
        <v>58</v>
      </c>
      <c r="D58" s="174" t="s">
        <v>6</v>
      </c>
      <c r="E58" s="188">
        <v>1900</v>
      </c>
      <c r="F58" s="176">
        <v>3.0980126411960027</v>
      </c>
      <c r="G58" s="186" t="s">
        <v>160</v>
      </c>
      <c r="H58" s="178"/>
      <c r="I58" s="186" t="s">
        <v>153</v>
      </c>
      <c r="J58" s="179" t="s">
        <v>22</v>
      </c>
      <c r="K58" s="180" t="s">
        <v>130</v>
      </c>
      <c r="L58" s="181">
        <v>613.29639999999995</v>
      </c>
    </row>
    <row r="59" spans="1:12" ht="20.100000000000001" customHeight="1">
      <c r="A59" s="183">
        <v>44935</v>
      </c>
      <c r="B59" s="173" t="s">
        <v>46</v>
      </c>
      <c r="C59" s="184" t="s">
        <v>58</v>
      </c>
      <c r="D59" s="174" t="s">
        <v>6</v>
      </c>
      <c r="E59" s="189">
        <v>1600</v>
      </c>
      <c r="F59" s="176">
        <v>2.6088527504808443</v>
      </c>
      <c r="G59" s="177" t="s">
        <v>66</v>
      </c>
      <c r="H59" s="178"/>
      <c r="I59" s="186" t="s">
        <v>13</v>
      </c>
      <c r="J59" s="179" t="s">
        <v>22</v>
      </c>
      <c r="K59" s="180" t="s">
        <v>130</v>
      </c>
      <c r="L59" s="181">
        <v>613.29639999999995</v>
      </c>
    </row>
    <row r="60" spans="1:12" ht="20.100000000000001" customHeight="1">
      <c r="A60" s="172">
        <v>44935</v>
      </c>
      <c r="B60" s="173" t="s">
        <v>46</v>
      </c>
      <c r="C60" s="184" t="s">
        <v>58</v>
      </c>
      <c r="D60" s="174" t="s">
        <v>6</v>
      </c>
      <c r="E60" s="188">
        <v>1950</v>
      </c>
      <c r="F60" s="176">
        <v>3.1795392896485293</v>
      </c>
      <c r="G60" s="186" t="s">
        <v>65</v>
      </c>
      <c r="H60" s="186"/>
      <c r="I60" s="198" t="s">
        <v>25</v>
      </c>
      <c r="J60" s="179" t="s">
        <v>22</v>
      </c>
      <c r="K60" s="180" t="s">
        <v>130</v>
      </c>
      <c r="L60" s="181">
        <v>613.29639999999995</v>
      </c>
    </row>
    <row r="61" spans="1:12" ht="20.100000000000001" customHeight="1">
      <c r="A61" s="172">
        <v>44935</v>
      </c>
      <c r="B61" s="173" t="s">
        <v>46</v>
      </c>
      <c r="C61" s="184" t="s">
        <v>58</v>
      </c>
      <c r="D61" s="174" t="s">
        <v>6</v>
      </c>
      <c r="E61" s="188">
        <v>1950</v>
      </c>
      <c r="F61" s="176">
        <v>3.1795392896485293</v>
      </c>
      <c r="G61" s="186" t="s">
        <v>129</v>
      </c>
      <c r="H61" s="186"/>
      <c r="I61" s="186" t="s">
        <v>128</v>
      </c>
      <c r="J61" s="179" t="s">
        <v>22</v>
      </c>
      <c r="K61" s="180" t="s">
        <v>130</v>
      </c>
      <c r="L61" s="181">
        <v>613.29639999999995</v>
      </c>
    </row>
    <row r="62" spans="1:12" ht="20.100000000000001" customHeight="1">
      <c r="A62" s="172">
        <v>44935</v>
      </c>
      <c r="B62" s="173" t="s">
        <v>46</v>
      </c>
      <c r="C62" s="184" t="s">
        <v>58</v>
      </c>
      <c r="D62" s="174" t="s">
        <v>6</v>
      </c>
      <c r="E62" s="188">
        <v>2000</v>
      </c>
      <c r="F62" s="176">
        <v>3.2610659381010554</v>
      </c>
      <c r="G62" s="186" t="s">
        <v>176</v>
      </c>
      <c r="H62" s="186"/>
      <c r="I62" s="186" t="s">
        <v>168</v>
      </c>
      <c r="J62" s="179" t="s">
        <v>22</v>
      </c>
      <c r="K62" s="180" t="s">
        <v>130</v>
      </c>
      <c r="L62" s="181">
        <v>613.29639999999995</v>
      </c>
    </row>
    <row r="63" spans="1:12" ht="20.100000000000001" customHeight="1">
      <c r="A63" s="172">
        <v>44935</v>
      </c>
      <c r="B63" s="173" t="s">
        <v>46</v>
      </c>
      <c r="C63" s="184" t="s">
        <v>58</v>
      </c>
      <c r="D63" s="174" t="s">
        <v>6</v>
      </c>
      <c r="E63" s="199">
        <v>500</v>
      </c>
      <c r="F63" s="176">
        <v>0.81526648452526385</v>
      </c>
      <c r="G63" s="186" t="s">
        <v>178</v>
      </c>
      <c r="H63" s="178"/>
      <c r="I63" s="186" t="s">
        <v>144</v>
      </c>
      <c r="J63" s="179" t="s">
        <v>22</v>
      </c>
      <c r="K63" s="180" t="s">
        <v>130</v>
      </c>
      <c r="L63" s="181">
        <v>613.29639999999995</v>
      </c>
    </row>
    <row r="64" spans="1:12" ht="20.100000000000001" customHeight="1">
      <c r="A64" s="172">
        <v>44935</v>
      </c>
      <c r="B64" s="173" t="s">
        <v>46</v>
      </c>
      <c r="C64" s="184" t="s">
        <v>58</v>
      </c>
      <c r="D64" s="174" t="s">
        <v>7</v>
      </c>
      <c r="E64" s="200">
        <v>1500</v>
      </c>
      <c r="F64" s="176">
        <v>2.4457994535757916</v>
      </c>
      <c r="G64" s="177" t="s">
        <v>161</v>
      </c>
      <c r="H64" s="178"/>
      <c r="I64" s="177" t="s">
        <v>12</v>
      </c>
      <c r="J64" s="179" t="s">
        <v>22</v>
      </c>
      <c r="K64" s="180" t="s">
        <v>130</v>
      </c>
      <c r="L64" s="181">
        <v>613.29639999999995</v>
      </c>
    </row>
    <row r="65" spans="1:12" ht="20.100000000000001" customHeight="1">
      <c r="A65" s="172">
        <v>44935</v>
      </c>
      <c r="B65" s="173" t="s">
        <v>46</v>
      </c>
      <c r="C65" s="184" t="s">
        <v>58</v>
      </c>
      <c r="D65" s="174" t="s">
        <v>10</v>
      </c>
      <c r="E65" s="185">
        <v>1800</v>
      </c>
      <c r="F65" s="176">
        <v>2.9349593442909501</v>
      </c>
      <c r="G65" s="186" t="s">
        <v>270</v>
      </c>
      <c r="H65" s="178"/>
      <c r="I65" s="186" t="s">
        <v>167</v>
      </c>
      <c r="J65" s="179" t="s">
        <v>22</v>
      </c>
      <c r="K65" s="180" t="s">
        <v>130</v>
      </c>
      <c r="L65" s="181">
        <v>613.29639999999995</v>
      </c>
    </row>
    <row r="66" spans="1:12" ht="20.100000000000001" customHeight="1">
      <c r="A66" s="172">
        <v>44935</v>
      </c>
      <c r="B66" s="173" t="s">
        <v>18</v>
      </c>
      <c r="C66" s="173" t="s">
        <v>41</v>
      </c>
      <c r="D66" s="174" t="s">
        <v>9</v>
      </c>
      <c r="E66" s="175">
        <v>5000</v>
      </c>
      <c r="F66" s="176">
        <v>8.1526648452526391</v>
      </c>
      <c r="G66" s="177" t="s">
        <v>433</v>
      </c>
      <c r="H66" s="178"/>
      <c r="I66" s="177" t="s">
        <v>17</v>
      </c>
      <c r="J66" s="179" t="s">
        <v>22</v>
      </c>
      <c r="K66" s="180" t="s">
        <v>130</v>
      </c>
      <c r="L66" s="181">
        <v>613.29639999999995</v>
      </c>
    </row>
    <row r="67" spans="1:12" ht="20.100000000000001" customHeight="1">
      <c r="A67" s="172">
        <v>44935</v>
      </c>
      <c r="B67" s="173" t="s">
        <v>18</v>
      </c>
      <c r="C67" s="173" t="s">
        <v>41</v>
      </c>
      <c r="D67" s="174" t="s">
        <v>9</v>
      </c>
      <c r="E67" s="175">
        <v>5000</v>
      </c>
      <c r="F67" s="176">
        <v>8.1526648452526391</v>
      </c>
      <c r="G67" s="177" t="s">
        <v>434</v>
      </c>
      <c r="H67" s="178"/>
      <c r="I67" s="177" t="s">
        <v>16</v>
      </c>
      <c r="J67" s="179" t="s">
        <v>22</v>
      </c>
      <c r="K67" s="180" t="s">
        <v>130</v>
      </c>
      <c r="L67" s="181">
        <v>613.29639999999995</v>
      </c>
    </row>
    <row r="68" spans="1:12" ht="20.100000000000001" customHeight="1">
      <c r="A68" s="172">
        <v>44935</v>
      </c>
      <c r="B68" s="173" t="s">
        <v>18</v>
      </c>
      <c r="C68" s="173" t="s">
        <v>41</v>
      </c>
      <c r="D68" s="174" t="s">
        <v>7</v>
      </c>
      <c r="E68" s="175">
        <v>5000</v>
      </c>
      <c r="F68" s="176">
        <v>8.1049362303617389</v>
      </c>
      <c r="G68" s="177" t="s">
        <v>435</v>
      </c>
      <c r="H68" s="178"/>
      <c r="I68" s="177" t="s">
        <v>20</v>
      </c>
      <c r="J68" s="179" t="s">
        <v>22</v>
      </c>
      <c r="K68" s="180" t="s">
        <v>44</v>
      </c>
      <c r="L68" s="182">
        <v>616.90800000000002</v>
      </c>
    </row>
    <row r="69" spans="1:12" ht="20.100000000000001" customHeight="1">
      <c r="A69" s="172">
        <v>44935</v>
      </c>
      <c r="B69" s="173" t="s">
        <v>18</v>
      </c>
      <c r="C69" s="173" t="s">
        <v>41</v>
      </c>
      <c r="D69" s="174" t="s">
        <v>6</v>
      </c>
      <c r="E69" s="175">
        <v>5000</v>
      </c>
      <c r="F69" s="176">
        <v>8.1049362303617389</v>
      </c>
      <c r="G69" s="177" t="s">
        <v>436</v>
      </c>
      <c r="H69" s="178"/>
      <c r="I69" s="177" t="s">
        <v>13</v>
      </c>
      <c r="J69" s="179" t="s">
        <v>22</v>
      </c>
      <c r="K69" s="180" t="s">
        <v>44</v>
      </c>
      <c r="L69" s="182">
        <v>616.90800000000002</v>
      </c>
    </row>
    <row r="70" spans="1:12" ht="20.100000000000001" customHeight="1">
      <c r="A70" s="172">
        <v>44935</v>
      </c>
      <c r="B70" s="173" t="s">
        <v>18</v>
      </c>
      <c r="C70" s="173" t="s">
        <v>41</v>
      </c>
      <c r="D70" s="174" t="s">
        <v>7</v>
      </c>
      <c r="E70" s="175">
        <v>2500</v>
      </c>
      <c r="F70" s="176">
        <v>4.0524681151808695</v>
      </c>
      <c r="G70" s="177" t="s">
        <v>437</v>
      </c>
      <c r="H70" s="178"/>
      <c r="I70" s="177" t="s">
        <v>14</v>
      </c>
      <c r="J70" s="179" t="s">
        <v>22</v>
      </c>
      <c r="K70" s="180" t="s">
        <v>44</v>
      </c>
      <c r="L70" s="182">
        <v>616.90800000000002</v>
      </c>
    </row>
    <row r="71" spans="1:12" ht="20.100000000000001" customHeight="1">
      <c r="A71" s="172">
        <v>44935</v>
      </c>
      <c r="B71" s="173" t="s">
        <v>18</v>
      </c>
      <c r="C71" s="173" t="s">
        <v>41</v>
      </c>
      <c r="D71" s="174" t="s">
        <v>7</v>
      </c>
      <c r="E71" s="175">
        <v>2500</v>
      </c>
      <c r="F71" s="176">
        <v>4.0524681151808695</v>
      </c>
      <c r="G71" s="177" t="s">
        <v>437</v>
      </c>
      <c r="H71" s="178"/>
      <c r="I71" s="177" t="s">
        <v>40</v>
      </c>
      <c r="J71" s="179" t="s">
        <v>22</v>
      </c>
      <c r="K71" s="180" t="s">
        <v>44</v>
      </c>
      <c r="L71" s="182">
        <v>616.90800000000002</v>
      </c>
    </row>
    <row r="72" spans="1:12" ht="20.100000000000001" customHeight="1">
      <c r="A72" s="172">
        <v>44935</v>
      </c>
      <c r="B72" s="173" t="s">
        <v>18</v>
      </c>
      <c r="C72" s="173" t="s">
        <v>41</v>
      </c>
      <c r="D72" s="174" t="s">
        <v>7</v>
      </c>
      <c r="E72" s="175">
        <v>2500</v>
      </c>
      <c r="F72" s="176">
        <v>4.0524681151808695</v>
      </c>
      <c r="G72" s="177" t="s">
        <v>438</v>
      </c>
      <c r="H72" s="178"/>
      <c r="I72" s="177" t="s">
        <v>12</v>
      </c>
      <c r="J72" s="179" t="s">
        <v>22</v>
      </c>
      <c r="K72" s="180" t="s">
        <v>44</v>
      </c>
      <c r="L72" s="182">
        <v>616.90800000000002</v>
      </c>
    </row>
    <row r="73" spans="1:12" ht="20.100000000000001" customHeight="1">
      <c r="A73" s="172">
        <v>44935</v>
      </c>
      <c r="B73" s="173" t="s">
        <v>18</v>
      </c>
      <c r="C73" s="173" t="s">
        <v>41</v>
      </c>
      <c r="D73" s="174" t="s">
        <v>7</v>
      </c>
      <c r="E73" s="175">
        <v>2500</v>
      </c>
      <c r="F73" s="176">
        <v>4.0524681151808695</v>
      </c>
      <c r="G73" s="177" t="s">
        <v>439</v>
      </c>
      <c r="H73" s="178"/>
      <c r="I73" s="177" t="s">
        <v>59</v>
      </c>
      <c r="J73" s="179" t="s">
        <v>22</v>
      </c>
      <c r="K73" s="180" t="s">
        <v>44</v>
      </c>
      <c r="L73" s="182">
        <v>616.90800000000002</v>
      </c>
    </row>
    <row r="74" spans="1:12" ht="20.100000000000001" customHeight="1">
      <c r="A74" s="172">
        <v>44935</v>
      </c>
      <c r="B74" s="173" t="s">
        <v>18</v>
      </c>
      <c r="C74" s="173" t="s">
        <v>41</v>
      </c>
      <c r="D74" s="174" t="s">
        <v>7</v>
      </c>
      <c r="E74" s="175">
        <v>2500</v>
      </c>
      <c r="F74" s="176">
        <v>4.0524681151808695</v>
      </c>
      <c r="G74" s="177" t="s">
        <v>440</v>
      </c>
      <c r="H74" s="178"/>
      <c r="I74" s="177" t="s">
        <v>144</v>
      </c>
      <c r="J74" s="179" t="s">
        <v>22</v>
      </c>
      <c r="K74" s="180" t="s">
        <v>44</v>
      </c>
      <c r="L74" s="182">
        <v>616.90800000000002</v>
      </c>
    </row>
    <row r="75" spans="1:12" ht="20.100000000000001" customHeight="1">
      <c r="A75" s="172">
        <v>44935</v>
      </c>
      <c r="B75" s="173" t="s">
        <v>18</v>
      </c>
      <c r="C75" s="173" t="s">
        <v>41</v>
      </c>
      <c r="D75" s="174" t="s">
        <v>6</v>
      </c>
      <c r="E75" s="175">
        <v>2500</v>
      </c>
      <c r="F75" s="176">
        <v>4.0524681151808695</v>
      </c>
      <c r="G75" s="177" t="s">
        <v>441</v>
      </c>
      <c r="H75" s="178"/>
      <c r="I75" s="177" t="s">
        <v>25</v>
      </c>
      <c r="J75" s="179" t="s">
        <v>22</v>
      </c>
      <c r="K75" s="180" t="s">
        <v>44</v>
      </c>
      <c r="L75" s="182">
        <v>616.90800000000002</v>
      </c>
    </row>
    <row r="76" spans="1:12" ht="20.100000000000001" customHeight="1">
      <c r="A76" s="172">
        <v>44935</v>
      </c>
      <c r="B76" s="173" t="s">
        <v>18</v>
      </c>
      <c r="C76" s="173" t="s">
        <v>41</v>
      </c>
      <c r="D76" s="174" t="s">
        <v>6</v>
      </c>
      <c r="E76" s="175">
        <v>2500</v>
      </c>
      <c r="F76" s="176">
        <v>4.0524681151808695</v>
      </c>
      <c r="G76" s="177" t="s">
        <v>442</v>
      </c>
      <c r="H76" s="178"/>
      <c r="I76" s="177" t="s">
        <v>128</v>
      </c>
      <c r="J76" s="179" t="s">
        <v>22</v>
      </c>
      <c r="K76" s="180" t="s">
        <v>44</v>
      </c>
      <c r="L76" s="182">
        <v>616.90800000000002</v>
      </c>
    </row>
    <row r="77" spans="1:12" ht="20.100000000000001" customHeight="1">
      <c r="A77" s="172">
        <v>44935</v>
      </c>
      <c r="B77" s="173" t="s">
        <v>18</v>
      </c>
      <c r="C77" s="173" t="s">
        <v>41</v>
      </c>
      <c r="D77" s="174" t="s">
        <v>6</v>
      </c>
      <c r="E77" s="175">
        <v>2500</v>
      </c>
      <c r="F77" s="176">
        <v>4.0524681151808695</v>
      </c>
      <c r="G77" s="177" t="s">
        <v>443</v>
      </c>
      <c r="H77" s="178"/>
      <c r="I77" s="177" t="s">
        <v>153</v>
      </c>
      <c r="J77" s="179" t="s">
        <v>22</v>
      </c>
      <c r="K77" s="180" t="s">
        <v>44</v>
      </c>
      <c r="L77" s="182">
        <v>616.90800000000002</v>
      </c>
    </row>
    <row r="78" spans="1:12" ht="20.100000000000001" customHeight="1">
      <c r="A78" s="172">
        <v>44935</v>
      </c>
      <c r="B78" s="173" t="s">
        <v>18</v>
      </c>
      <c r="C78" s="173" t="s">
        <v>41</v>
      </c>
      <c r="D78" s="174" t="s">
        <v>6</v>
      </c>
      <c r="E78" s="175">
        <v>2500</v>
      </c>
      <c r="F78" s="176">
        <v>4.0524681151808695</v>
      </c>
      <c r="G78" s="177" t="s">
        <v>444</v>
      </c>
      <c r="H78" s="178"/>
      <c r="I78" s="177" t="s">
        <v>168</v>
      </c>
      <c r="J78" s="179" t="s">
        <v>22</v>
      </c>
      <c r="K78" s="180" t="s">
        <v>44</v>
      </c>
      <c r="L78" s="182">
        <v>616.90800000000002</v>
      </c>
    </row>
    <row r="79" spans="1:12" ht="20.100000000000001" customHeight="1">
      <c r="A79" s="172">
        <v>44935</v>
      </c>
      <c r="B79" s="173" t="s">
        <v>18</v>
      </c>
      <c r="C79" s="173" t="s">
        <v>41</v>
      </c>
      <c r="D79" s="174" t="s">
        <v>6</v>
      </c>
      <c r="E79" s="175">
        <v>2500</v>
      </c>
      <c r="F79" s="176">
        <v>4.0524681151808695</v>
      </c>
      <c r="G79" s="177" t="s">
        <v>445</v>
      </c>
      <c r="H79" s="178"/>
      <c r="I79" s="177" t="s">
        <v>45</v>
      </c>
      <c r="J79" s="179" t="s">
        <v>22</v>
      </c>
      <c r="K79" s="180" t="s">
        <v>44</v>
      </c>
      <c r="L79" s="182">
        <v>616.90800000000002</v>
      </c>
    </row>
    <row r="80" spans="1:12" ht="20.100000000000001" customHeight="1">
      <c r="A80" s="172">
        <v>44935</v>
      </c>
      <c r="B80" s="173" t="s">
        <v>18</v>
      </c>
      <c r="C80" s="173" t="s">
        <v>41</v>
      </c>
      <c r="D80" s="174" t="s">
        <v>10</v>
      </c>
      <c r="E80" s="175">
        <v>2500</v>
      </c>
      <c r="F80" s="176">
        <v>4.0763324226263196</v>
      </c>
      <c r="G80" s="177" t="s">
        <v>446</v>
      </c>
      <c r="H80" s="178"/>
      <c r="I80" s="177" t="s">
        <v>15</v>
      </c>
      <c r="J80" s="179" t="s">
        <v>22</v>
      </c>
      <c r="K80" s="180" t="s">
        <v>130</v>
      </c>
      <c r="L80" s="181">
        <v>613.29639999999995</v>
      </c>
    </row>
    <row r="81" spans="1:12" ht="20.100000000000001" customHeight="1">
      <c r="A81" s="172">
        <v>44935</v>
      </c>
      <c r="B81" s="173" t="s">
        <v>18</v>
      </c>
      <c r="C81" s="173" t="s">
        <v>41</v>
      </c>
      <c r="D81" s="174" t="s">
        <v>10</v>
      </c>
      <c r="E81" s="175">
        <v>2500</v>
      </c>
      <c r="F81" s="176">
        <v>4.0763324226263196</v>
      </c>
      <c r="G81" s="177" t="s">
        <v>447</v>
      </c>
      <c r="H81" s="178"/>
      <c r="I81" s="177" t="s">
        <v>167</v>
      </c>
      <c r="J81" s="179" t="s">
        <v>22</v>
      </c>
      <c r="K81" s="180" t="s">
        <v>130</v>
      </c>
      <c r="L81" s="181">
        <v>613.29639999999995</v>
      </c>
    </row>
    <row r="82" spans="1:12" ht="20.100000000000001" customHeight="1">
      <c r="A82" s="172">
        <v>44935</v>
      </c>
      <c r="B82" s="173" t="s">
        <v>46</v>
      </c>
      <c r="C82" s="184" t="s">
        <v>58</v>
      </c>
      <c r="D82" s="174" t="s">
        <v>7</v>
      </c>
      <c r="E82" s="189">
        <v>2500</v>
      </c>
      <c r="F82" s="176">
        <v>4.0763324226263196</v>
      </c>
      <c r="G82" s="186" t="s">
        <v>61</v>
      </c>
      <c r="H82" s="178"/>
      <c r="I82" s="177" t="s">
        <v>40</v>
      </c>
      <c r="J82" s="179" t="s">
        <v>22</v>
      </c>
      <c r="K82" s="180" t="s">
        <v>130</v>
      </c>
      <c r="L82" s="181">
        <v>613.29639999999995</v>
      </c>
    </row>
    <row r="83" spans="1:12" ht="20.100000000000001" customHeight="1">
      <c r="A83" s="172">
        <v>44935</v>
      </c>
      <c r="B83" s="173" t="s">
        <v>46</v>
      </c>
      <c r="C83" s="184" t="s">
        <v>58</v>
      </c>
      <c r="D83" s="174" t="s">
        <v>7</v>
      </c>
      <c r="E83" s="189">
        <v>1500</v>
      </c>
      <c r="F83" s="176">
        <v>2.4457994535757916</v>
      </c>
      <c r="G83" s="177" t="s">
        <v>112</v>
      </c>
      <c r="H83" s="178"/>
      <c r="I83" s="177" t="s">
        <v>59</v>
      </c>
      <c r="J83" s="179" t="s">
        <v>22</v>
      </c>
      <c r="K83" s="180" t="s">
        <v>130</v>
      </c>
      <c r="L83" s="181">
        <v>613.29639999999995</v>
      </c>
    </row>
    <row r="84" spans="1:12" ht="20.100000000000001" customHeight="1">
      <c r="A84" s="172">
        <v>44935</v>
      </c>
      <c r="B84" s="173" t="s">
        <v>46</v>
      </c>
      <c r="C84" s="184" t="s">
        <v>58</v>
      </c>
      <c r="D84" s="174" t="s">
        <v>10</v>
      </c>
      <c r="E84" s="175">
        <v>1950</v>
      </c>
      <c r="F84" s="176">
        <v>3.1795392896485293</v>
      </c>
      <c r="G84" s="186" t="s">
        <v>63</v>
      </c>
      <c r="H84" s="178"/>
      <c r="I84" s="177" t="s">
        <v>15</v>
      </c>
      <c r="J84" s="179" t="s">
        <v>22</v>
      </c>
      <c r="K84" s="180" t="s">
        <v>130</v>
      </c>
      <c r="L84" s="181">
        <v>613.29639999999995</v>
      </c>
    </row>
    <row r="85" spans="1:12" ht="20.100000000000001" customHeight="1">
      <c r="A85" s="172">
        <v>44935</v>
      </c>
      <c r="B85" s="173" t="s">
        <v>62</v>
      </c>
      <c r="C85" s="173" t="s">
        <v>50</v>
      </c>
      <c r="D85" s="174" t="s">
        <v>10</v>
      </c>
      <c r="E85" s="175">
        <v>10000</v>
      </c>
      <c r="F85" s="176">
        <v>16.305329690505278</v>
      </c>
      <c r="G85" s="186" t="s">
        <v>90</v>
      </c>
      <c r="H85" s="178"/>
      <c r="I85" s="177" t="s">
        <v>15</v>
      </c>
      <c r="J85" s="179" t="s">
        <v>22</v>
      </c>
      <c r="K85" s="180" t="s">
        <v>130</v>
      </c>
      <c r="L85" s="181">
        <v>613.29639999999995</v>
      </c>
    </row>
    <row r="86" spans="1:12" ht="20.100000000000001" customHeight="1">
      <c r="A86" s="172">
        <v>44936</v>
      </c>
      <c r="B86" s="201" t="s">
        <v>452</v>
      </c>
      <c r="C86" s="201" t="s">
        <v>11</v>
      </c>
      <c r="D86" s="201" t="s">
        <v>9</v>
      </c>
      <c r="E86" s="202">
        <v>175647</v>
      </c>
      <c r="F86" s="176">
        <v>286.39822441481806</v>
      </c>
      <c r="G86" s="203" t="s">
        <v>453</v>
      </c>
      <c r="H86" s="204"/>
      <c r="I86" s="204" t="s">
        <v>56</v>
      </c>
      <c r="J86" s="179" t="s">
        <v>22</v>
      </c>
      <c r="K86" s="180" t="s">
        <v>130</v>
      </c>
      <c r="L86" s="181">
        <v>613.29639999999995</v>
      </c>
    </row>
    <row r="87" spans="1:12" ht="20.100000000000001" customHeight="1">
      <c r="A87" s="172">
        <v>44936</v>
      </c>
      <c r="B87" s="201" t="s">
        <v>452</v>
      </c>
      <c r="C87" s="201" t="s">
        <v>11</v>
      </c>
      <c r="D87" s="205" t="s">
        <v>8</v>
      </c>
      <c r="E87" s="202">
        <v>58409</v>
      </c>
      <c r="F87" s="176">
        <v>95.237800189272278</v>
      </c>
      <c r="G87" s="203" t="s">
        <v>453</v>
      </c>
      <c r="H87" s="204"/>
      <c r="I87" s="204" t="s">
        <v>56</v>
      </c>
      <c r="J87" s="179" t="s">
        <v>22</v>
      </c>
      <c r="K87" s="180" t="s">
        <v>130</v>
      </c>
      <c r="L87" s="181">
        <v>613.29639999999995</v>
      </c>
    </row>
    <row r="88" spans="1:12" ht="20.100000000000001" customHeight="1">
      <c r="A88" s="172">
        <v>44936</v>
      </c>
      <c r="B88" s="201" t="s">
        <v>452</v>
      </c>
      <c r="C88" s="201" t="s">
        <v>11</v>
      </c>
      <c r="D88" s="205" t="s">
        <v>6</v>
      </c>
      <c r="E88" s="202">
        <v>136341</v>
      </c>
      <c r="F88" s="176">
        <v>222.30849553331799</v>
      </c>
      <c r="G88" s="203" t="s">
        <v>453</v>
      </c>
      <c r="H88" s="204"/>
      <c r="I88" s="204" t="s">
        <v>56</v>
      </c>
      <c r="J88" s="179" t="s">
        <v>22</v>
      </c>
      <c r="K88" s="180" t="s">
        <v>130</v>
      </c>
      <c r="L88" s="181">
        <v>613.29639999999995</v>
      </c>
    </row>
    <row r="89" spans="1:12" ht="20.100000000000001" customHeight="1">
      <c r="A89" s="172">
        <v>44936</v>
      </c>
      <c r="B89" s="201" t="s">
        <v>452</v>
      </c>
      <c r="C89" s="201" t="s">
        <v>11</v>
      </c>
      <c r="D89" s="205" t="s">
        <v>7</v>
      </c>
      <c r="E89" s="202">
        <v>113047</v>
      </c>
      <c r="F89" s="176">
        <v>184.326860552255</v>
      </c>
      <c r="G89" s="203" t="s">
        <v>453</v>
      </c>
      <c r="H89" s="204"/>
      <c r="I89" s="204" t="s">
        <v>56</v>
      </c>
      <c r="J89" s="179" t="s">
        <v>22</v>
      </c>
      <c r="K89" s="180" t="s">
        <v>130</v>
      </c>
      <c r="L89" s="181">
        <v>613.29639999999995</v>
      </c>
    </row>
    <row r="90" spans="1:12" ht="20.100000000000001" customHeight="1">
      <c r="A90" s="172">
        <v>44936</v>
      </c>
      <c r="B90" s="201" t="s">
        <v>452</v>
      </c>
      <c r="C90" s="201" t="s">
        <v>11</v>
      </c>
      <c r="D90" s="205" t="s">
        <v>10</v>
      </c>
      <c r="E90" s="202">
        <v>31072</v>
      </c>
      <c r="F90" s="176">
        <v>50.663920414338001</v>
      </c>
      <c r="G90" s="203" t="s">
        <v>453</v>
      </c>
      <c r="H90" s="204"/>
      <c r="I90" s="204" t="s">
        <v>56</v>
      </c>
      <c r="J90" s="179" t="s">
        <v>22</v>
      </c>
      <c r="K90" s="180" t="s">
        <v>130</v>
      </c>
      <c r="L90" s="181">
        <v>613.29639999999995</v>
      </c>
    </row>
    <row r="91" spans="1:12" ht="20.100000000000001" customHeight="1">
      <c r="A91" s="172">
        <v>44936</v>
      </c>
      <c r="B91" s="173" t="s">
        <v>221</v>
      </c>
      <c r="C91" s="184" t="s">
        <v>58</v>
      </c>
      <c r="D91" s="206" t="s">
        <v>7</v>
      </c>
      <c r="E91" s="207">
        <v>1600</v>
      </c>
      <c r="F91" s="176">
        <v>2.6088527504808443</v>
      </c>
      <c r="G91" s="197" t="s">
        <v>222</v>
      </c>
      <c r="H91" s="178"/>
      <c r="I91" s="177" t="s">
        <v>20</v>
      </c>
      <c r="J91" s="179" t="s">
        <v>22</v>
      </c>
      <c r="K91" s="180" t="s">
        <v>130</v>
      </c>
      <c r="L91" s="181">
        <v>613.29639999999995</v>
      </c>
    </row>
    <row r="92" spans="1:12" ht="20.100000000000001" customHeight="1">
      <c r="A92" s="172">
        <v>44936</v>
      </c>
      <c r="B92" s="208" t="s">
        <v>46</v>
      </c>
      <c r="C92" s="184" t="s">
        <v>58</v>
      </c>
      <c r="D92" s="174" t="s">
        <v>8</v>
      </c>
      <c r="E92" s="185">
        <v>1600</v>
      </c>
      <c r="F92" s="176">
        <v>2.6088527504808443</v>
      </c>
      <c r="G92" s="186" t="s">
        <v>67</v>
      </c>
      <c r="H92" s="178"/>
      <c r="I92" s="186" t="s">
        <v>14</v>
      </c>
      <c r="J92" s="179" t="s">
        <v>22</v>
      </c>
      <c r="K92" s="180" t="s">
        <v>130</v>
      </c>
      <c r="L92" s="181">
        <v>613.29639999999995</v>
      </c>
    </row>
    <row r="93" spans="1:12" ht="20.100000000000001" customHeight="1">
      <c r="A93" s="183">
        <v>44936</v>
      </c>
      <c r="B93" s="173" t="s">
        <v>46</v>
      </c>
      <c r="C93" s="184" t="s">
        <v>58</v>
      </c>
      <c r="D93" s="174" t="s">
        <v>9</v>
      </c>
      <c r="E93" s="185">
        <v>3000</v>
      </c>
      <c r="F93" s="176">
        <v>4.8915989071515833</v>
      </c>
      <c r="G93" s="186" t="s">
        <v>104</v>
      </c>
      <c r="H93" s="178"/>
      <c r="I93" s="186" t="s">
        <v>17</v>
      </c>
      <c r="J93" s="179" t="s">
        <v>22</v>
      </c>
      <c r="K93" s="180" t="s">
        <v>130</v>
      </c>
      <c r="L93" s="181">
        <v>613.29639999999995</v>
      </c>
    </row>
    <row r="94" spans="1:12" ht="20.100000000000001" customHeight="1">
      <c r="A94" s="183">
        <v>44936</v>
      </c>
      <c r="B94" s="187" t="s">
        <v>177</v>
      </c>
      <c r="C94" s="184" t="s">
        <v>58</v>
      </c>
      <c r="D94" s="174" t="s">
        <v>9</v>
      </c>
      <c r="E94" s="185">
        <v>4000</v>
      </c>
      <c r="F94" s="176">
        <v>6.5221318762021108</v>
      </c>
      <c r="G94" s="186" t="s">
        <v>104</v>
      </c>
      <c r="H94" s="178"/>
      <c r="I94" s="186" t="s">
        <v>17</v>
      </c>
      <c r="J94" s="179" t="s">
        <v>22</v>
      </c>
      <c r="K94" s="180" t="s">
        <v>130</v>
      </c>
      <c r="L94" s="181">
        <v>613.29639999999995</v>
      </c>
    </row>
    <row r="95" spans="1:12" ht="20.100000000000001" customHeight="1">
      <c r="A95" s="190">
        <v>44936</v>
      </c>
      <c r="B95" s="191" t="s">
        <v>95</v>
      </c>
      <c r="C95" s="184" t="s">
        <v>58</v>
      </c>
      <c r="D95" s="192" t="s">
        <v>9</v>
      </c>
      <c r="E95" s="193">
        <v>1700</v>
      </c>
      <c r="F95" s="176">
        <v>2.771906047385897</v>
      </c>
      <c r="G95" s="194" t="s">
        <v>60</v>
      </c>
      <c r="H95" s="178"/>
      <c r="I95" s="186" t="s">
        <v>16</v>
      </c>
      <c r="J95" s="179" t="s">
        <v>22</v>
      </c>
      <c r="K95" s="180" t="s">
        <v>130</v>
      </c>
      <c r="L95" s="181">
        <v>613.29639999999995</v>
      </c>
    </row>
    <row r="96" spans="1:12" ht="20.100000000000001" customHeight="1">
      <c r="A96" s="172">
        <v>44936</v>
      </c>
      <c r="B96" s="173" t="s">
        <v>46</v>
      </c>
      <c r="C96" s="184" t="s">
        <v>58</v>
      </c>
      <c r="D96" s="174" t="s">
        <v>6</v>
      </c>
      <c r="E96" s="188">
        <v>1900</v>
      </c>
      <c r="F96" s="176">
        <v>3.0980126411960027</v>
      </c>
      <c r="G96" s="186" t="s">
        <v>160</v>
      </c>
      <c r="H96" s="178"/>
      <c r="I96" s="186" t="s">
        <v>153</v>
      </c>
      <c r="J96" s="179" t="s">
        <v>22</v>
      </c>
      <c r="K96" s="180" t="s">
        <v>130</v>
      </c>
      <c r="L96" s="181">
        <v>613.29639999999995</v>
      </c>
    </row>
    <row r="97" spans="1:12" ht="20.100000000000001" customHeight="1">
      <c r="A97" s="183">
        <v>44936</v>
      </c>
      <c r="B97" s="173" t="s">
        <v>46</v>
      </c>
      <c r="C97" s="184" t="s">
        <v>58</v>
      </c>
      <c r="D97" s="174" t="s">
        <v>6</v>
      </c>
      <c r="E97" s="189">
        <v>1800</v>
      </c>
      <c r="F97" s="176">
        <v>2.9349593442909501</v>
      </c>
      <c r="G97" s="177" t="s">
        <v>66</v>
      </c>
      <c r="H97" s="178"/>
      <c r="I97" s="186" t="s">
        <v>13</v>
      </c>
      <c r="J97" s="179" t="s">
        <v>22</v>
      </c>
      <c r="K97" s="180" t="s">
        <v>130</v>
      </c>
      <c r="L97" s="181">
        <v>613.29639999999995</v>
      </c>
    </row>
    <row r="98" spans="1:12" ht="20.100000000000001" customHeight="1">
      <c r="A98" s="172">
        <v>44936</v>
      </c>
      <c r="B98" s="173" t="s">
        <v>46</v>
      </c>
      <c r="C98" s="184" t="s">
        <v>58</v>
      </c>
      <c r="D98" s="174" t="s">
        <v>6</v>
      </c>
      <c r="E98" s="188">
        <v>3000</v>
      </c>
      <c r="F98" s="176">
        <v>4.8915989071515833</v>
      </c>
      <c r="G98" s="186" t="s">
        <v>65</v>
      </c>
      <c r="H98" s="186"/>
      <c r="I98" s="198" t="s">
        <v>25</v>
      </c>
      <c r="J98" s="179" t="s">
        <v>22</v>
      </c>
      <c r="K98" s="180" t="s">
        <v>130</v>
      </c>
      <c r="L98" s="181">
        <v>613.29639999999995</v>
      </c>
    </row>
    <row r="99" spans="1:12" ht="20.100000000000001" customHeight="1">
      <c r="A99" s="172">
        <v>44936</v>
      </c>
      <c r="B99" s="173" t="s">
        <v>95</v>
      </c>
      <c r="C99" s="184" t="s">
        <v>58</v>
      </c>
      <c r="D99" s="174" t="s">
        <v>6</v>
      </c>
      <c r="E99" s="188">
        <v>1600</v>
      </c>
      <c r="F99" s="176">
        <v>2.6088527504808443</v>
      </c>
      <c r="G99" s="186" t="s">
        <v>64</v>
      </c>
      <c r="H99" s="178"/>
      <c r="I99" s="186" t="s">
        <v>45</v>
      </c>
      <c r="J99" s="179" t="s">
        <v>22</v>
      </c>
      <c r="K99" s="180" t="s">
        <v>130</v>
      </c>
      <c r="L99" s="181">
        <v>613.29639999999995</v>
      </c>
    </row>
    <row r="100" spans="1:12" ht="20.100000000000001" customHeight="1">
      <c r="A100" s="172">
        <v>44936</v>
      </c>
      <c r="B100" s="173" t="s">
        <v>46</v>
      </c>
      <c r="C100" s="184" t="s">
        <v>58</v>
      </c>
      <c r="D100" s="174" t="s">
        <v>6</v>
      </c>
      <c r="E100" s="188">
        <v>1800</v>
      </c>
      <c r="F100" s="176">
        <v>2.9349593442909501</v>
      </c>
      <c r="G100" s="186" t="s">
        <v>129</v>
      </c>
      <c r="H100" s="186"/>
      <c r="I100" s="186" t="s">
        <v>128</v>
      </c>
      <c r="J100" s="179" t="s">
        <v>22</v>
      </c>
      <c r="K100" s="180" t="s">
        <v>130</v>
      </c>
      <c r="L100" s="181">
        <v>613.29639999999995</v>
      </c>
    </row>
    <row r="101" spans="1:12" ht="20.100000000000001" customHeight="1">
      <c r="A101" s="172">
        <v>44936</v>
      </c>
      <c r="B101" s="173" t="s">
        <v>46</v>
      </c>
      <c r="C101" s="184" t="s">
        <v>58</v>
      </c>
      <c r="D101" s="174" t="s">
        <v>6</v>
      </c>
      <c r="E101" s="188">
        <v>2200</v>
      </c>
      <c r="F101" s="176">
        <v>3.5871725319111611</v>
      </c>
      <c r="G101" s="186" t="s">
        <v>176</v>
      </c>
      <c r="H101" s="186"/>
      <c r="I101" s="186" t="s">
        <v>168</v>
      </c>
      <c r="J101" s="179" t="s">
        <v>22</v>
      </c>
      <c r="K101" s="180" t="s">
        <v>130</v>
      </c>
      <c r="L101" s="181">
        <v>613.29639999999995</v>
      </c>
    </row>
    <row r="102" spans="1:12" ht="20.100000000000001" customHeight="1">
      <c r="A102" s="172">
        <v>44936</v>
      </c>
      <c r="B102" s="173" t="s">
        <v>46</v>
      </c>
      <c r="C102" s="184" t="s">
        <v>58</v>
      </c>
      <c r="D102" s="174" t="s">
        <v>6</v>
      </c>
      <c r="E102" s="199">
        <v>500</v>
      </c>
      <c r="F102" s="176">
        <v>0.81526648452526385</v>
      </c>
      <c r="G102" s="186" t="s">
        <v>178</v>
      </c>
      <c r="H102" s="178"/>
      <c r="I102" s="186" t="s">
        <v>144</v>
      </c>
      <c r="J102" s="179" t="s">
        <v>22</v>
      </c>
      <c r="K102" s="180" t="s">
        <v>130</v>
      </c>
      <c r="L102" s="181">
        <v>613.29639999999995</v>
      </c>
    </row>
    <row r="103" spans="1:12" ht="20.100000000000001" customHeight="1">
      <c r="A103" s="172">
        <v>44936</v>
      </c>
      <c r="B103" s="173" t="s">
        <v>46</v>
      </c>
      <c r="C103" s="184" t="s">
        <v>58</v>
      </c>
      <c r="D103" s="174" t="s">
        <v>7</v>
      </c>
      <c r="E103" s="189">
        <v>1300</v>
      </c>
      <c r="F103" s="176">
        <v>2.1196928597656859</v>
      </c>
      <c r="G103" s="177" t="s">
        <v>161</v>
      </c>
      <c r="H103" s="178"/>
      <c r="I103" s="177" t="s">
        <v>12</v>
      </c>
      <c r="J103" s="179" t="s">
        <v>22</v>
      </c>
      <c r="K103" s="180" t="s">
        <v>130</v>
      </c>
      <c r="L103" s="181">
        <v>613.29639999999995</v>
      </c>
    </row>
    <row r="104" spans="1:12" ht="20.100000000000001" customHeight="1">
      <c r="A104" s="172">
        <v>44936</v>
      </c>
      <c r="B104" s="173" t="s">
        <v>46</v>
      </c>
      <c r="C104" s="184" t="s">
        <v>58</v>
      </c>
      <c r="D104" s="174" t="s">
        <v>10</v>
      </c>
      <c r="E104" s="185">
        <v>1800</v>
      </c>
      <c r="F104" s="176">
        <v>2.9349593442909501</v>
      </c>
      <c r="G104" s="186" t="s">
        <v>270</v>
      </c>
      <c r="H104" s="178"/>
      <c r="I104" s="186" t="s">
        <v>167</v>
      </c>
      <c r="J104" s="179" t="s">
        <v>22</v>
      </c>
      <c r="K104" s="180" t="s">
        <v>130</v>
      </c>
      <c r="L104" s="181">
        <v>613.29639999999995</v>
      </c>
    </row>
    <row r="105" spans="1:12" ht="20.100000000000001" customHeight="1">
      <c r="A105" s="172">
        <v>44936</v>
      </c>
      <c r="B105" s="173" t="s">
        <v>18</v>
      </c>
      <c r="C105" s="173" t="s">
        <v>41</v>
      </c>
      <c r="D105" s="174" t="s">
        <v>9</v>
      </c>
      <c r="E105" s="175">
        <v>5000</v>
      </c>
      <c r="F105" s="176">
        <v>8.1526648452526391</v>
      </c>
      <c r="G105" s="177" t="s">
        <v>433</v>
      </c>
      <c r="H105" s="178"/>
      <c r="I105" s="177" t="s">
        <v>17</v>
      </c>
      <c r="J105" s="179" t="s">
        <v>22</v>
      </c>
      <c r="K105" s="180" t="s">
        <v>130</v>
      </c>
      <c r="L105" s="181">
        <v>613.29639999999995</v>
      </c>
    </row>
    <row r="106" spans="1:12" ht="20.100000000000001" customHeight="1">
      <c r="A106" s="172">
        <v>44936</v>
      </c>
      <c r="B106" s="173" t="s">
        <v>18</v>
      </c>
      <c r="C106" s="173" t="s">
        <v>41</v>
      </c>
      <c r="D106" s="174" t="s">
        <v>9</v>
      </c>
      <c r="E106" s="175">
        <v>5000</v>
      </c>
      <c r="F106" s="176">
        <v>8.1526648452526391</v>
      </c>
      <c r="G106" s="177" t="s">
        <v>434</v>
      </c>
      <c r="H106" s="178"/>
      <c r="I106" s="177" t="s">
        <v>16</v>
      </c>
      <c r="J106" s="179" t="s">
        <v>22</v>
      </c>
      <c r="K106" s="180" t="s">
        <v>130</v>
      </c>
      <c r="L106" s="181">
        <v>613.29639999999995</v>
      </c>
    </row>
    <row r="107" spans="1:12" ht="20.100000000000001" customHeight="1">
      <c r="A107" s="172">
        <v>44936</v>
      </c>
      <c r="B107" s="173" t="s">
        <v>18</v>
      </c>
      <c r="C107" s="173" t="s">
        <v>41</v>
      </c>
      <c r="D107" s="174" t="s">
        <v>7</v>
      </c>
      <c r="E107" s="175">
        <v>5000</v>
      </c>
      <c r="F107" s="176">
        <v>8.1049362303617389</v>
      </c>
      <c r="G107" s="177" t="s">
        <v>435</v>
      </c>
      <c r="H107" s="178"/>
      <c r="I107" s="177" t="s">
        <v>20</v>
      </c>
      <c r="J107" s="179" t="s">
        <v>22</v>
      </c>
      <c r="K107" s="180" t="s">
        <v>44</v>
      </c>
      <c r="L107" s="182">
        <v>616.90800000000002</v>
      </c>
    </row>
    <row r="108" spans="1:12" ht="20.100000000000001" customHeight="1">
      <c r="A108" s="172">
        <v>44936</v>
      </c>
      <c r="B108" s="173" t="s">
        <v>18</v>
      </c>
      <c r="C108" s="173" t="s">
        <v>41</v>
      </c>
      <c r="D108" s="174" t="s">
        <v>6</v>
      </c>
      <c r="E108" s="175">
        <v>5000</v>
      </c>
      <c r="F108" s="176">
        <v>8.1049362303617389</v>
      </c>
      <c r="G108" s="177" t="s">
        <v>436</v>
      </c>
      <c r="H108" s="178"/>
      <c r="I108" s="177" t="s">
        <v>13</v>
      </c>
      <c r="J108" s="179" t="s">
        <v>22</v>
      </c>
      <c r="K108" s="180" t="s">
        <v>44</v>
      </c>
      <c r="L108" s="182">
        <v>616.90800000000002</v>
      </c>
    </row>
    <row r="109" spans="1:12" ht="20.100000000000001" customHeight="1">
      <c r="A109" s="172">
        <v>44936</v>
      </c>
      <c r="B109" s="173" t="s">
        <v>18</v>
      </c>
      <c r="C109" s="173" t="s">
        <v>41</v>
      </c>
      <c r="D109" s="174" t="s">
        <v>7</v>
      </c>
      <c r="E109" s="175">
        <v>2500</v>
      </c>
      <c r="F109" s="176">
        <v>4.0524681151808695</v>
      </c>
      <c r="G109" s="177" t="s">
        <v>437</v>
      </c>
      <c r="H109" s="178"/>
      <c r="I109" s="177" t="s">
        <v>14</v>
      </c>
      <c r="J109" s="179" t="s">
        <v>22</v>
      </c>
      <c r="K109" s="180" t="s">
        <v>44</v>
      </c>
      <c r="L109" s="182">
        <v>616.90800000000002</v>
      </c>
    </row>
    <row r="110" spans="1:12" ht="20.100000000000001" customHeight="1">
      <c r="A110" s="172">
        <v>44936</v>
      </c>
      <c r="B110" s="173" t="s">
        <v>18</v>
      </c>
      <c r="C110" s="173" t="s">
        <v>41</v>
      </c>
      <c r="D110" s="174" t="s">
        <v>7</v>
      </c>
      <c r="E110" s="175">
        <v>2500</v>
      </c>
      <c r="F110" s="176">
        <v>4.0524681151808695</v>
      </c>
      <c r="G110" s="177" t="s">
        <v>437</v>
      </c>
      <c r="H110" s="178"/>
      <c r="I110" s="177" t="s">
        <v>40</v>
      </c>
      <c r="J110" s="179" t="s">
        <v>22</v>
      </c>
      <c r="K110" s="180" t="s">
        <v>44</v>
      </c>
      <c r="L110" s="182">
        <v>616.90800000000002</v>
      </c>
    </row>
    <row r="111" spans="1:12" ht="20.100000000000001" customHeight="1">
      <c r="A111" s="172">
        <v>44936</v>
      </c>
      <c r="B111" s="173" t="s">
        <v>18</v>
      </c>
      <c r="C111" s="173" t="s">
        <v>41</v>
      </c>
      <c r="D111" s="174" t="s">
        <v>7</v>
      </c>
      <c r="E111" s="175">
        <v>2500</v>
      </c>
      <c r="F111" s="176">
        <v>4.0524681151808695</v>
      </c>
      <c r="G111" s="177" t="s">
        <v>438</v>
      </c>
      <c r="H111" s="178"/>
      <c r="I111" s="177" t="s">
        <v>12</v>
      </c>
      <c r="J111" s="179" t="s">
        <v>22</v>
      </c>
      <c r="K111" s="180" t="s">
        <v>44</v>
      </c>
      <c r="L111" s="182">
        <v>616.90800000000002</v>
      </c>
    </row>
    <row r="112" spans="1:12" ht="20.100000000000001" customHeight="1">
      <c r="A112" s="172">
        <v>44936</v>
      </c>
      <c r="B112" s="173" t="s">
        <v>18</v>
      </c>
      <c r="C112" s="173" t="s">
        <v>41</v>
      </c>
      <c r="D112" s="174" t="s">
        <v>7</v>
      </c>
      <c r="E112" s="175">
        <v>2500</v>
      </c>
      <c r="F112" s="176">
        <v>4.0524681151808695</v>
      </c>
      <c r="G112" s="177" t="s">
        <v>439</v>
      </c>
      <c r="H112" s="178"/>
      <c r="I112" s="177" t="s">
        <v>59</v>
      </c>
      <c r="J112" s="179" t="s">
        <v>22</v>
      </c>
      <c r="K112" s="180" t="s">
        <v>44</v>
      </c>
      <c r="L112" s="182">
        <v>616.90800000000002</v>
      </c>
    </row>
    <row r="113" spans="1:12" ht="20.100000000000001" customHeight="1">
      <c r="A113" s="172">
        <v>44936</v>
      </c>
      <c r="B113" s="173" t="s">
        <v>18</v>
      </c>
      <c r="C113" s="173" t="s">
        <v>41</v>
      </c>
      <c r="D113" s="174" t="s">
        <v>7</v>
      </c>
      <c r="E113" s="175">
        <v>2500</v>
      </c>
      <c r="F113" s="176">
        <v>4.0524681151808695</v>
      </c>
      <c r="G113" s="177" t="s">
        <v>440</v>
      </c>
      <c r="H113" s="178"/>
      <c r="I113" s="177" t="s">
        <v>144</v>
      </c>
      <c r="J113" s="179" t="s">
        <v>22</v>
      </c>
      <c r="K113" s="180" t="s">
        <v>44</v>
      </c>
      <c r="L113" s="182">
        <v>616.90800000000002</v>
      </c>
    </row>
    <row r="114" spans="1:12" ht="20.100000000000001" customHeight="1">
      <c r="A114" s="172">
        <v>44936</v>
      </c>
      <c r="B114" s="173" t="s">
        <v>18</v>
      </c>
      <c r="C114" s="173" t="s">
        <v>41</v>
      </c>
      <c r="D114" s="174" t="s">
        <v>6</v>
      </c>
      <c r="E114" s="175">
        <v>2500</v>
      </c>
      <c r="F114" s="176">
        <v>4.0524681151808695</v>
      </c>
      <c r="G114" s="177" t="s">
        <v>441</v>
      </c>
      <c r="H114" s="178"/>
      <c r="I114" s="177" t="s">
        <v>25</v>
      </c>
      <c r="J114" s="179" t="s">
        <v>22</v>
      </c>
      <c r="K114" s="180" t="s">
        <v>44</v>
      </c>
      <c r="L114" s="182">
        <v>616.90800000000002</v>
      </c>
    </row>
    <row r="115" spans="1:12" ht="20.100000000000001" customHeight="1">
      <c r="A115" s="172">
        <v>44936</v>
      </c>
      <c r="B115" s="173" t="s">
        <v>18</v>
      </c>
      <c r="C115" s="173" t="s">
        <v>41</v>
      </c>
      <c r="D115" s="174" t="s">
        <v>6</v>
      </c>
      <c r="E115" s="175">
        <v>2500</v>
      </c>
      <c r="F115" s="176">
        <v>4.0524681151808695</v>
      </c>
      <c r="G115" s="177" t="s">
        <v>442</v>
      </c>
      <c r="H115" s="178"/>
      <c r="I115" s="177" t="s">
        <v>128</v>
      </c>
      <c r="J115" s="179" t="s">
        <v>22</v>
      </c>
      <c r="K115" s="180" t="s">
        <v>44</v>
      </c>
      <c r="L115" s="182">
        <v>616.90800000000002</v>
      </c>
    </row>
    <row r="116" spans="1:12" ht="20.100000000000001" customHeight="1">
      <c r="A116" s="172">
        <v>44936</v>
      </c>
      <c r="B116" s="173" t="s">
        <v>18</v>
      </c>
      <c r="C116" s="173" t="s">
        <v>41</v>
      </c>
      <c r="D116" s="174" t="s">
        <v>6</v>
      </c>
      <c r="E116" s="175">
        <v>2500</v>
      </c>
      <c r="F116" s="176">
        <v>4.0524681151808695</v>
      </c>
      <c r="G116" s="177" t="s">
        <v>443</v>
      </c>
      <c r="H116" s="178"/>
      <c r="I116" s="177" t="s">
        <v>153</v>
      </c>
      <c r="J116" s="179" t="s">
        <v>22</v>
      </c>
      <c r="K116" s="180" t="s">
        <v>44</v>
      </c>
      <c r="L116" s="182">
        <v>616.90800000000002</v>
      </c>
    </row>
    <row r="117" spans="1:12" ht="20.100000000000001" customHeight="1">
      <c r="A117" s="172">
        <v>44936</v>
      </c>
      <c r="B117" s="173" t="s">
        <v>18</v>
      </c>
      <c r="C117" s="173" t="s">
        <v>41</v>
      </c>
      <c r="D117" s="174" t="s">
        <v>6</v>
      </c>
      <c r="E117" s="175">
        <v>2500</v>
      </c>
      <c r="F117" s="176">
        <v>4.0524681151808695</v>
      </c>
      <c r="G117" s="177" t="s">
        <v>444</v>
      </c>
      <c r="H117" s="178"/>
      <c r="I117" s="177" t="s">
        <v>168</v>
      </c>
      <c r="J117" s="179" t="s">
        <v>22</v>
      </c>
      <c r="K117" s="180" t="s">
        <v>44</v>
      </c>
      <c r="L117" s="182">
        <v>616.90800000000002</v>
      </c>
    </row>
    <row r="118" spans="1:12" ht="20.100000000000001" customHeight="1">
      <c r="A118" s="172">
        <v>44936</v>
      </c>
      <c r="B118" s="173" t="s">
        <v>18</v>
      </c>
      <c r="C118" s="173" t="s">
        <v>41</v>
      </c>
      <c r="D118" s="174" t="s">
        <v>6</v>
      </c>
      <c r="E118" s="175">
        <v>2500</v>
      </c>
      <c r="F118" s="176">
        <v>4.0524681151808695</v>
      </c>
      <c r="G118" s="177" t="s">
        <v>445</v>
      </c>
      <c r="H118" s="178"/>
      <c r="I118" s="177" t="s">
        <v>45</v>
      </c>
      <c r="J118" s="179" t="s">
        <v>22</v>
      </c>
      <c r="K118" s="180" t="s">
        <v>44</v>
      </c>
      <c r="L118" s="182">
        <v>616.90800000000002</v>
      </c>
    </row>
    <row r="119" spans="1:12" ht="20.100000000000001" customHeight="1">
      <c r="A119" s="172">
        <v>44936</v>
      </c>
      <c r="B119" s="173" t="s">
        <v>18</v>
      </c>
      <c r="C119" s="173" t="s">
        <v>41</v>
      </c>
      <c r="D119" s="174" t="s">
        <v>10</v>
      </c>
      <c r="E119" s="175">
        <v>2500</v>
      </c>
      <c r="F119" s="176">
        <v>4.0763324226263196</v>
      </c>
      <c r="G119" s="177" t="s">
        <v>446</v>
      </c>
      <c r="H119" s="178"/>
      <c r="I119" s="177" t="s">
        <v>15</v>
      </c>
      <c r="J119" s="179" t="s">
        <v>22</v>
      </c>
      <c r="K119" s="180" t="s">
        <v>130</v>
      </c>
      <c r="L119" s="181">
        <v>613.29639999999995</v>
      </c>
    </row>
    <row r="120" spans="1:12" ht="20.100000000000001" customHeight="1">
      <c r="A120" s="172">
        <v>44936</v>
      </c>
      <c r="B120" s="173" t="s">
        <v>18</v>
      </c>
      <c r="C120" s="173" t="s">
        <v>41</v>
      </c>
      <c r="D120" s="174" t="s">
        <v>10</v>
      </c>
      <c r="E120" s="175">
        <v>2500</v>
      </c>
      <c r="F120" s="176">
        <v>4.0763324226263196</v>
      </c>
      <c r="G120" s="177" t="s">
        <v>447</v>
      </c>
      <c r="H120" s="178"/>
      <c r="I120" s="177" t="s">
        <v>167</v>
      </c>
      <c r="J120" s="179" t="s">
        <v>22</v>
      </c>
      <c r="K120" s="180" t="s">
        <v>130</v>
      </c>
      <c r="L120" s="181">
        <v>613.29639999999995</v>
      </c>
    </row>
    <row r="121" spans="1:12" ht="20.100000000000001" customHeight="1">
      <c r="A121" s="172">
        <v>44936</v>
      </c>
      <c r="B121" s="173" t="s">
        <v>46</v>
      </c>
      <c r="C121" s="184" t="s">
        <v>58</v>
      </c>
      <c r="D121" s="174" t="s">
        <v>7</v>
      </c>
      <c r="E121" s="189">
        <v>1900</v>
      </c>
      <c r="F121" s="176">
        <v>3.0980126411960027</v>
      </c>
      <c r="G121" s="186" t="s">
        <v>61</v>
      </c>
      <c r="H121" s="178"/>
      <c r="I121" s="177" t="s">
        <v>40</v>
      </c>
      <c r="J121" s="179" t="s">
        <v>22</v>
      </c>
      <c r="K121" s="180" t="s">
        <v>130</v>
      </c>
      <c r="L121" s="181">
        <v>613.29639999999995</v>
      </c>
    </row>
    <row r="122" spans="1:12" ht="20.100000000000001" customHeight="1">
      <c r="A122" s="172">
        <v>44936</v>
      </c>
      <c r="B122" s="173" t="s">
        <v>46</v>
      </c>
      <c r="C122" s="184" t="s">
        <v>58</v>
      </c>
      <c r="D122" s="174" t="s">
        <v>7</v>
      </c>
      <c r="E122" s="189">
        <v>1600</v>
      </c>
      <c r="F122" s="176">
        <v>2.6088527504808443</v>
      </c>
      <c r="G122" s="177" t="s">
        <v>112</v>
      </c>
      <c r="H122" s="178"/>
      <c r="I122" s="177" t="s">
        <v>59</v>
      </c>
      <c r="J122" s="179" t="s">
        <v>22</v>
      </c>
      <c r="K122" s="180" t="s">
        <v>130</v>
      </c>
      <c r="L122" s="181">
        <v>613.29639999999995</v>
      </c>
    </row>
    <row r="123" spans="1:12" ht="20.100000000000001" customHeight="1">
      <c r="A123" s="172">
        <v>44936</v>
      </c>
      <c r="B123" s="173" t="s">
        <v>46</v>
      </c>
      <c r="C123" s="184" t="s">
        <v>58</v>
      </c>
      <c r="D123" s="174" t="s">
        <v>10</v>
      </c>
      <c r="E123" s="175">
        <v>2800</v>
      </c>
      <c r="F123" s="176">
        <v>4.565492313341478</v>
      </c>
      <c r="G123" s="186" t="s">
        <v>63</v>
      </c>
      <c r="H123" s="178"/>
      <c r="I123" s="177" t="s">
        <v>15</v>
      </c>
      <c r="J123" s="179" t="s">
        <v>22</v>
      </c>
      <c r="K123" s="180" t="s">
        <v>130</v>
      </c>
      <c r="L123" s="181">
        <v>613.29639999999995</v>
      </c>
    </row>
    <row r="124" spans="1:12" ht="20.100000000000001" customHeight="1">
      <c r="A124" s="172">
        <v>44937</v>
      </c>
      <c r="B124" s="201" t="s">
        <v>454</v>
      </c>
      <c r="C124" s="201" t="s">
        <v>11</v>
      </c>
      <c r="D124" s="205" t="s">
        <v>9</v>
      </c>
      <c r="E124" s="202">
        <v>216612</v>
      </c>
      <c r="F124" s="176">
        <v>353.19300749197293</v>
      </c>
      <c r="G124" s="203" t="s">
        <v>455</v>
      </c>
      <c r="H124" s="204"/>
      <c r="I124" s="204" t="s">
        <v>56</v>
      </c>
      <c r="J124" s="179" t="s">
        <v>22</v>
      </c>
      <c r="K124" s="180" t="s">
        <v>130</v>
      </c>
      <c r="L124" s="181">
        <v>613.29639999999995</v>
      </c>
    </row>
    <row r="125" spans="1:12" ht="20.100000000000001" customHeight="1">
      <c r="A125" s="172">
        <v>44937</v>
      </c>
      <c r="B125" s="201" t="s">
        <v>454</v>
      </c>
      <c r="C125" s="179" t="s">
        <v>11</v>
      </c>
      <c r="D125" s="205" t="s">
        <v>8</v>
      </c>
      <c r="E125" s="202">
        <v>87466</v>
      </c>
      <c r="F125" s="176">
        <v>142.61619667097347</v>
      </c>
      <c r="G125" s="203" t="s">
        <v>455</v>
      </c>
      <c r="H125" s="204"/>
      <c r="I125" s="204" t="s">
        <v>56</v>
      </c>
      <c r="J125" s="179" t="s">
        <v>22</v>
      </c>
      <c r="K125" s="180" t="s">
        <v>130</v>
      </c>
      <c r="L125" s="181">
        <v>613.29639999999995</v>
      </c>
    </row>
    <row r="126" spans="1:12" ht="20.100000000000001" customHeight="1">
      <c r="A126" s="172">
        <v>44937</v>
      </c>
      <c r="B126" s="201" t="s">
        <v>454</v>
      </c>
      <c r="C126" s="179" t="s">
        <v>11</v>
      </c>
      <c r="D126" s="205" t="s">
        <v>6</v>
      </c>
      <c r="E126" s="202">
        <v>231525</v>
      </c>
      <c r="F126" s="176">
        <v>377.50914565942344</v>
      </c>
      <c r="G126" s="203" t="s">
        <v>455</v>
      </c>
      <c r="H126" s="204"/>
      <c r="I126" s="204" t="s">
        <v>56</v>
      </c>
      <c r="J126" s="179" t="s">
        <v>22</v>
      </c>
      <c r="K126" s="180" t="s">
        <v>130</v>
      </c>
      <c r="L126" s="181">
        <v>613.29639999999995</v>
      </c>
    </row>
    <row r="127" spans="1:12" ht="20.100000000000001" customHeight="1">
      <c r="A127" s="172">
        <v>44937</v>
      </c>
      <c r="B127" s="201" t="s">
        <v>454</v>
      </c>
      <c r="C127" s="201" t="s">
        <v>11</v>
      </c>
      <c r="D127" s="205" t="s">
        <v>7</v>
      </c>
      <c r="E127" s="202">
        <v>207515</v>
      </c>
      <c r="F127" s="176">
        <v>338.36004907252027</v>
      </c>
      <c r="G127" s="203" t="s">
        <v>455</v>
      </c>
      <c r="H127" s="204"/>
      <c r="I127" s="204" t="s">
        <v>56</v>
      </c>
      <c r="J127" s="179" t="s">
        <v>22</v>
      </c>
      <c r="K127" s="180" t="s">
        <v>130</v>
      </c>
      <c r="L127" s="181">
        <v>613.29639999999995</v>
      </c>
    </row>
    <row r="128" spans="1:12" ht="20.100000000000001" customHeight="1">
      <c r="A128" s="172">
        <v>44937</v>
      </c>
      <c r="B128" s="201" t="s">
        <v>454</v>
      </c>
      <c r="C128" s="201" t="s">
        <v>11</v>
      </c>
      <c r="D128" s="205" t="s">
        <v>10</v>
      </c>
      <c r="E128" s="202">
        <v>58310</v>
      </c>
      <c r="F128" s="176">
        <v>95.076377425336275</v>
      </c>
      <c r="G128" s="203" t="s">
        <v>455</v>
      </c>
      <c r="H128" s="204"/>
      <c r="I128" s="204" t="s">
        <v>56</v>
      </c>
      <c r="J128" s="179" t="s">
        <v>22</v>
      </c>
      <c r="K128" s="180" t="s">
        <v>130</v>
      </c>
      <c r="L128" s="181">
        <v>613.29639999999995</v>
      </c>
    </row>
    <row r="129" spans="1:12" ht="20.100000000000001" customHeight="1">
      <c r="A129" s="172">
        <v>44937</v>
      </c>
      <c r="B129" s="173" t="s">
        <v>221</v>
      </c>
      <c r="C129" s="184" t="s">
        <v>58</v>
      </c>
      <c r="D129" s="174" t="s">
        <v>7</v>
      </c>
      <c r="E129" s="196">
        <v>1800</v>
      </c>
      <c r="F129" s="176">
        <v>2.9349593442909501</v>
      </c>
      <c r="G129" s="197" t="s">
        <v>222</v>
      </c>
      <c r="H129" s="178"/>
      <c r="I129" s="177" t="s">
        <v>20</v>
      </c>
      <c r="J129" s="179" t="s">
        <v>22</v>
      </c>
      <c r="K129" s="180" t="s">
        <v>130</v>
      </c>
      <c r="L129" s="181">
        <v>613.29639999999995</v>
      </c>
    </row>
    <row r="130" spans="1:12" ht="20.100000000000001" customHeight="1">
      <c r="A130" s="172">
        <v>44937</v>
      </c>
      <c r="B130" s="208" t="s">
        <v>46</v>
      </c>
      <c r="C130" s="184" t="s">
        <v>58</v>
      </c>
      <c r="D130" s="174" t="s">
        <v>8</v>
      </c>
      <c r="E130" s="185">
        <v>1600</v>
      </c>
      <c r="F130" s="176">
        <v>2.6088527504808443</v>
      </c>
      <c r="G130" s="186" t="s">
        <v>67</v>
      </c>
      <c r="H130" s="178"/>
      <c r="I130" s="186" t="s">
        <v>14</v>
      </c>
      <c r="J130" s="179" t="s">
        <v>22</v>
      </c>
      <c r="K130" s="180" t="s">
        <v>130</v>
      </c>
      <c r="L130" s="181">
        <v>613.29639999999995</v>
      </c>
    </row>
    <row r="131" spans="1:12" ht="20.100000000000001" customHeight="1">
      <c r="A131" s="183">
        <v>44937</v>
      </c>
      <c r="B131" s="173" t="s">
        <v>46</v>
      </c>
      <c r="C131" s="184" t="s">
        <v>58</v>
      </c>
      <c r="D131" s="174" t="s">
        <v>9</v>
      </c>
      <c r="E131" s="202">
        <v>2500</v>
      </c>
      <c r="F131" s="176">
        <v>4.0763324226263196</v>
      </c>
      <c r="G131" s="186" t="s">
        <v>104</v>
      </c>
      <c r="H131" s="178"/>
      <c r="I131" s="186" t="s">
        <v>17</v>
      </c>
      <c r="J131" s="179" t="s">
        <v>22</v>
      </c>
      <c r="K131" s="180" t="s">
        <v>130</v>
      </c>
      <c r="L131" s="181">
        <v>613.29639999999995</v>
      </c>
    </row>
    <row r="132" spans="1:12" ht="20.100000000000001" customHeight="1">
      <c r="A132" s="190">
        <v>44937</v>
      </c>
      <c r="B132" s="191" t="s">
        <v>46</v>
      </c>
      <c r="C132" s="184" t="s">
        <v>58</v>
      </c>
      <c r="D132" s="192" t="s">
        <v>9</v>
      </c>
      <c r="E132" s="193">
        <v>1650</v>
      </c>
      <c r="F132" s="176">
        <v>2.6903793989333709</v>
      </c>
      <c r="G132" s="194" t="s">
        <v>60</v>
      </c>
      <c r="H132" s="178"/>
      <c r="I132" s="186" t="s">
        <v>16</v>
      </c>
      <c r="J132" s="179" t="s">
        <v>22</v>
      </c>
      <c r="K132" s="180" t="s">
        <v>130</v>
      </c>
      <c r="L132" s="181">
        <v>613.29639999999995</v>
      </c>
    </row>
    <row r="133" spans="1:12" ht="20.100000000000001" customHeight="1">
      <c r="A133" s="172">
        <v>44937</v>
      </c>
      <c r="B133" s="173" t="s">
        <v>46</v>
      </c>
      <c r="C133" s="184" t="s">
        <v>58</v>
      </c>
      <c r="D133" s="174" t="s">
        <v>6</v>
      </c>
      <c r="E133" s="188">
        <v>1900</v>
      </c>
      <c r="F133" s="176">
        <v>3.0980126411960027</v>
      </c>
      <c r="G133" s="186" t="s">
        <v>160</v>
      </c>
      <c r="H133" s="178"/>
      <c r="I133" s="186" t="s">
        <v>153</v>
      </c>
      <c r="J133" s="179" t="s">
        <v>22</v>
      </c>
      <c r="K133" s="180" t="s">
        <v>130</v>
      </c>
      <c r="L133" s="181">
        <v>613.29639999999995</v>
      </c>
    </row>
    <row r="134" spans="1:12" ht="20.100000000000001" customHeight="1">
      <c r="A134" s="183">
        <v>44937</v>
      </c>
      <c r="B134" s="173" t="s">
        <v>46</v>
      </c>
      <c r="C134" s="184" t="s">
        <v>58</v>
      </c>
      <c r="D134" s="174" t="s">
        <v>6</v>
      </c>
      <c r="E134" s="189">
        <v>1750</v>
      </c>
      <c r="F134" s="176">
        <v>2.8534326958384235</v>
      </c>
      <c r="G134" s="177" t="s">
        <v>66</v>
      </c>
      <c r="H134" s="178"/>
      <c r="I134" s="186" t="s">
        <v>13</v>
      </c>
      <c r="J134" s="179" t="s">
        <v>22</v>
      </c>
      <c r="K134" s="180" t="s">
        <v>130</v>
      </c>
      <c r="L134" s="181">
        <v>613.29639999999995</v>
      </c>
    </row>
    <row r="135" spans="1:12" ht="20.100000000000001" customHeight="1">
      <c r="A135" s="172">
        <v>44937</v>
      </c>
      <c r="B135" s="173" t="s">
        <v>46</v>
      </c>
      <c r="C135" s="184" t="s">
        <v>58</v>
      </c>
      <c r="D135" s="174" t="s">
        <v>6</v>
      </c>
      <c r="E135" s="199">
        <v>3000</v>
      </c>
      <c r="F135" s="176">
        <v>4.8915989071515833</v>
      </c>
      <c r="G135" s="186" t="s">
        <v>65</v>
      </c>
      <c r="H135" s="177"/>
      <c r="I135" s="198" t="s">
        <v>25</v>
      </c>
      <c r="J135" s="179" t="s">
        <v>22</v>
      </c>
      <c r="K135" s="180" t="s">
        <v>130</v>
      </c>
      <c r="L135" s="181">
        <v>613.29639999999995</v>
      </c>
    </row>
    <row r="136" spans="1:12" ht="20.100000000000001" customHeight="1">
      <c r="A136" s="172">
        <v>44937</v>
      </c>
      <c r="B136" s="173" t="s">
        <v>95</v>
      </c>
      <c r="C136" s="184" t="s">
        <v>58</v>
      </c>
      <c r="D136" s="174" t="s">
        <v>6</v>
      </c>
      <c r="E136" s="188">
        <v>1600</v>
      </c>
      <c r="F136" s="176">
        <v>2.6088527504808443</v>
      </c>
      <c r="G136" s="186" t="s">
        <v>64</v>
      </c>
      <c r="H136" s="178"/>
      <c r="I136" s="186" t="s">
        <v>45</v>
      </c>
      <c r="J136" s="179" t="s">
        <v>22</v>
      </c>
      <c r="K136" s="180" t="s">
        <v>130</v>
      </c>
      <c r="L136" s="181">
        <v>613.29639999999995</v>
      </c>
    </row>
    <row r="137" spans="1:12" ht="20.100000000000001" customHeight="1">
      <c r="A137" s="172">
        <v>44937</v>
      </c>
      <c r="B137" s="173" t="s">
        <v>46</v>
      </c>
      <c r="C137" s="184" t="s">
        <v>58</v>
      </c>
      <c r="D137" s="174" t="s">
        <v>6</v>
      </c>
      <c r="E137" s="199">
        <v>1800</v>
      </c>
      <c r="F137" s="176">
        <v>2.9349593442909501</v>
      </c>
      <c r="G137" s="186" t="s">
        <v>129</v>
      </c>
      <c r="H137" s="177"/>
      <c r="I137" s="186" t="s">
        <v>128</v>
      </c>
      <c r="J137" s="179" t="s">
        <v>22</v>
      </c>
      <c r="K137" s="180" t="s">
        <v>130</v>
      </c>
      <c r="L137" s="181">
        <v>613.29639999999995</v>
      </c>
    </row>
    <row r="138" spans="1:12" ht="20.100000000000001" customHeight="1">
      <c r="A138" s="172">
        <v>44937</v>
      </c>
      <c r="B138" s="173" t="s">
        <v>46</v>
      </c>
      <c r="C138" s="184" t="s">
        <v>58</v>
      </c>
      <c r="D138" s="174" t="s">
        <v>6</v>
      </c>
      <c r="E138" s="199">
        <v>2000</v>
      </c>
      <c r="F138" s="176">
        <v>3.2610659381010554</v>
      </c>
      <c r="G138" s="186" t="s">
        <v>176</v>
      </c>
      <c r="H138" s="177"/>
      <c r="I138" s="186" t="s">
        <v>168</v>
      </c>
      <c r="J138" s="179" t="s">
        <v>22</v>
      </c>
      <c r="K138" s="180" t="s">
        <v>130</v>
      </c>
      <c r="L138" s="181">
        <v>613.29639999999995</v>
      </c>
    </row>
    <row r="139" spans="1:12" ht="20.100000000000001" customHeight="1">
      <c r="A139" s="172">
        <v>44937</v>
      </c>
      <c r="B139" s="173" t="s">
        <v>46</v>
      </c>
      <c r="C139" s="184" t="s">
        <v>58</v>
      </c>
      <c r="D139" s="174" t="s">
        <v>6</v>
      </c>
      <c r="E139" s="209">
        <v>500</v>
      </c>
      <c r="F139" s="176">
        <v>0.81526648452526385</v>
      </c>
      <c r="G139" s="186" t="s">
        <v>178</v>
      </c>
      <c r="H139" s="178"/>
      <c r="I139" s="186" t="s">
        <v>144</v>
      </c>
      <c r="J139" s="179" t="s">
        <v>22</v>
      </c>
      <c r="K139" s="180" t="s">
        <v>130</v>
      </c>
      <c r="L139" s="181">
        <v>613.29639999999995</v>
      </c>
    </row>
    <row r="140" spans="1:12" ht="20.100000000000001" customHeight="1">
      <c r="A140" s="172">
        <v>44937</v>
      </c>
      <c r="B140" s="173" t="s">
        <v>46</v>
      </c>
      <c r="C140" s="184" t="s">
        <v>58</v>
      </c>
      <c r="D140" s="174" t="s">
        <v>7</v>
      </c>
      <c r="E140" s="189">
        <v>1100</v>
      </c>
      <c r="F140" s="176">
        <v>1.7935862659555806</v>
      </c>
      <c r="G140" s="177" t="s">
        <v>161</v>
      </c>
      <c r="H140" s="178"/>
      <c r="I140" s="177" t="s">
        <v>12</v>
      </c>
      <c r="J140" s="179" t="s">
        <v>22</v>
      </c>
      <c r="K140" s="180" t="s">
        <v>130</v>
      </c>
      <c r="L140" s="181">
        <v>613.29639999999995</v>
      </c>
    </row>
    <row r="141" spans="1:12" ht="20.100000000000001" customHeight="1">
      <c r="A141" s="172">
        <v>44937</v>
      </c>
      <c r="B141" s="173" t="s">
        <v>46</v>
      </c>
      <c r="C141" s="184" t="s">
        <v>58</v>
      </c>
      <c r="D141" s="174" t="s">
        <v>10</v>
      </c>
      <c r="E141" s="185">
        <v>2300</v>
      </c>
      <c r="F141" s="176">
        <v>3.7502258288162138</v>
      </c>
      <c r="G141" s="186" t="s">
        <v>270</v>
      </c>
      <c r="H141" s="178"/>
      <c r="I141" s="186" t="s">
        <v>167</v>
      </c>
      <c r="J141" s="179" t="s">
        <v>22</v>
      </c>
      <c r="K141" s="180" t="s">
        <v>130</v>
      </c>
      <c r="L141" s="181">
        <v>613.29639999999995</v>
      </c>
    </row>
    <row r="142" spans="1:12" ht="20.100000000000001" customHeight="1">
      <c r="A142" s="172">
        <v>44937</v>
      </c>
      <c r="B142" s="173" t="s">
        <v>18</v>
      </c>
      <c r="C142" s="173" t="s">
        <v>41</v>
      </c>
      <c r="D142" s="174" t="s">
        <v>9</v>
      </c>
      <c r="E142" s="175">
        <v>5000</v>
      </c>
      <c r="F142" s="176">
        <v>8.1526648452526391</v>
      </c>
      <c r="G142" s="177" t="s">
        <v>433</v>
      </c>
      <c r="H142" s="178"/>
      <c r="I142" s="177" t="s">
        <v>17</v>
      </c>
      <c r="J142" s="179" t="s">
        <v>22</v>
      </c>
      <c r="K142" s="180" t="s">
        <v>130</v>
      </c>
      <c r="L142" s="181">
        <v>613.29639999999995</v>
      </c>
    </row>
    <row r="143" spans="1:12" ht="20.100000000000001" customHeight="1">
      <c r="A143" s="172">
        <v>44937</v>
      </c>
      <c r="B143" s="173" t="s">
        <v>18</v>
      </c>
      <c r="C143" s="173" t="s">
        <v>41</v>
      </c>
      <c r="D143" s="174" t="s">
        <v>9</v>
      </c>
      <c r="E143" s="175">
        <v>5000</v>
      </c>
      <c r="F143" s="176">
        <v>8.1526648452526391</v>
      </c>
      <c r="G143" s="177" t="s">
        <v>434</v>
      </c>
      <c r="H143" s="178"/>
      <c r="I143" s="177" t="s">
        <v>16</v>
      </c>
      <c r="J143" s="179" t="s">
        <v>22</v>
      </c>
      <c r="K143" s="180" t="s">
        <v>130</v>
      </c>
      <c r="L143" s="181">
        <v>613.29639999999995</v>
      </c>
    </row>
    <row r="144" spans="1:12" ht="20.100000000000001" customHeight="1">
      <c r="A144" s="172">
        <v>44937</v>
      </c>
      <c r="B144" s="173" t="s">
        <v>18</v>
      </c>
      <c r="C144" s="173" t="s">
        <v>41</v>
      </c>
      <c r="D144" s="174" t="s">
        <v>7</v>
      </c>
      <c r="E144" s="175">
        <v>5000</v>
      </c>
      <c r="F144" s="176">
        <v>8.1049362303617389</v>
      </c>
      <c r="G144" s="177" t="s">
        <v>435</v>
      </c>
      <c r="H144" s="178"/>
      <c r="I144" s="177" t="s">
        <v>20</v>
      </c>
      <c r="J144" s="179" t="s">
        <v>22</v>
      </c>
      <c r="K144" s="180" t="s">
        <v>44</v>
      </c>
      <c r="L144" s="182">
        <v>616.90800000000002</v>
      </c>
    </row>
    <row r="145" spans="1:12" ht="20.100000000000001" customHeight="1">
      <c r="A145" s="172">
        <v>44937</v>
      </c>
      <c r="B145" s="173" t="s">
        <v>18</v>
      </c>
      <c r="C145" s="173" t="s">
        <v>41</v>
      </c>
      <c r="D145" s="174" t="s">
        <v>6</v>
      </c>
      <c r="E145" s="175">
        <v>5000</v>
      </c>
      <c r="F145" s="176">
        <v>8.1049362303617389</v>
      </c>
      <c r="G145" s="177" t="s">
        <v>436</v>
      </c>
      <c r="H145" s="178"/>
      <c r="I145" s="177" t="s">
        <v>13</v>
      </c>
      <c r="J145" s="179" t="s">
        <v>22</v>
      </c>
      <c r="K145" s="180" t="s">
        <v>44</v>
      </c>
      <c r="L145" s="182">
        <v>616.90800000000002</v>
      </c>
    </row>
    <row r="146" spans="1:12" ht="20.100000000000001" customHeight="1">
      <c r="A146" s="172">
        <v>44937</v>
      </c>
      <c r="B146" s="173" t="s">
        <v>18</v>
      </c>
      <c r="C146" s="173" t="s">
        <v>41</v>
      </c>
      <c r="D146" s="174" t="s">
        <v>7</v>
      </c>
      <c r="E146" s="175">
        <v>2500</v>
      </c>
      <c r="F146" s="176">
        <v>4.0524681151808695</v>
      </c>
      <c r="G146" s="177" t="s">
        <v>437</v>
      </c>
      <c r="H146" s="178"/>
      <c r="I146" s="177" t="s">
        <v>14</v>
      </c>
      <c r="J146" s="179" t="s">
        <v>22</v>
      </c>
      <c r="K146" s="180" t="s">
        <v>44</v>
      </c>
      <c r="L146" s="182">
        <v>616.90800000000002</v>
      </c>
    </row>
    <row r="147" spans="1:12" ht="20.100000000000001" customHeight="1">
      <c r="A147" s="172">
        <v>44937</v>
      </c>
      <c r="B147" s="173" t="s">
        <v>18</v>
      </c>
      <c r="C147" s="173" t="s">
        <v>41</v>
      </c>
      <c r="D147" s="174" t="s">
        <v>7</v>
      </c>
      <c r="E147" s="175">
        <v>2500</v>
      </c>
      <c r="F147" s="176">
        <v>4.0524681151808695</v>
      </c>
      <c r="G147" s="177" t="s">
        <v>437</v>
      </c>
      <c r="H147" s="178"/>
      <c r="I147" s="177" t="s">
        <v>40</v>
      </c>
      <c r="J147" s="179" t="s">
        <v>22</v>
      </c>
      <c r="K147" s="180" t="s">
        <v>44</v>
      </c>
      <c r="L147" s="182">
        <v>616.90800000000002</v>
      </c>
    </row>
    <row r="148" spans="1:12" ht="20.100000000000001" customHeight="1">
      <c r="A148" s="172">
        <v>44937</v>
      </c>
      <c r="B148" s="173" t="s">
        <v>18</v>
      </c>
      <c r="C148" s="173" t="s">
        <v>41</v>
      </c>
      <c r="D148" s="174" t="s">
        <v>7</v>
      </c>
      <c r="E148" s="175">
        <v>2500</v>
      </c>
      <c r="F148" s="176">
        <v>4.0524681151808695</v>
      </c>
      <c r="G148" s="177" t="s">
        <v>438</v>
      </c>
      <c r="H148" s="178"/>
      <c r="I148" s="177" t="s">
        <v>12</v>
      </c>
      <c r="J148" s="179" t="s">
        <v>22</v>
      </c>
      <c r="K148" s="180" t="s">
        <v>44</v>
      </c>
      <c r="L148" s="182">
        <v>616.90800000000002</v>
      </c>
    </row>
    <row r="149" spans="1:12" ht="20.100000000000001" customHeight="1">
      <c r="A149" s="172">
        <v>44937</v>
      </c>
      <c r="B149" s="173" t="s">
        <v>18</v>
      </c>
      <c r="C149" s="173" t="s">
        <v>41</v>
      </c>
      <c r="D149" s="174" t="s">
        <v>7</v>
      </c>
      <c r="E149" s="175">
        <v>2500</v>
      </c>
      <c r="F149" s="176">
        <v>4.0524681151808695</v>
      </c>
      <c r="G149" s="177" t="s">
        <v>439</v>
      </c>
      <c r="H149" s="178"/>
      <c r="I149" s="177" t="s">
        <v>59</v>
      </c>
      <c r="J149" s="179" t="s">
        <v>22</v>
      </c>
      <c r="K149" s="180" t="s">
        <v>44</v>
      </c>
      <c r="L149" s="182">
        <v>616.90800000000002</v>
      </c>
    </row>
    <row r="150" spans="1:12" ht="20.100000000000001" customHeight="1">
      <c r="A150" s="172">
        <v>44937</v>
      </c>
      <c r="B150" s="173" t="s">
        <v>18</v>
      </c>
      <c r="C150" s="173" t="s">
        <v>41</v>
      </c>
      <c r="D150" s="174" t="s">
        <v>7</v>
      </c>
      <c r="E150" s="175">
        <v>2500</v>
      </c>
      <c r="F150" s="176">
        <v>4.0524681151808695</v>
      </c>
      <c r="G150" s="177" t="s">
        <v>440</v>
      </c>
      <c r="H150" s="178"/>
      <c r="I150" s="177" t="s">
        <v>144</v>
      </c>
      <c r="J150" s="179" t="s">
        <v>22</v>
      </c>
      <c r="K150" s="180" t="s">
        <v>44</v>
      </c>
      <c r="L150" s="182">
        <v>616.90800000000002</v>
      </c>
    </row>
    <row r="151" spans="1:12" ht="20.100000000000001" customHeight="1">
      <c r="A151" s="172">
        <v>44937</v>
      </c>
      <c r="B151" s="173" t="s">
        <v>18</v>
      </c>
      <c r="C151" s="173" t="s">
        <v>41</v>
      </c>
      <c r="D151" s="174" t="s">
        <v>6</v>
      </c>
      <c r="E151" s="175">
        <v>2500</v>
      </c>
      <c r="F151" s="176">
        <v>4.0524681151808695</v>
      </c>
      <c r="G151" s="177" t="s">
        <v>441</v>
      </c>
      <c r="H151" s="178"/>
      <c r="I151" s="177" t="s">
        <v>25</v>
      </c>
      <c r="J151" s="179" t="s">
        <v>22</v>
      </c>
      <c r="K151" s="180" t="s">
        <v>44</v>
      </c>
      <c r="L151" s="182">
        <v>616.90800000000002</v>
      </c>
    </row>
    <row r="152" spans="1:12" ht="20.100000000000001" customHeight="1">
      <c r="A152" s="172">
        <v>44937</v>
      </c>
      <c r="B152" s="173" t="s">
        <v>18</v>
      </c>
      <c r="C152" s="173" t="s">
        <v>41</v>
      </c>
      <c r="D152" s="174" t="s">
        <v>6</v>
      </c>
      <c r="E152" s="175">
        <v>2500</v>
      </c>
      <c r="F152" s="176">
        <v>4.0524681151808695</v>
      </c>
      <c r="G152" s="177" t="s">
        <v>442</v>
      </c>
      <c r="H152" s="178"/>
      <c r="I152" s="177" t="s">
        <v>128</v>
      </c>
      <c r="J152" s="179" t="s">
        <v>22</v>
      </c>
      <c r="K152" s="180" t="s">
        <v>44</v>
      </c>
      <c r="L152" s="182">
        <v>616.90800000000002</v>
      </c>
    </row>
    <row r="153" spans="1:12" ht="20.100000000000001" customHeight="1">
      <c r="A153" s="172">
        <v>44937</v>
      </c>
      <c r="B153" s="173" t="s">
        <v>18</v>
      </c>
      <c r="C153" s="173" t="s">
        <v>41</v>
      </c>
      <c r="D153" s="174" t="s">
        <v>6</v>
      </c>
      <c r="E153" s="175">
        <v>2500</v>
      </c>
      <c r="F153" s="176">
        <v>4.0524681151808695</v>
      </c>
      <c r="G153" s="177" t="s">
        <v>443</v>
      </c>
      <c r="H153" s="178"/>
      <c r="I153" s="177" t="s">
        <v>153</v>
      </c>
      <c r="J153" s="179" t="s">
        <v>22</v>
      </c>
      <c r="K153" s="180" t="s">
        <v>44</v>
      </c>
      <c r="L153" s="182">
        <v>616.90800000000002</v>
      </c>
    </row>
    <row r="154" spans="1:12" ht="20.100000000000001" customHeight="1">
      <c r="A154" s="172">
        <v>44937</v>
      </c>
      <c r="B154" s="173" t="s">
        <v>18</v>
      </c>
      <c r="C154" s="173" t="s">
        <v>41</v>
      </c>
      <c r="D154" s="174" t="s">
        <v>6</v>
      </c>
      <c r="E154" s="175">
        <v>2500</v>
      </c>
      <c r="F154" s="176">
        <v>4.0524681151808695</v>
      </c>
      <c r="G154" s="177" t="s">
        <v>444</v>
      </c>
      <c r="H154" s="178"/>
      <c r="I154" s="177" t="s">
        <v>168</v>
      </c>
      <c r="J154" s="179" t="s">
        <v>22</v>
      </c>
      <c r="K154" s="180" t="s">
        <v>44</v>
      </c>
      <c r="L154" s="182">
        <v>616.90800000000002</v>
      </c>
    </row>
    <row r="155" spans="1:12" ht="20.100000000000001" customHeight="1">
      <c r="A155" s="172">
        <v>44937</v>
      </c>
      <c r="B155" s="173" t="s">
        <v>18</v>
      </c>
      <c r="C155" s="173" t="s">
        <v>41</v>
      </c>
      <c r="D155" s="174" t="s">
        <v>6</v>
      </c>
      <c r="E155" s="175">
        <v>2500</v>
      </c>
      <c r="F155" s="176">
        <v>4.0524681151808695</v>
      </c>
      <c r="G155" s="177" t="s">
        <v>445</v>
      </c>
      <c r="H155" s="178"/>
      <c r="I155" s="177" t="s">
        <v>45</v>
      </c>
      <c r="J155" s="179" t="s">
        <v>22</v>
      </c>
      <c r="K155" s="180" t="s">
        <v>44</v>
      </c>
      <c r="L155" s="182">
        <v>616.90800000000002</v>
      </c>
    </row>
    <row r="156" spans="1:12" ht="20.100000000000001" customHeight="1">
      <c r="A156" s="172">
        <v>44937</v>
      </c>
      <c r="B156" s="173" t="s">
        <v>18</v>
      </c>
      <c r="C156" s="173" t="s">
        <v>41</v>
      </c>
      <c r="D156" s="174" t="s">
        <v>10</v>
      </c>
      <c r="E156" s="175">
        <v>2500</v>
      </c>
      <c r="F156" s="176">
        <v>4.0763324226263196</v>
      </c>
      <c r="G156" s="177" t="s">
        <v>446</v>
      </c>
      <c r="H156" s="178"/>
      <c r="I156" s="177" t="s">
        <v>15</v>
      </c>
      <c r="J156" s="179" t="s">
        <v>22</v>
      </c>
      <c r="K156" s="180" t="s">
        <v>130</v>
      </c>
      <c r="L156" s="181">
        <v>613.29639999999995</v>
      </c>
    </row>
    <row r="157" spans="1:12" ht="20.100000000000001" customHeight="1">
      <c r="A157" s="172">
        <v>44937</v>
      </c>
      <c r="B157" s="173" t="s">
        <v>18</v>
      </c>
      <c r="C157" s="173" t="s">
        <v>41</v>
      </c>
      <c r="D157" s="174" t="s">
        <v>10</v>
      </c>
      <c r="E157" s="175">
        <v>2500</v>
      </c>
      <c r="F157" s="176">
        <v>4.0763324226263196</v>
      </c>
      <c r="G157" s="177" t="s">
        <v>447</v>
      </c>
      <c r="H157" s="178"/>
      <c r="I157" s="177" t="s">
        <v>167</v>
      </c>
      <c r="J157" s="179" t="s">
        <v>22</v>
      </c>
      <c r="K157" s="180" t="s">
        <v>130</v>
      </c>
      <c r="L157" s="181">
        <v>613.29639999999995</v>
      </c>
    </row>
    <row r="158" spans="1:12" ht="20.100000000000001" customHeight="1">
      <c r="A158" s="172">
        <v>44937</v>
      </c>
      <c r="B158" s="173" t="s">
        <v>46</v>
      </c>
      <c r="C158" s="184" t="s">
        <v>58</v>
      </c>
      <c r="D158" s="174" t="s">
        <v>7</v>
      </c>
      <c r="E158" s="189">
        <v>1950</v>
      </c>
      <c r="F158" s="176">
        <v>3.1795392896485293</v>
      </c>
      <c r="G158" s="186" t="s">
        <v>61</v>
      </c>
      <c r="H158" s="178"/>
      <c r="I158" s="177" t="s">
        <v>40</v>
      </c>
      <c r="J158" s="179" t="s">
        <v>22</v>
      </c>
      <c r="K158" s="180" t="s">
        <v>130</v>
      </c>
      <c r="L158" s="181">
        <v>613.29639999999995</v>
      </c>
    </row>
    <row r="159" spans="1:12" ht="20.100000000000001" customHeight="1">
      <c r="A159" s="172">
        <v>44937</v>
      </c>
      <c r="B159" s="173" t="s">
        <v>46</v>
      </c>
      <c r="C159" s="184" t="s">
        <v>58</v>
      </c>
      <c r="D159" s="174" t="s">
        <v>7</v>
      </c>
      <c r="E159" s="189">
        <v>1200</v>
      </c>
      <c r="F159" s="176">
        <v>1.9566395628606332</v>
      </c>
      <c r="G159" s="177" t="s">
        <v>112</v>
      </c>
      <c r="H159" s="178"/>
      <c r="I159" s="177" t="s">
        <v>59</v>
      </c>
      <c r="J159" s="179" t="s">
        <v>22</v>
      </c>
      <c r="K159" s="180" t="s">
        <v>130</v>
      </c>
      <c r="L159" s="181">
        <v>613.29639999999995</v>
      </c>
    </row>
    <row r="160" spans="1:12" ht="20.100000000000001" customHeight="1">
      <c r="A160" s="172">
        <v>44937</v>
      </c>
      <c r="B160" s="173" t="s">
        <v>46</v>
      </c>
      <c r="C160" s="184" t="s">
        <v>58</v>
      </c>
      <c r="D160" s="174" t="s">
        <v>10</v>
      </c>
      <c r="E160" s="175">
        <v>1800</v>
      </c>
      <c r="F160" s="176">
        <v>2.9349593442909501</v>
      </c>
      <c r="G160" s="186" t="s">
        <v>63</v>
      </c>
      <c r="H160" s="178"/>
      <c r="I160" s="177" t="s">
        <v>15</v>
      </c>
      <c r="J160" s="179" t="s">
        <v>22</v>
      </c>
      <c r="K160" s="180" t="s">
        <v>130</v>
      </c>
      <c r="L160" s="181">
        <v>613.29639999999995</v>
      </c>
    </row>
    <row r="161" spans="1:12" ht="20.100000000000001" customHeight="1">
      <c r="A161" s="172">
        <v>44938</v>
      </c>
      <c r="B161" s="173" t="s">
        <v>221</v>
      </c>
      <c r="C161" s="184" t="s">
        <v>58</v>
      </c>
      <c r="D161" s="174" t="s">
        <v>7</v>
      </c>
      <c r="E161" s="196">
        <v>1800</v>
      </c>
      <c r="F161" s="176">
        <v>2.9349593442909501</v>
      </c>
      <c r="G161" s="197" t="s">
        <v>222</v>
      </c>
      <c r="H161" s="178"/>
      <c r="I161" s="177" t="s">
        <v>20</v>
      </c>
      <c r="J161" s="179" t="s">
        <v>22</v>
      </c>
      <c r="K161" s="180" t="s">
        <v>130</v>
      </c>
      <c r="L161" s="181">
        <v>613.29639999999995</v>
      </c>
    </row>
    <row r="162" spans="1:12" ht="20.100000000000001" customHeight="1">
      <c r="A162" s="172">
        <v>44938</v>
      </c>
      <c r="B162" s="208" t="s">
        <v>46</v>
      </c>
      <c r="C162" s="184" t="s">
        <v>58</v>
      </c>
      <c r="D162" s="174" t="s">
        <v>8</v>
      </c>
      <c r="E162" s="185">
        <v>1700</v>
      </c>
      <c r="F162" s="176">
        <v>2.771906047385897</v>
      </c>
      <c r="G162" s="186" t="s">
        <v>67</v>
      </c>
      <c r="H162" s="178"/>
      <c r="I162" s="186" t="s">
        <v>14</v>
      </c>
      <c r="J162" s="179" t="s">
        <v>22</v>
      </c>
      <c r="K162" s="180" t="s">
        <v>130</v>
      </c>
      <c r="L162" s="181">
        <v>613.29639999999995</v>
      </c>
    </row>
    <row r="163" spans="1:12" ht="20.100000000000001" customHeight="1">
      <c r="A163" s="183">
        <v>44938</v>
      </c>
      <c r="B163" s="173" t="s">
        <v>46</v>
      </c>
      <c r="C163" s="184" t="s">
        <v>58</v>
      </c>
      <c r="D163" s="174" t="s">
        <v>9</v>
      </c>
      <c r="E163" s="202">
        <v>2500</v>
      </c>
      <c r="F163" s="176">
        <v>4.0763324226263196</v>
      </c>
      <c r="G163" s="210" t="s">
        <v>104</v>
      </c>
      <c r="H163" s="178"/>
      <c r="I163" s="210" t="s">
        <v>17</v>
      </c>
      <c r="J163" s="179" t="s">
        <v>22</v>
      </c>
      <c r="K163" s="180" t="s">
        <v>130</v>
      </c>
      <c r="L163" s="181">
        <v>613.29639999999995</v>
      </c>
    </row>
    <row r="164" spans="1:12" ht="20.100000000000001" customHeight="1">
      <c r="A164" s="172">
        <v>44938</v>
      </c>
      <c r="B164" s="173" t="s">
        <v>46</v>
      </c>
      <c r="C164" s="184" t="s">
        <v>58</v>
      </c>
      <c r="D164" s="174" t="s">
        <v>6</v>
      </c>
      <c r="E164" s="188">
        <v>1900</v>
      </c>
      <c r="F164" s="176">
        <v>3.0980126411960027</v>
      </c>
      <c r="G164" s="186" t="s">
        <v>160</v>
      </c>
      <c r="H164" s="178"/>
      <c r="I164" s="186" t="s">
        <v>153</v>
      </c>
      <c r="J164" s="179" t="s">
        <v>22</v>
      </c>
      <c r="K164" s="180" t="s">
        <v>130</v>
      </c>
      <c r="L164" s="181">
        <v>613.29639999999995</v>
      </c>
    </row>
    <row r="165" spans="1:12" ht="20.100000000000001" customHeight="1">
      <c r="A165" s="183">
        <v>44938</v>
      </c>
      <c r="B165" s="173" t="s">
        <v>46</v>
      </c>
      <c r="C165" s="184" t="s">
        <v>58</v>
      </c>
      <c r="D165" s="174" t="s">
        <v>6</v>
      </c>
      <c r="E165" s="189">
        <v>1900</v>
      </c>
      <c r="F165" s="176">
        <v>3.0980126411960027</v>
      </c>
      <c r="G165" s="177" t="s">
        <v>66</v>
      </c>
      <c r="H165" s="178"/>
      <c r="I165" s="186" t="s">
        <v>13</v>
      </c>
      <c r="J165" s="179" t="s">
        <v>22</v>
      </c>
      <c r="K165" s="180" t="s">
        <v>130</v>
      </c>
      <c r="L165" s="181">
        <v>613.29639999999995</v>
      </c>
    </row>
    <row r="166" spans="1:12" ht="20.100000000000001" customHeight="1">
      <c r="A166" s="172">
        <v>44938</v>
      </c>
      <c r="B166" s="173" t="s">
        <v>225</v>
      </c>
      <c r="C166" s="184" t="s">
        <v>58</v>
      </c>
      <c r="D166" s="174" t="s">
        <v>6</v>
      </c>
      <c r="E166" s="199">
        <v>1500</v>
      </c>
      <c r="F166" s="176">
        <v>2.4457994535757916</v>
      </c>
      <c r="G166" s="186" t="s">
        <v>206</v>
      </c>
      <c r="H166" s="177">
        <v>1</v>
      </c>
      <c r="I166" s="198" t="s">
        <v>25</v>
      </c>
      <c r="J166" s="179" t="s">
        <v>22</v>
      </c>
      <c r="K166" s="180" t="s">
        <v>130</v>
      </c>
      <c r="L166" s="181">
        <v>613.29639999999995</v>
      </c>
    </row>
    <row r="167" spans="1:12" ht="20.100000000000001" customHeight="1">
      <c r="A167" s="172">
        <v>44938</v>
      </c>
      <c r="B167" s="173" t="s">
        <v>226</v>
      </c>
      <c r="C167" s="184" t="s">
        <v>58</v>
      </c>
      <c r="D167" s="174" t="s">
        <v>6</v>
      </c>
      <c r="E167" s="209">
        <v>2000</v>
      </c>
      <c r="F167" s="176">
        <v>3.2610659381010554</v>
      </c>
      <c r="G167" s="186" t="s">
        <v>207</v>
      </c>
      <c r="H167" s="177">
        <v>1</v>
      </c>
      <c r="I167" s="198" t="s">
        <v>25</v>
      </c>
      <c r="J167" s="179" t="s">
        <v>22</v>
      </c>
      <c r="K167" s="180" t="s">
        <v>130</v>
      </c>
      <c r="L167" s="181">
        <v>613.29639999999995</v>
      </c>
    </row>
    <row r="168" spans="1:12" ht="20.100000000000001" customHeight="1">
      <c r="A168" s="172">
        <v>44938</v>
      </c>
      <c r="B168" s="173" t="s">
        <v>227</v>
      </c>
      <c r="C168" s="184" t="s">
        <v>58</v>
      </c>
      <c r="D168" s="174" t="s">
        <v>6</v>
      </c>
      <c r="E168" s="199">
        <v>2000</v>
      </c>
      <c r="F168" s="176">
        <v>3.2610659381010554</v>
      </c>
      <c r="G168" s="186" t="s">
        <v>207</v>
      </c>
      <c r="H168" s="177">
        <v>1</v>
      </c>
      <c r="I168" s="198" t="s">
        <v>25</v>
      </c>
      <c r="J168" s="179" t="s">
        <v>22</v>
      </c>
      <c r="K168" s="180" t="s">
        <v>130</v>
      </c>
      <c r="L168" s="181">
        <v>613.29639999999995</v>
      </c>
    </row>
    <row r="169" spans="1:12" ht="20.100000000000001" customHeight="1">
      <c r="A169" s="172">
        <v>44938</v>
      </c>
      <c r="B169" s="173" t="s">
        <v>46</v>
      </c>
      <c r="C169" s="184" t="s">
        <v>58</v>
      </c>
      <c r="D169" s="174" t="s">
        <v>6</v>
      </c>
      <c r="E169" s="211">
        <v>1800</v>
      </c>
      <c r="F169" s="176">
        <v>2.9349593442909501</v>
      </c>
      <c r="G169" s="186" t="s">
        <v>207</v>
      </c>
      <c r="H169" s="177">
        <v>1</v>
      </c>
      <c r="I169" s="198" t="s">
        <v>25</v>
      </c>
      <c r="J169" s="179" t="s">
        <v>22</v>
      </c>
      <c r="K169" s="180" t="s">
        <v>130</v>
      </c>
      <c r="L169" s="181">
        <v>613.29639999999995</v>
      </c>
    </row>
    <row r="170" spans="1:12" ht="20.100000000000001" customHeight="1">
      <c r="A170" s="172">
        <v>44938</v>
      </c>
      <c r="B170" s="173" t="s">
        <v>47</v>
      </c>
      <c r="C170" s="173" t="s">
        <v>287</v>
      </c>
      <c r="D170" s="174" t="s">
        <v>6</v>
      </c>
      <c r="E170" s="199">
        <v>5000</v>
      </c>
      <c r="F170" s="176">
        <v>8.1049362303617389</v>
      </c>
      <c r="G170" s="186" t="s">
        <v>207</v>
      </c>
      <c r="H170" s="177">
        <v>1</v>
      </c>
      <c r="I170" s="198" t="s">
        <v>25</v>
      </c>
      <c r="J170" s="179" t="s">
        <v>22</v>
      </c>
      <c r="K170" s="180" t="s">
        <v>44</v>
      </c>
      <c r="L170" s="182">
        <v>616.90800000000002</v>
      </c>
    </row>
    <row r="171" spans="1:12" ht="20.100000000000001" customHeight="1">
      <c r="A171" s="172">
        <v>44938</v>
      </c>
      <c r="B171" s="173" t="s">
        <v>48</v>
      </c>
      <c r="C171" s="173" t="s">
        <v>287</v>
      </c>
      <c r="D171" s="174" t="s">
        <v>6</v>
      </c>
      <c r="E171" s="199">
        <v>8000</v>
      </c>
      <c r="F171" s="176">
        <v>12.967897968578782</v>
      </c>
      <c r="G171" s="186" t="s">
        <v>208</v>
      </c>
      <c r="H171" s="177">
        <v>1</v>
      </c>
      <c r="I171" s="198" t="s">
        <v>25</v>
      </c>
      <c r="J171" s="179" t="s">
        <v>22</v>
      </c>
      <c r="K171" s="180" t="s">
        <v>44</v>
      </c>
      <c r="L171" s="182">
        <v>616.90800000000002</v>
      </c>
    </row>
    <row r="172" spans="1:12" ht="20.100000000000001" customHeight="1">
      <c r="A172" s="172">
        <v>44938</v>
      </c>
      <c r="B172" s="173" t="s">
        <v>456</v>
      </c>
      <c r="C172" s="173" t="s">
        <v>51</v>
      </c>
      <c r="D172" s="174" t="s">
        <v>6</v>
      </c>
      <c r="E172" s="199">
        <v>1600</v>
      </c>
      <c r="F172" s="176">
        <v>2.5935795937157566</v>
      </c>
      <c r="G172" s="186" t="s">
        <v>207</v>
      </c>
      <c r="H172" s="177">
        <v>1</v>
      </c>
      <c r="I172" s="198" t="s">
        <v>25</v>
      </c>
      <c r="J172" s="179" t="s">
        <v>22</v>
      </c>
      <c r="K172" s="180" t="s">
        <v>44</v>
      </c>
      <c r="L172" s="182">
        <v>616.90800000000002</v>
      </c>
    </row>
    <row r="173" spans="1:12" ht="20.100000000000001" customHeight="1">
      <c r="A173" s="172">
        <v>44938</v>
      </c>
      <c r="B173" s="173" t="s">
        <v>95</v>
      </c>
      <c r="C173" s="184" t="s">
        <v>58</v>
      </c>
      <c r="D173" s="174" t="s">
        <v>6</v>
      </c>
      <c r="E173" s="188">
        <v>1600</v>
      </c>
      <c r="F173" s="176">
        <v>2.6088527504808443</v>
      </c>
      <c r="G173" s="186" t="s">
        <v>64</v>
      </c>
      <c r="H173" s="178"/>
      <c r="I173" s="186" t="s">
        <v>45</v>
      </c>
      <c r="J173" s="179" t="s">
        <v>22</v>
      </c>
      <c r="K173" s="180" t="s">
        <v>130</v>
      </c>
      <c r="L173" s="181">
        <v>613.29639999999995</v>
      </c>
    </row>
    <row r="174" spans="1:12" ht="20.100000000000001" customHeight="1">
      <c r="A174" s="172">
        <v>44938</v>
      </c>
      <c r="B174" s="173" t="s">
        <v>241</v>
      </c>
      <c r="C174" s="184" t="s">
        <v>58</v>
      </c>
      <c r="D174" s="174" t="s">
        <v>6</v>
      </c>
      <c r="E174" s="199">
        <v>1500</v>
      </c>
      <c r="F174" s="176">
        <v>2.4457994535757916</v>
      </c>
      <c r="G174" s="186" t="s">
        <v>242</v>
      </c>
      <c r="H174" s="177">
        <v>2</v>
      </c>
      <c r="I174" s="186" t="s">
        <v>128</v>
      </c>
      <c r="J174" s="179" t="s">
        <v>22</v>
      </c>
      <c r="K174" s="180" t="s">
        <v>130</v>
      </c>
      <c r="L174" s="181">
        <v>613.29639999999995</v>
      </c>
    </row>
    <row r="175" spans="1:12" ht="20.100000000000001" customHeight="1">
      <c r="A175" s="172">
        <v>44938</v>
      </c>
      <c r="B175" s="173" t="s">
        <v>243</v>
      </c>
      <c r="C175" s="184" t="s">
        <v>58</v>
      </c>
      <c r="D175" s="174" t="s">
        <v>6</v>
      </c>
      <c r="E175" s="209">
        <v>2000</v>
      </c>
      <c r="F175" s="176">
        <v>3.2610659381010554</v>
      </c>
      <c r="G175" s="186" t="s">
        <v>242</v>
      </c>
      <c r="H175" s="177">
        <v>2</v>
      </c>
      <c r="I175" s="186" t="s">
        <v>128</v>
      </c>
      <c r="J175" s="179" t="s">
        <v>22</v>
      </c>
      <c r="K175" s="180" t="s">
        <v>130</v>
      </c>
      <c r="L175" s="181">
        <v>613.29639999999995</v>
      </c>
    </row>
    <row r="176" spans="1:12" ht="20.100000000000001" customHeight="1">
      <c r="A176" s="172">
        <v>44938</v>
      </c>
      <c r="B176" s="173" t="s">
        <v>244</v>
      </c>
      <c r="C176" s="184" t="s">
        <v>58</v>
      </c>
      <c r="D176" s="174" t="s">
        <v>6</v>
      </c>
      <c r="E176" s="199">
        <v>2000</v>
      </c>
      <c r="F176" s="176">
        <v>3.2610659381010554</v>
      </c>
      <c r="G176" s="186" t="s">
        <v>242</v>
      </c>
      <c r="H176" s="177">
        <v>2</v>
      </c>
      <c r="I176" s="186" t="s">
        <v>128</v>
      </c>
      <c r="J176" s="179" t="s">
        <v>22</v>
      </c>
      <c r="K176" s="180" t="s">
        <v>130</v>
      </c>
      <c r="L176" s="181">
        <v>613.29639999999995</v>
      </c>
    </row>
    <row r="177" spans="1:12" ht="20.100000000000001" customHeight="1">
      <c r="A177" s="172">
        <v>44938</v>
      </c>
      <c r="B177" s="173" t="s">
        <v>245</v>
      </c>
      <c r="C177" s="184" t="s">
        <v>58</v>
      </c>
      <c r="D177" s="174" t="s">
        <v>6</v>
      </c>
      <c r="E177" s="211">
        <v>1000</v>
      </c>
      <c r="F177" s="176">
        <v>1.6305329690505277</v>
      </c>
      <c r="G177" s="186" t="s">
        <v>242</v>
      </c>
      <c r="H177" s="177">
        <v>2</v>
      </c>
      <c r="I177" s="186" t="s">
        <v>128</v>
      </c>
      <c r="J177" s="179" t="s">
        <v>22</v>
      </c>
      <c r="K177" s="180" t="s">
        <v>130</v>
      </c>
      <c r="L177" s="181">
        <v>613.29639999999995</v>
      </c>
    </row>
    <row r="178" spans="1:12" ht="20.100000000000001" customHeight="1">
      <c r="A178" s="172">
        <v>44938</v>
      </c>
      <c r="B178" s="173" t="s">
        <v>46</v>
      </c>
      <c r="C178" s="184" t="s">
        <v>58</v>
      </c>
      <c r="D178" s="174" t="s">
        <v>6</v>
      </c>
      <c r="E178" s="199">
        <v>1900</v>
      </c>
      <c r="F178" s="176">
        <v>3.0980126411960027</v>
      </c>
      <c r="G178" s="177" t="s">
        <v>242</v>
      </c>
      <c r="H178" s="177">
        <v>2</v>
      </c>
      <c r="I178" s="186" t="s">
        <v>128</v>
      </c>
      <c r="J178" s="179" t="s">
        <v>22</v>
      </c>
      <c r="K178" s="180" t="s">
        <v>130</v>
      </c>
      <c r="L178" s="181">
        <v>613.29639999999995</v>
      </c>
    </row>
    <row r="179" spans="1:12" ht="20.100000000000001" customHeight="1">
      <c r="A179" s="172">
        <v>44938</v>
      </c>
      <c r="B179" s="173" t="s">
        <v>47</v>
      </c>
      <c r="C179" s="173" t="s">
        <v>287</v>
      </c>
      <c r="D179" s="174" t="s">
        <v>6</v>
      </c>
      <c r="E179" s="199">
        <v>5000</v>
      </c>
      <c r="F179" s="176">
        <v>8.1049362303617389</v>
      </c>
      <c r="G179" s="177" t="s">
        <v>242</v>
      </c>
      <c r="H179" s="177">
        <v>2</v>
      </c>
      <c r="I179" s="186" t="s">
        <v>128</v>
      </c>
      <c r="J179" s="179" t="s">
        <v>22</v>
      </c>
      <c r="K179" s="180" t="s">
        <v>44</v>
      </c>
      <c r="L179" s="182">
        <v>616.90800000000002</v>
      </c>
    </row>
    <row r="180" spans="1:12" ht="20.100000000000001" customHeight="1">
      <c r="A180" s="172">
        <v>44938</v>
      </c>
      <c r="B180" s="173" t="s">
        <v>48</v>
      </c>
      <c r="C180" s="173" t="s">
        <v>287</v>
      </c>
      <c r="D180" s="174" t="s">
        <v>6</v>
      </c>
      <c r="E180" s="199">
        <v>7000</v>
      </c>
      <c r="F180" s="176">
        <v>11.346910722506435</v>
      </c>
      <c r="G180" s="186" t="s">
        <v>246</v>
      </c>
      <c r="H180" s="177">
        <v>2</v>
      </c>
      <c r="I180" s="186" t="s">
        <v>128</v>
      </c>
      <c r="J180" s="179" t="s">
        <v>22</v>
      </c>
      <c r="K180" s="180" t="s">
        <v>44</v>
      </c>
      <c r="L180" s="182">
        <v>616.90800000000002</v>
      </c>
    </row>
    <row r="181" spans="1:12" ht="20.100000000000001" customHeight="1">
      <c r="A181" s="172">
        <v>44938</v>
      </c>
      <c r="B181" s="173" t="s">
        <v>149</v>
      </c>
      <c r="C181" s="184" t="s">
        <v>58</v>
      </c>
      <c r="D181" s="174" t="s">
        <v>6</v>
      </c>
      <c r="E181" s="199">
        <v>4000</v>
      </c>
      <c r="F181" s="176">
        <v>6.5221318762021108</v>
      </c>
      <c r="G181" s="186" t="s">
        <v>259</v>
      </c>
      <c r="H181" s="177">
        <v>3</v>
      </c>
      <c r="I181" s="186" t="s">
        <v>168</v>
      </c>
      <c r="J181" s="179" t="s">
        <v>22</v>
      </c>
      <c r="K181" s="180" t="s">
        <v>130</v>
      </c>
      <c r="L181" s="181">
        <v>613.29639999999995</v>
      </c>
    </row>
    <row r="182" spans="1:12" ht="20.100000000000001" customHeight="1">
      <c r="A182" s="172">
        <v>44938</v>
      </c>
      <c r="B182" s="173" t="s">
        <v>150</v>
      </c>
      <c r="C182" s="184" t="s">
        <v>58</v>
      </c>
      <c r="D182" s="174" t="s">
        <v>6</v>
      </c>
      <c r="E182" s="209">
        <v>2000</v>
      </c>
      <c r="F182" s="176">
        <v>3.2610659381010554</v>
      </c>
      <c r="G182" s="186" t="s">
        <v>260</v>
      </c>
      <c r="H182" s="177">
        <v>3</v>
      </c>
      <c r="I182" s="186" t="s">
        <v>168</v>
      </c>
      <c r="J182" s="179" t="s">
        <v>22</v>
      </c>
      <c r="K182" s="180" t="s">
        <v>130</v>
      </c>
      <c r="L182" s="181">
        <v>613.29639999999995</v>
      </c>
    </row>
    <row r="183" spans="1:12" ht="20.100000000000001" customHeight="1">
      <c r="A183" s="172">
        <v>44938</v>
      </c>
      <c r="B183" s="173" t="s">
        <v>48</v>
      </c>
      <c r="C183" s="173" t="s">
        <v>287</v>
      </c>
      <c r="D183" s="174" t="s">
        <v>6</v>
      </c>
      <c r="E183" s="199">
        <v>8000</v>
      </c>
      <c r="F183" s="176">
        <v>12.967897968578782</v>
      </c>
      <c r="G183" s="186" t="s">
        <v>261</v>
      </c>
      <c r="H183" s="177">
        <v>3</v>
      </c>
      <c r="I183" s="186" t="s">
        <v>168</v>
      </c>
      <c r="J183" s="179" t="s">
        <v>22</v>
      </c>
      <c r="K183" s="180" t="s">
        <v>44</v>
      </c>
      <c r="L183" s="182">
        <v>616.90800000000002</v>
      </c>
    </row>
    <row r="184" spans="1:12" ht="20.100000000000001" customHeight="1">
      <c r="A184" s="172">
        <v>44938</v>
      </c>
      <c r="B184" s="173" t="s">
        <v>46</v>
      </c>
      <c r="C184" s="184" t="s">
        <v>58</v>
      </c>
      <c r="D184" s="174" t="s">
        <v>6</v>
      </c>
      <c r="E184" s="211">
        <v>1500</v>
      </c>
      <c r="F184" s="176">
        <v>2.4457994535757916</v>
      </c>
      <c r="G184" s="186" t="s">
        <v>262</v>
      </c>
      <c r="H184" s="177">
        <v>3</v>
      </c>
      <c r="I184" s="186" t="s">
        <v>168</v>
      </c>
      <c r="J184" s="179" t="s">
        <v>22</v>
      </c>
      <c r="K184" s="180" t="s">
        <v>130</v>
      </c>
      <c r="L184" s="181">
        <v>613.29639999999995</v>
      </c>
    </row>
    <row r="185" spans="1:12" ht="20.100000000000001" customHeight="1">
      <c r="A185" s="172">
        <v>44938</v>
      </c>
      <c r="B185" s="173" t="s">
        <v>47</v>
      </c>
      <c r="C185" s="173" t="s">
        <v>287</v>
      </c>
      <c r="D185" s="174" t="s">
        <v>6</v>
      </c>
      <c r="E185" s="199">
        <v>3000</v>
      </c>
      <c r="F185" s="176">
        <v>4.8629617382170434</v>
      </c>
      <c r="G185" s="177" t="s">
        <v>260</v>
      </c>
      <c r="H185" s="177">
        <v>3</v>
      </c>
      <c r="I185" s="186" t="s">
        <v>168</v>
      </c>
      <c r="J185" s="179" t="s">
        <v>22</v>
      </c>
      <c r="K185" s="180" t="s">
        <v>44</v>
      </c>
      <c r="L185" s="182">
        <v>616.90800000000002</v>
      </c>
    </row>
    <row r="186" spans="1:12" ht="20.100000000000001" customHeight="1">
      <c r="A186" s="172">
        <v>44938</v>
      </c>
      <c r="B186" s="173" t="s">
        <v>46</v>
      </c>
      <c r="C186" s="184" t="s">
        <v>58</v>
      </c>
      <c r="D186" s="174" t="s">
        <v>6</v>
      </c>
      <c r="E186" s="199">
        <v>500</v>
      </c>
      <c r="F186" s="176">
        <v>0.81526648452526385</v>
      </c>
      <c r="G186" s="186" t="s">
        <v>178</v>
      </c>
      <c r="H186" s="178"/>
      <c r="I186" s="186" t="s">
        <v>144</v>
      </c>
      <c r="J186" s="179" t="s">
        <v>22</v>
      </c>
      <c r="K186" s="180" t="s">
        <v>130</v>
      </c>
      <c r="L186" s="181">
        <v>613.29639999999995</v>
      </c>
    </row>
    <row r="187" spans="1:12" ht="20.100000000000001" customHeight="1">
      <c r="A187" s="172">
        <v>44938</v>
      </c>
      <c r="B187" s="173" t="s">
        <v>46</v>
      </c>
      <c r="C187" s="184" t="s">
        <v>58</v>
      </c>
      <c r="D187" s="174" t="s">
        <v>7</v>
      </c>
      <c r="E187" s="189">
        <v>1300</v>
      </c>
      <c r="F187" s="176">
        <v>2.1196928597656859</v>
      </c>
      <c r="G187" s="177" t="s">
        <v>161</v>
      </c>
      <c r="H187" s="178"/>
      <c r="I187" s="177" t="s">
        <v>12</v>
      </c>
      <c r="J187" s="179" t="s">
        <v>22</v>
      </c>
      <c r="K187" s="180" t="s">
        <v>130</v>
      </c>
      <c r="L187" s="181">
        <v>613.29639999999995</v>
      </c>
    </row>
    <row r="188" spans="1:12" ht="20.100000000000001" customHeight="1">
      <c r="A188" s="172">
        <v>44938</v>
      </c>
      <c r="B188" s="173" t="s">
        <v>46</v>
      </c>
      <c r="C188" s="184" t="s">
        <v>58</v>
      </c>
      <c r="D188" s="174" t="s">
        <v>10</v>
      </c>
      <c r="E188" s="185">
        <v>1800</v>
      </c>
      <c r="F188" s="176">
        <v>2.9349593442909501</v>
      </c>
      <c r="G188" s="186" t="s">
        <v>270</v>
      </c>
      <c r="H188" s="178"/>
      <c r="I188" s="186" t="s">
        <v>167</v>
      </c>
      <c r="J188" s="179" t="s">
        <v>22</v>
      </c>
      <c r="K188" s="180" t="s">
        <v>130</v>
      </c>
      <c r="L188" s="181">
        <v>613.29639999999995</v>
      </c>
    </row>
    <row r="189" spans="1:12" ht="20.100000000000001" customHeight="1">
      <c r="A189" s="172">
        <v>44938</v>
      </c>
      <c r="B189" s="173" t="s">
        <v>18</v>
      </c>
      <c r="C189" s="173" t="s">
        <v>41</v>
      </c>
      <c r="D189" s="174" t="s">
        <v>9</v>
      </c>
      <c r="E189" s="175">
        <v>5000</v>
      </c>
      <c r="F189" s="176">
        <v>8.1526648452526391</v>
      </c>
      <c r="G189" s="177" t="s">
        <v>433</v>
      </c>
      <c r="H189" s="178"/>
      <c r="I189" s="177" t="s">
        <v>17</v>
      </c>
      <c r="J189" s="179" t="s">
        <v>22</v>
      </c>
      <c r="K189" s="180" t="s">
        <v>130</v>
      </c>
      <c r="L189" s="181">
        <v>613.29639999999995</v>
      </c>
    </row>
    <row r="190" spans="1:12" ht="20.100000000000001" customHeight="1">
      <c r="A190" s="172">
        <v>44938</v>
      </c>
      <c r="B190" s="173" t="s">
        <v>18</v>
      </c>
      <c r="C190" s="173" t="s">
        <v>41</v>
      </c>
      <c r="D190" s="174" t="s">
        <v>9</v>
      </c>
      <c r="E190" s="175">
        <v>5000</v>
      </c>
      <c r="F190" s="176">
        <v>8.1526648452526391</v>
      </c>
      <c r="G190" s="177" t="s">
        <v>434</v>
      </c>
      <c r="H190" s="178"/>
      <c r="I190" s="177" t="s">
        <v>16</v>
      </c>
      <c r="J190" s="179" t="s">
        <v>22</v>
      </c>
      <c r="K190" s="180" t="s">
        <v>130</v>
      </c>
      <c r="L190" s="181">
        <v>613.29639999999995</v>
      </c>
    </row>
    <row r="191" spans="1:12" ht="20.100000000000001" customHeight="1">
      <c r="A191" s="172">
        <v>44938</v>
      </c>
      <c r="B191" s="173" t="s">
        <v>18</v>
      </c>
      <c r="C191" s="173" t="s">
        <v>41</v>
      </c>
      <c r="D191" s="174" t="s">
        <v>7</v>
      </c>
      <c r="E191" s="175">
        <v>5000</v>
      </c>
      <c r="F191" s="176">
        <v>8.1049362303617389</v>
      </c>
      <c r="G191" s="177" t="s">
        <v>435</v>
      </c>
      <c r="H191" s="178"/>
      <c r="I191" s="177" t="s">
        <v>20</v>
      </c>
      <c r="J191" s="179" t="s">
        <v>22</v>
      </c>
      <c r="K191" s="180" t="s">
        <v>44</v>
      </c>
      <c r="L191" s="182">
        <v>616.90800000000002</v>
      </c>
    </row>
    <row r="192" spans="1:12" ht="20.100000000000001" customHeight="1">
      <c r="A192" s="172">
        <v>44938</v>
      </c>
      <c r="B192" s="173" t="s">
        <v>18</v>
      </c>
      <c r="C192" s="173" t="s">
        <v>41</v>
      </c>
      <c r="D192" s="174" t="s">
        <v>6</v>
      </c>
      <c r="E192" s="175">
        <v>5000</v>
      </c>
      <c r="F192" s="176">
        <v>8.1049362303617389</v>
      </c>
      <c r="G192" s="177" t="s">
        <v>436</v>
      </c>
      <c r="H192" s="178"/>
      <c r="I192" s="177" t="s">
        <v>13</v>
      </c>
      <c r="J192" s="179" t="s">
        <v>22</v>
      </c>
      <c r="K192" s="180" t="s">
        <v>44</v>
      </c>
      <c r="L192" s="182">
        <v>616.90800000000002</v>
      </c>
    </row>
    <row r="193" spans="1:12" ht="20.100000000000001" customHeight="1">
      <c r="A193" s="172">
        <v>44938</v>
      </c>
      <c r="B193" s="173" t="s">
        <v>18</v>
      </c>
      <c r="C193" s="173" t="s">
        <v>41</v>
      </c>
      <c r="D193" s="174" t="s">
        <v>7</v>
      </c>
      <c r="E193" s="175">
        <v>2500</v>
      </c>
      <c r="F193" s="176">
        <v>4.0524681151808695</v>
      </c>
      <c r="G193" s="177" t="s">
        <v>437</v>
      </c>
      <c r="H193" s="178"/>
      <c r="I193" s="177" t="s">
        <v>14</v>
      </c>
      <c r="J193" s="179" t="s">
        <v>22</v>
      </c>
      <c r="K193" s="180" t="s">
        <v>44</v>
      </c>
      <c r="L193" s="182">
        <v>616.90800000000002</v>
      </c>
    </row>
    <row r="194" spans="1:12" ht="20.100000000000001" customHeight="1">
      <c r="A194" s="172">
        <v>44938</v>
      </c>
      <c r="B194" s="173" t="s">
        <v>18</v>
      </c>
      <c r="C194" s="173" t="s">
        <v>41</v>
      </c>
      <c r="D194" s="174" t="s">
        <v>7</v>
      </c>
      <c r="E194" s="175">
        <v>2500</v>
      </c>
      <c r="F194" s="176">
        <v>4.0524681151808695</v>
      </c>
      <c r="G194" s="177" t="s">
        <v>437</v>
      </c>
      <c r="H194" s="178"/>
      <c r="I194" s="177" t="s">
        <v>40</v>
      </c>
      <c r="J194" s="179" t="s">
        <v>22</v>
      </c>
      <c r="K194" s="180" t="s">
        <v>44</v>
      </c>
      <c r="L194" s="182">
        <v>616.90800000000002</v>
      </c>
    </row>
    <row r="195" spans="1:12" ht="20.100000000000001" customHeight="1">
      <c r="A195" s="172">
        <v>44938</v>
      </c>
      <c r="B195" s="173" t="s">
        <v>18</v>
      </c>
      <c r="C195" s="173" t="s">
        <v>41</v>
      </c>
      <c r="D195" s="174" t="s">
        <v>7</v>
      </c>
      <c r="E195" s="175">
        <v>2500</v>
      </c>
      <c r="F195" s="176">
        <v>4.0524681151808695</v>
      </c>
      <c r="G195" s="177" t="s">
        <v>438</v>
      </c>
      <c r="H195" s="178"/>
      <c r="I195" s="177" t="s">
        <v>12</v>
      </c>
      <c r="J195" s="179" t="s">
        <v>22</v>
      </c>
      <c r="K195" s="180" t="s">
        <v>44</v>
      </c>
      <c r="L195" s="182">
        <v>616.90800000000002</v>
      </c>
    </row>
    <row r="196" spans="1:12" ht="20.100000000000001" customHeight="1">
      <c r="A196" s="172">
        <v>44938</v>
      </c>
      <c r="B196" s="173" t="s">
        <v>18</v>
      </c>
      <c r="C196" s="173" t="s">
        <v>41</v>
      </c>
      <c r="D196" s="174" t="s">
        <v>7</v>
      </c>
      <c r="E196" s="175">
        <v>2500</v>
      </c>
      <c r="F196" s="176">
        <v>4.0524681151808695</v>
      </c>
      <c r="G196" s="177" t="s">
        <v>439</v>
      </c>
      <c r="H196" s="178"/>
      <c r="I196" s="177" t="s">
        <v>59</v>
      </c>
      <c r="J196" s="179" t="s">
        <v>22</v>
      </c>
      <c r="K196" s="180" t="s">
        <v>44</v>
      </c>
      <c r="L196" s="182">
        <v>616.90800000000002</v>
      </c>
    </row>
    <row r="197" spans="1:12" ht="20.100000000000001" customHeight="1">
      <c r="A197" s="172">
        <v>44938</v>
      </c>
      <c r="B197" s="173" t="s">
        <v>18</v>
      </c>
      <c r="C197" s="173" t="s">
        <v>41</v>
      </c>
      <c r="D197" s="174" t="s">
        <v>7</v>
      </c>
      <c r="E197" s="175">
        <v>2500</v>
      </c>
      <c r="F197" s="176">
        <v>4.0524681151808695</v>
      </c>
      <c r="G197" s="177" t="s">
        <v>440</v>
      </c>
      <c r="H197" s="178"/>
      <c r="I197" s="177" t="s">
        <v>144</v>
      </c>
      <c r="J197" s="179" t="s">
        <v>22</v>
      </c>
      <c r="K197" s="180" t="s">
        <v>44</v>
      </c>
      <c r="L197" s="182">
        <v>616.90800000000002</v>
      </c>
    </row>
    <row r="198" spans="1:12" ht="20.100000000000001" customHeight="1">
      <c r="A198" s="172">
        <v>44938</v>
      </c>
      <c r="B198" s="173" t="s">
        <v>18</v>
      </c>
      <c r="C198" s="173" t="s">
        <v>41</v>
      </c>
      <c r="D198" s="174" t="s">
        <v>6</v>
      </c>
      <c r="E198" s="175">
        <v>2500</v>
      </c>
      <c r="F198" s="176">
        <v>4.0524681151808695</v>
      </c>
      <c r="G198" s="177" t="s">
        <v>441</v>
      </c>
      <c r="H198" s="178"/>
      <c r="I198" s="177" t="s">
        <v>25</v>
      </c>
      <c r="J198" s="179" t="s">
        <v>22</v>
      </c>
      <c r="K198" s="180" t="s">
        <v>44</v>
      </c>
      <c r="L198" s="182">
        <v>616.90800000000002</v>
      </c>
    </row>
    <row r="199" spans="1:12" ht="20.100000000000001" customHeight="1">
      <c r="A199" s="172">
        <v>44938</v>
      </c>
      <c r="B199" s="173" t="s">
        <v>18</v>
      </c>
      <c r="C199" s="173" t="s">
        <v>41</v>
      </c>
      <c r="D199" s="174" t="s">
        <v>6</v>
      </c>
      <c r="E199" s="175">
        <v>2500</v>
      </c>
      <c r="F199" s="176">
        <v>4.0524681151808695</v>
      </c>
      <c r="G199" s="177" t="s">
        <v>442</v>
      </c>
      <c r="H199" s="178"/>
      <c r="I199" s="177" t="s">
        <v>128</v>
      </c>
      <c r="J199" s="179" t="s">
        <v>22</v>
      </c>
      <c r="K199" s="180" t="s">
        <v>44</v>
      </c>
      <c r="L199" s="182">
        <v>616.90800000000002</v>
      </c>
    </row>
    <row r="200" spans="1:12" ht="20.100000000000001" customHeight="1">
      <c r="A200" s="172">
        <v>44938</v>
      </c>
      <c r="B200" s="173" t="s">
        <v>18</v>
      </c>
      <c r="C200" s="173" t="s">
        <v>41</v>
      </c>
      <c r="D200" s="174" t="s">
        <v>6</v>
      </c>
      <c r="E200" s="175">
        <v>2500</v>
      </c>
      <c r="F200" s="176">
        <v>4.0524681151808695</v>
      </c>
      <c r="G200" s="177" t="s">
        <v>443</v>
      </c>
      <c r="H200" s="178"/>
      <c r="I200" s="177" t="s">
        <v>153</v>
      </c>
      <c r="J200" s="179" t="s">
        <v>22</v>
      </c>
      <c r="K200" s="180" t="s">
        <v>44</v>
      </c>
      <c r="L200" s="182">
        <v>616.90800000000002</v>
      </c>
    </row>
    <row r="201" spans="1:12" ht="20.100000000000001" customHeight="1">
      <c r="A201" s="172">
        <v>44938</v>
      </c>
      <c r="B201" s="173" t="s">
        <v>18</v>
      </c>
      <c r="C201" s="173" t="s">
        <v>41</v>
      </c>
      <c r="D201" s="174" t="s">
        <v>6</v>
      </c>
      <c r="E201" s="175">
        <v>2500</v>
      </c>
      <c r="F201" s="176">
        <v>4.0524681151808695</v>
      </c>
      <c r="G201" s="177" t="s">
        <v>444</v>
      </c>
      <c r="H201" s="178"/>
      <c r="I201" s="177" t="s">
        <v>168</v>
      </c>
      <c r="J201" s="179" t="s">
        <v>22</v>
      </c>
      <c r="K201" s="180" t="s">
        <v>44</v>
      </c>
      <c r="L201" s="182">
        <v>616.90800000000002</v>
      </c>
    </row>
    <row r="202" spans="1:12" ht="20.100000000000001" customHeight="1">
      <c r="A202" s="172">
        <v>44938</v>
      </c>
      <c r="B202" s="173" t="s">
        <v>18</v>
      </c>
      <c r="C202" s="173" t="s">
        <v>41</v>
      </c>
      <c r="D202" s="174" t="s">
        <v>6</v>
      </c>
      <c r="E202" s="175">
        <v>2500</v>
      </c>
      <c r="F202" s="176">
        <v>4.0524681151808695</v>
      </c>
      <c r="G202" s="177" t="s">
        <v>445</v>
      </c>
      <c r="H202" s="178"/>
      <c r="I202" s="177" t="s">
        <v>45</v>
      </c>
      <c r="J202" s="179" t="s">
        <v>22</v>
      </c>
      <c r="K202" s="180" t="s">
        <v>44</v>
      </c>
      <c r="L202" s="182">
        <v>616.90800000000002</v>
      </c>
    </row>
    <row r="203" spans="1:12" ht="20.100000000000001" customHeight="1">
      <c r="A203" s="172">
        <v>44938</v>
      </c>
      <c r="B203" s="173" t="s">
        <v>18</v>
      </c>
      <c r="C203" s="173" t="s">
        <v>41</v>
      </c>
      <c r="D203" s="174" t="s">
        <v>10</v>
      </c>
      <c r="E203" s="175">
        <v>2500</v>
      </c>
      <c r="F203" s="176">
        <v>4.0763324226263196</v>
      </c>
      <c r="G203" s="177" t="s">
        <v>446</v>
      </c>
      <c r="H203" s="178"/>
      <c r="I203" s="177" t="s">
        <v>15</v>
      </c>
      <c r="J203" s="179" t="s">
        <v>22</v>
      </c>
      <c r="K203" s="180" t="s">
        <v>130</v>
      </c>
      <c r="L203" s="181">
        <v>613.29639999999995</v>
      </c>
    </row>
    <row r="204" spans="1:12" ht="20.100000000000001" customHeight="1">
      <c r="A204" s="172">
        <v>44938</v>
      </c>
      <c r="B204" s="173" t="s">
        <v>18</v>
      </c>
      <c r="C204" s="173" t="s">
        <v>41</v>
      </c>
      <c r="D204" s="174" t="s">
        <v>10</v>
      </c>
      <c r="E204" s="175">
        <v>2500</v>
      </c>
      <c r="F204" s="176">
        <v>4.0763324226263196</v>
      </c>
      <c r="G204" s="177" t="s">
        <v>447</v>
      </c>
      <c r="H204" s="178"/>
      <c r="I204" s="177" t="s">
        <v>167</v>
      </c>
      <c r="J204" s="179" t="s">
        <v>22</v>
      </c>
      <c r="K204" s="180" t="s">
        <v>130</v>
      </c>
      <c r="L204" s="181">
        <v>613.29639999999995</v>
      </c>
    </row>
    <row r="205" spans="1:12" ht="20.100000000000001" customHeight="1">
      <c r="A205" s="172">
        <v>44938</v>
      </c>
      <c r="B205" s="173" t="s">
        <v>46</v>
      </c>
      <c r="C205" s="184" t="s">
        <v>58</v>
      </c>
      <c r="D205" s="174" t="s">
        <v>7</v>
      </c>
      <c r="E205" s="189">
        <v>1950</v>
      </c>
      <c r="F205" s="176">
        <v>3.1795392896485293</v>
      </c>
      <c r="G205" s="186" t="s">
        <v>61</v>
      </c>
      <c r="H205" s="178"/>
      <c r="I205" s="177" t="s">
        <v>40</v>
      </c>
      <c r="J205" s="179" t="s">
        <v>22</v>
      </c>
      <c r="K205" s="180" t="s">
        <v>130</v>
      </c>
      <c r="L205" s="181">
        <v>613.29639999999995</v>
      </c>
    </row>
    <row r="206" spans="1:12" ht="20.100000000000001" customHeight="1">
      <c r="A206" s="172">
        <v>44938</v>
      </c>
      <c r="B206" s="173" t="s">
        <v>46</v>
      </c>
      <c r="C206" s="184" t="s">
        <v>58</v>
      </c>
      <c r="D206" s="174" t="s">
        <v>7</v>
      </c>
      <c r="E206" s="189">
        <v>1700</v>
      </c>
      <c r="F206" s="176">
        <v>2.771906047385897</v>
      </c>
      <c r="G206" s="177" t="s">
        <v>112</v>
      </c>
      <c r="H206" s="178"/>
      <c r="I206" s="177" t="s">
        <v>59</v>
      </c>
      <c r="J206" s="179" t="s">
        <v>22</v>
      </c>
      <c r="K206" s="180" t="s">
        <v>130</v>
      </c>
      <c r="L206" s="181">
        <v>613.29639999999995</v>
      </c>
    </row>
    <row r="207" spans="1:12" ht="20.100000000000001" customHeight="1">
      <c r="A207" s="172">
        <v>44938</v>
      </c>
      <c r="B207" s="173" t="s">
        <v>46</v>
      </c>
      <c r="C207" s="184" t="s">
        <v>58</v>
      </c>
      <c r="D207" s="174" t="s">
        <v>10</v>
      </c>
      <c r="E207" s="175">
        <v>1850</v>
      </c>
      <c r="F207" s="176">
        <v>3.0164859927434762</v>
      </c>
      <c r="G207" s="186" t="s">
        <v>63</v>
      </c>
      <c r="H207" s="178"/>
      <c r="I207" s="177" t="s">
        <v>15</v>
      </c>
      <c r="J207" s="179" t="s">
        <v>22</v>
      </c>
      <c r="K207" s="180" t="s">
        <v>130</v>
      </c>
      <c r="L207" s="181">
        <v>613.29639999999995</v>
      </c>
    </row>
    <row r="208" spans="1:12" ht="20.100000000000001" customHeight="1">
      <c r="A208" s="172">
        <v>44938</v>
      </c>
      <c r="B208" s="173" t="s">
        <v>62</v>
      </c>
      <c r="C208" s="173" t="s">
        <v>50</v>
      </c>
      <c r="D208" s="174" t="s">
        <v>10</v>
      </c>
      <c r="E208" s="175">
        <v>12000</v>
      </c>
      <c r="F208" s="176">
        <v>19.566395628606333</v>
      </c>
      <c r="G208" s="186" t="s">
        <v>91</v>
      </c>
      <c r="H208" s="178"/>
      <c r="I208" s="177" t="s">
        <v>15</v>
      </c>
      <c r="J208" s="179" t="s">
        <v>22</v>
      </c>
      <c r="K208" s="180" t="s">
        <v>130</v>
      </c>
      <c r="L208" s="181">
        <v>613.29639999999995</v>
      </c>
    </row>
    <row r="209" spans="1:12" ht="20.100000000000001" customHeight="1">
      <c r="A209" s="172">
        <v>44939</v>
      </c>
      <c r="B209" s="173" t="s">
        <v>221</v>
      </c>
      <c r="C209" s="184" t="s">
        <v>58</v>
      </c>
      <c r="D209" s="174" t="s">
        <v>7</v>
      </c>
      <c r="E209" s="196">
        <v>1700</v>
      </c>
      <c r="F209" s="176">
        <v>2.771906047385897</v>
      </c>
      <c r="G209" s="197" t="s">
        <v>222</v>
      </c>
      <c r="H209" s="178"/>
      <c r="I209" s="177" t="s">
        <v>20</v>
      </c>
      <c r="J209" s="179" t="s">
        <v>22</v>
      </c>
      <c r="K209" s="180" t="s">
        <v>130</v>
      </c>
      <c r="L209" s="181">
        <v>613.29639999999995</v>
      </c>
    </row>
    <row r="210" spans="1:12" ht="20.100000000000001" customHeight="1">
      <c r="A210" s="172">
        <v>44939</v>
      </c>
      <c r="B210" s="208" t="s">
        <v>46</v>
      </c>
      <c r="C210" s="184" t="s">
        <v>58</v>
      </c>
      <c r="D210" s="174" t="s">
        <v>8</v>
      </c>
      <c r="E210" s="185">
        <v>1700</v>
      </c>
      <c r="F210" s="176">
        <v>2.771906047385897</v>
      </c>
      <c r="G210" s="186" t="s">
        <v>67</v>
      </c>
      <c r="H210" s="178"/>
      <c r="I210" s="186" t="s">
        <v>14</v>
      </c>
      <c r="J210" s="179" t="s">
        <v>22</v>
      </c>
      <c r="K210" s="180" t="s">
        <v>130</v>
      </c>
      <c r="L210" s="181">
        <v>613.29639999999995</v>
      </c>
    </row>
    <row r="211" spans="1:12" ht="20.100000000000001" customHeight="1">
      <c r="A211" s="172">
        <v>44939</v>
      </c>
      <c r="B211" s="208" t="s">
        <v>203</v>
      </c>
      <c r="C211" s="173" t="s">
        <v>432</v>
      </c>
      <c r="D211" s="174" t="s">
        <v>10</v>
      </c>
      <c r="E211" s="185">
        <v>6400</v>
      </c>
      <c r="F211" s="176">
        <v>10.435411001923377</v>
      </c>
      <c r="G211" s="186" t="s">
        <v>80</v>
      </c>
      <c r="H211" s="178"/>
      <c r="I211" s="186" t="s">
        <v>14</v>
      </c>
      <c r="J211" s="179" t="s">
        <v>22</v>
      </c>
      <c r="K211" s="180" t="s">
        <v>130</v>
      </c>
      <c r="L211" s="181">
        <v>613.29639999999995</v>
      </c>
    </row>
    <row r="212" spans="1:12" ht="20.100000000000001" customHeight="1">
      <c r="A212" s="190">
        <v>44939</v>
      </c>
      <c r="B212" s="191" t="s">
        <v>95</v>
      </c>
      <c r="C212" s="184" t="s">
        <v>58</v>
      </c>
      <c r="D212" s="192" t="s">
        <v>9</v>
      </c>
      <c r="E212" s="193">
        <v>1700</v>
      </c>
      <c r="F212" s="176">
        <v>2.771906047385897</v>
      </c>
      <c r="G212" s="194" t="s">
        <v>60</v>
      </c>
      <c r="H212" s="178"/>
      <c r="I212" s="186" t="s">
        <v>16</v>
      </c>
      <c r="J212" s="179" t="s">
        <v>22</v>
      </c>
      <c r="K212" s="180" t="s">
        <v>130</v>
      </c>
      <c r="L212" s="181">
        <v>613.29639999999995</v>
      </c>
    </row>
    <row r="213" spans="1:12" ht="20.100000000000001" customHeight="1">
      <c r="A213" s="172">
        <v>44939</v>
      </c>
      <c r="B213" s="173" t="s">
        <v>46</v>
      </c>
      <c r="C213" s="184" t="s">
        <v>58</v>
      </c>
      <c r="D213" s="174" t="s">
        <v>6</v>
      </c>
      <c r="E213" s="188">
        <v>1900</v>
      </c>
      <c r="F213" s="176">
        <v>3.0980126411960027</v>
      </c>
      <c r="G213" s="186" t="s">
        <v>160</v>
      </c>
      <c r="H213" s="178"/>
      <c r="I213" s="186" t="s">
        <v>153</v>
      </c>
      <c r="J213" s="179" t="s">
        <v>22</v>
      </c>
      <c r="K213" s="180" t="s">
        <v>130</v>
      </c>
      <c r="L213" s="181">
        <v>613.29639999999995</v>
      </c>
    </row>
    <row r="214" spans="1:12" ht="20.100000000000001" customHeight="1">
      <c r="A214" s="183">
        <v>44939</v>
      </c>
      <c r="B214" s="173" t="s">
        <v>46</v>
      </c>
      <c r="C214" s="184" t="s">
        <v>58</v>
      </c>
      <c r="D214" s="174" t="s">
        <v>6</v>
      </c>
      <c r="E214" s="189">
        <v>1850</v>
      </c>
      <c r="F214" s="176">
        <v>3.0164859927434762</v>
      </c>
      <c r="G214" s="177" t="s">
        <v>66</v>
      </c>
      <c r="H214" s="178"/>
      <c r="I214" s="186" t="s">
        <v>13</v>
      </c>
      <c r="J214" s="179" t="s">
        <v>22</v>
      </c>
      <c r="K214" s="180" t="s">
        <v>130</v>
      </c>
      <c r="L214" s="181">
        <v>613.29639999999995</v>
      </c>
    </row>
    <row r="215" spans="1:12" ht="20.100000000000001" customHeight="1">
      <c r="A215" s="172">
        <v>44939</v>
      </c>
      <c r="B215" s="173" t="s">
        <v>228</v>
      </c>
      <c r="C215" s="184" t="s">
        <v>58</v>
      </c>
      <c r="D215" s="174" t="s">
        <v>6</v>
      </c>
      <c r="E215" s="199">
        <v>6000</v>
      </c>
      <c r="F215" s="176">
        <v>9.7831978143031666</v>
      </c>
      <c r="G215" s="186" t="s">
        <v>207</v>
      </c>
      <c r="H215" s="177">
        <v>1</v>
      </c>
      <c r="I215" s="198" t="s">
        <v>25</v>
      </c>
      <c r="J215" s="179" t="s">
        <v>22</v>
      </c>
      <c r="K215" s="180" t="s">
        <v>130</v>
      </c>
      <c r="L215" s="181">
        <v>613.29639999999995</v>
      </c>
    </row>
    <row r="216" spans="1:12" ht="20.100000000000001" customHeight="1">
      <c r="A216" s="172">
        <v>44939</v>
      </c>
      <c r="B216" s="173" t="s">
        <v>229</v>
      </c>
      <c r="C216" s="184" t="s">
        <v>58</v>
      </c>
      <c r="D216" s="174" t="s">
        <v>6</v>
      </c>
      <c r="E216" s="199">
        <v>6000</v>
      </c>
      <c r="F216" s="176">
        <v>9.7831978143031666</v>
      </c>
      <c r="G216" s="186" t="s">
        <v>207</v>
      </c>
      <c r="H216" s="177">
        <v>1</v>
      </c>
      <c r="I216" s="198" t="s">
        <v>25</v>
      </c>
      <c r="J216" s="179" t="s">
        <v>22</v>
      </c>
      <c r="K216" s="180" t="s">
        <v>130</v>
      </c>
      <c r="L216" s="181">
        <v>613.29639999999995</v>
      </c>
    </row>
    <row r="217" spans="1:12" ht="20.100000000000001" customHeight="1">
      <c r="A217" s="172">
        <v>44939</v>
      </c>
      <c r="B217" s="173" t="s">
        <v>46</v>
      </c>
      <c r="C217" s="184" t="s">
        <v>58</v>
      </c>
      <c r="D217" s="174" t="s">
        <v>6</v>
      </c>
      <c r="E217" s="199">
        <v>2000</v>
      </c>
      <c r="F217" s="176">
        <v>3.2610659381010554</v>
      </c>
      <c r="G217" s="186" t="s">
        <v>207</v>
      </c>
      <c r="H217" s="177">
        <v>1</v>
      </c>
      <c r="I217" s="198" t="s">
        <v>25</v>
      </c>
      <c r="J217" s="179" t="s">
        <v>22</v>
      </c>
      <c r="K217" s="180" t="s">
        <v>130</v>
      </c>
      <c r="L217" s="181">
        <v>613.29639999999995</v>
      </c>
    </row>
    <row r="218" spans="1:12" ht="20.100000000000001" customHeight="1">
      <c r="A218" s="172">
        <v>44939</v>
      </c>
      <c r="B218" s="173" t="s">
        <v>47</v>
      </c>
      <c r="C218" s="173" t="s">
        <v>287</v>
      </c>
      <c r="D218" s="174" t="s">
        <v>6</v>
      </c>
      <c r="E218" s="199">
        <v>5000</v>
      </c>
      <c r="F218" s="176">
        <v>8.1049362303617389</v>
      </c>
      <c r="G218" s="186" t="s">
        <v>207</v>
      </c>
      <c r="H218" s="177">
        <v>1</v>
      </c>
      <c r="I218" s="198" t="s">
        <v>25</v>
      </c>
      <c r="J218" s="179" t="s">
        <v>22</v>
      </c>
      <c r="K218" s="180" t="s">
        <v>44</v>
      </c>
      <c r="L218" s="182">
        <v>616.90800000000002</v>
      </c>
    </row>
    <row r="219" spans="1:12" ht="20.100000000000001" customHeight="1">
      <c r="A219" s="172">
        <v>44939</v>
      </c>
      <c r="B219" s="173" t="s">
        <v>48</v>
      </c>
      <c r="C219" s="173" t="s">
        <v>287</v>
      </c>
      <c r="D219" s="174" t="s">
        <v>6</v>
      </c>
      <c r="E219" s="199">
        <v>8000</v>
      </c>
      <c r="F219" s="176">
        <v>12.967897968578782</v>
      </c>
      <c r="G219" s="186" t="s">
        <v>208</v>
      </c>
      <c r="H219" s="177">
        <v>1</v>
      </c>
      <c r="I219" s="198" t="s">
        <v>25</v>
      </c>
      <c r="J219" s="179" t="s">
        <v>22</v>
      </c>
      <c r="K219" s="180" t="s">
        <v>44</v>
      </c>
      <c r="L219" s="182">
        <v>616.90800000000002</v>
      </c>
    </row>
    <row r="220" spans="1:12" ht="20.100000000000001" customHeight="1">
      <c r="A220" s="172">
        <v>44939</v>
      </c>
      <c r="B220" s="173" t="s">
        <v>456</v>
      </c>
      <c r="C220" s="173" t="s">
        <v>51</v>
      </c>
      <c r="D220" s="174" t="s">
        <v>6</v>
      </c>
      <c r="E220" s="199">
        <v>1500</v>
      </c>
      <c r="F220" s="176">
        <v>2.4314808691085217</v>
      </c>
      <c r="G220" s="186" t="s">
        <v>207</v>
      </c>
      <c r="H220" s="177">
        <v>1</v>
      </c>
      <c r="I220" s="198" t="s">
        <v>25</v>
      </c>
      <c r="J220" s="179" t="s">
        <v>22</v>
      </c>
      <c r="K220" s="180" t="s">
        <v>44</v>
      </c>
      <c r="L220" s="182">
        <v>616.90800000000002</v>
      </c>
    </row>
    <row r="221" spans="1:12" ht="20.100000000000001" customHeight="1">
      <c r="A221" s="172">
        <v>44939</v>
      </c>
      <c r="B221" s="173" t="s">
        <v>95</v>
      </c>
      <c r="C221" s="184" t="s">
        <v>58</v>
      </c>
      <c r="D221" s="174" t="s">
        <v>6</v>
      </c>
      <c r="E221" s="188">
        <v>1600</v>
      </c>
      <c r="F221" s="176">
        <v>2.6088527504808443</v>
      </c>
      <c r="G221" s="186" t="s">
        <v>64</v>
      </c>
      <c r="H221" s="178"/>
      <c r="I221" s="186" t="s">
        <v>45</v>
      </c>
      <c r="J221" s="179" t="s">
        <v>22</v>
      </c>
      <c r="K221" s="180" t="s">
        <v>130</v>
      </c>
      <c r="L221" s="181">
        <v>613.29639999999995</v>
      </c>
    </row>
    <row r="222" spans="1:12" ht="20.100000000000001" customHeight="1">
      <c r="A222" s="172">
        <v>44939</v>
      </c>
      <c r="B222" s="173" t="s">
        <v>247</v>
      </c>
      <c r="C222" s="184" t="s">
        <v>58</v>
      </c>
      <c r="D222" s="174" t="s">
        <v>6</v>
      </c>
      <c r="E222" s="199">
        <v>3000</v>
      </c>
      <c r="F222" s="176">
        <v>4.8915989071515833</v>
      </c>
      <c r="G222" s="186" t="s">
        <v>242</v>
      </c>
      <c r="H222" s="177">
        <v>2</v>
      </c>
      <c r="I222" s="186" t="s">
        <v>128</v>
      </c>
      <c r="J222" s="179" t="s">
        <v>22</v>
      </c>
      <c r="K222" s="180" t="s">
        <v>130</v>
      </c>
      <c r="L222" s="181">
        <v>613.29639999999995</v>
      </c>
    </row>
    <row r="223" spans="1:12" ht="20.100000000000001" customHeight="1">
      <c r="A223" s="172">
        <v>44939</v>
      </c>
      <c r="B223" s="173" t="s">
        <v>248</v>
      </c>
      <c r="C223" s="184" t="s">
        <v>58</v>
      </c>
      <c r="D223" s="174" t="s">
        <v>6</v>
      </c>
      <c r="E223" s="199">
        <v>3000</v>
      </c>
      <c r="F223" s="176">
        <v>4.8915989071515833</v>
      </c>
      <c r="G223" s="177" t="s">
        <v>242</v>
      </c>
      <c r="H223" s="177">
        <v>2</v>
      </c>
      <c r="I223" s="186" t="s">
        <v>128</v>
      </c>
      <c r="J223" s="179" t="s">
        <v>22</v>
      </c>
      <c r="K223" s="180" t="s">
        <v>130</v>
      </c>
      <c r="L223" s="181">
        <v>613.29639999999995</v>
      </c>
    </row>
    <row r="224" spans="1:12" ht="20.100000000000001" customHeight="1">
      <c r="A224" s="172">
        <v>44939</v>
      </c>
      <c r="B224" s="173" t="s">
        <v>245</v>
      </c>
      <c r="C224" s="184" t="s">
        <v>58</v>
      </c>
      <c r="D224" s="174" t="s">
        <v>6</v>
      </c>
      <c r="E224" s="199">
        <v>1000</v>
      </c>
      <c r="F224" s="176">
        <v>1.6305329690505277</v>
      </c>
      <c r="G224" s="186" t="s">
        <v>242</v>
      </c>
      <c r="H224" s="177">
        <v>2</v>
      </c>
      <c r="I224" s="186" t="s">
        <v>128</v>
      </c>
      <c r="J224" s="179" t="s">
        <v>22</v>
      </c>
      <c r="K224" s="180" t="s">
        <v>130</v>
      </c>
      <c r="L224" s="181">
        <v>613.29639999999995</v>
      </c>
    </row>
    <row r="225" spans="1:12" ht="20.100000000000001" customHeight="1">
      <c r="A225" s="172">
        <v>44939</v>
      </c>
      <c r="B225" s="173" t="s">
        <v>46</v>
      </c>
      <c r="C225" s="184" t="s">
        <v>58</v>
      </c>
      <c r="D225" s="174" t="s">
        <v>6</v>
      </c>
      <c r="E225" s="199">
        <v>1900</v>
      </c>
      <c r="F225" s="176">
        <v>3.0980126411960027</v>
      </c>
      <c r="G225" s="186" t="s">
        <v>242</v>
      </c>
      <c r="H225" s="177">
        <v>2</v>
      </c>
      <c r="I225" s="186" t="s">
        <v>128</v>
      </c>
      <c r="J225" s="179" t="s">
        <v>22</v>
      </c>
      <c r="K225" s="180" t="s">
        <v>130</v>
      </c>
      <c r="L225" s="181">
        <v>613.29639999999995</v>
      </c>
    </row>
    <row r="226" spans="1:12" ht="20.100000000000001" customHeight="1">
      <c r="A226" s="172">
        <v>44939</v>
      </c>
      <c r="B226" s="173" t="s">
        <v>456</v>
      </c>
      <c r="C226" s="173" t="s">
        <v>51</v>
      </c>
      <c r="D226" s="174" t="s">
        <v>6</v>
      </c>
      <c r="E226" s="199">
        <v>2000</v>
      </c>
      <c r="F226" s="176">
        <v>3.2419744921446956</v>
      </c>
      <c r="G226" s="186" t="s">
        <v>242</v>
      </c>
      <c r="H226" s="177">
        <v>2</v>
      </c>
      <c r="I226" s="186" t="s">
        <v>128</v>
      </c>
      <c r="J226" s="179" t="s">
        <v>22</v>
      </c>
      <c r="K226" s="180" t="s">
        <v>44</v>
      </c>
      <c r="L226" s="182">
        <v>616.90800000000002</v>
      </c>
    </row>
    <row r="227" spans="1:12" ht="20.100000000000001" customHeight="1">
      <c r="A227" s="172">
        <v>44939</v>
      </c>
      <c r="B227" s="173" t="s">
        <v>47</v>
      </c>
      <c r="C227" s="173" t="s">
        <v>287</v>
      </c>
      <c r="D227" s="174" t="s">
        <v>6</v>
      </c>
      <c r="E227" s="199">
        <v>5000</v>
      </c>
      <c r="F227" s="176">
        <v>8.1049362303617389</v>
      </c>
      <c r="G227" s="177" t="s">
        <v>249</v>
      </c>
      <c r="H227" s="177">
        <v>2</v>
      </c>
      <c r="I227" s="186" t="s">
        <v>128</v>
      </c>
      <c r="J227" s="179" t="s">
        <v>22</v>
      </c>
      <c r="K227" s="180" t="s">
        <v>44</v>
      </c>
      <c r="L227" s="182">
        <v>616.90800000000002</v>
      </c>
    </row>
    <row r="228" spans="1:12" ht="20.100000000000001" customHeight="1">
      <c r="A228" s="172">
        <v>44939</v>
      </c>
      <c r="B228" s="173" t="s">
        <v>48</v>
      </c>
      <c r="C228" s="173" t="s">
        <v>287</v>
      </c>
      <c r="D228" s="174" t="s">
        <v>6</v>
      </c>
      <c r="E228" s="199">
        <v>7000</v>
      </c>
      <c r="F228" s="176">
        <v>11.346910722506435</v>
      </c>
      <c r="G228" s="186" t="s">
        <v>246</v>
      </c>
      <c r="H228" s="177">
        <v>2</v>
      </c>
      <c r="I228" s="186" t="s">
        <v>128</v>
      </c>
      <c r="J228" s="179" t="s">
        <v>22</v>
      </c>
      <c r="K228" s="180" t="s">
        <v>44</v>
      </c>
      <c r="L228" s="182">
        <v>616.90800000000002</v>
      </c>
    </row>
    <row r="229" spans="1:12" ht="20.100000000000001" customHeight="1">
      <c r="A229" s="172">
        <v>44939</v>
      </c>
      <c r="B229" s="173" t="s">
        <v>263</v>
      </c>
      <c r="C229" s="184" t="s">
        <v>58</v>
      </c>
      <c r="D229" s="174" t="s">
        <v>6</v>
      </c>
      <c r="E229" s="199">
        <v>6000</v>
      </c>
      <c r="F229" s="176">
        <v>9.7831978143031666</v>
      </c>
      <c r="G229" s="177" t="s">
        <v>260</v>
      </c>
      <c r="H229" s="177">
        <v>3</v>
      </c>
      <c r="I229" s="186" t="s">
        <v>168</v>
      </c>
      <c r="J229" s="179" t="s">
        <v>22</v>
      </c>
      <c r="K229" s="180" t="s">
        <v>130</v>
      </c>
      <c r="L229" s="181">
        <v>613.29639999999995</v>
      </c>
    </row>
    <row r="230" spans="1:12" ht="20.100000000000001" customHeight="1">
      <c r="A230" s="172">
        <v>44939</v>
      </c>
      <c r="B230" s="173" t="s">
        <v>264</v>
      </c>
      <c r="C230" s="184" t="s">
        <v>58</v>
      </c>
      <c r="D230" s="174" t="s">
        <v>6</v>
      </c>
      <c r="E230" s="199">
        <v>6000</v>
      </c>
      <c r="F230" s="176">
        <v>9.7831978143031666</v>
      </c>
      <c r="G230" s="186" t="s">
        <v>260</v>
      </c>
      <c r="H230" s="177">
        <v>3</v>
      </c>
      <c r="I230" s="186" t="s">
        <v>168</v>
      </c>
      <c r="J230" s="179" t="s">
        <v>22</v>
      </c>
      <c r="K230" s="180" t="s">
        <v>130</v>
      </c>
      <c r="L230" s="181">
        <v>613.29639999999995</v>
      </c>
    </row>
    <row r="231" spans="1:12" ht="20.100000000000001" customHeight="1">
      <c r="A231" s="172">
        <v>44939</v>
      </c>
      <c r="B231" s="173" t="s">
        <v>48</v>
      </c>
      <c r="C231" s="173" t="s">
        <v>287</v>
      </c>
      <c r="D231" s="174" t="s">
        <v>6</v>
      </c>
      <c r="E231" s="199">
        <v>8000</v>
      </c>
      <c r="F231" s="176">
        <v>12.967897968578782</v>
      </c>
      <c r="G231" s="186" t="s">
        <v>265</v>
      </c>
      <c r="H231" s="177">
        <v>3</v>
      </c>
      <c r="I231" s="186" t="s">
        <v>168</v>
      </c>
      <c r="J231" s="179" t="s">
        <v>22</v>
      </c>
      <c r="K231" s="180" t="s">
        <v>44</v>
      </c>
      <c r="L231" s="182">
        <v>616.90800000000002</v>
      </c>
    </row>
    <row r="232" spans="1:12" ht="20.100000000000001" customHeight="1">
      <c r="A232" s="172">
        <v>44939</v>
      </c>
      <c r="B232" s="173" t="s">
        <v>456</v>
      </c>
      <c r="C232" s="173" t="s">
        <v>51</v>
      </c>
      <c r="D232" s="174" t="s">
        <v>6</v>
      </c>
      <c r="E232" s="199">
        <v>3000</v>
      </c>
      <c r="F232" s="176">
        <v>4.8629617382170434</v>
      </c>
      <c r="G232" s="177" t="s">
        <v>260</v>
      </c>
      <c r="H232" s="177">
        <v>3</v>
      </c>
      <c r="I232" s="186" t="s">
        <v>168</v>
      </c>
      <c r="J232" s="179" t="s">
        <v>22</v>
      </c>
      <c r="K232" s="180" t="s">
        <v>44</v>
      </c>
      <c r="L232" s="182">
        <v>616.90800000000002</v>
      </c>
    </row>
    <row r="233" spans="1:12" ht="20.100000000000001" customHeight="1">
      <c r="A233" s="172">
        <v>44939</v>
      </c>
      <c r="B233" s="173" t="s">
        <v>46</v>
      </c>
      <c r="C233" s="184" t="s">
        <v>58</v>
      </c>
      <c r="D233" s="174" t="s">
        <v>6</v>
      </c>
      <c r="E233" s="199">
        <v>1500</v>
      </c>
      <c r="F233" s="176">
        <v>2.4457994535757916</v>
      </c>
      <c r="G233" s="186" t="s">
        <v>260</v>
      </c>
      <c r="H233" s="177">
        <v>3</v>
      </c>
      <c r="I233" s="186" t="s">
        <v>168</v>
      </c>
      <c r="J233" s="179" t="s">
        <v>22</v>
      </c>
      <c r="K233" s="180" t="s">
        <v>130</v>
      </c>
      <c r="L233" s="181">
        <v>613.29639999999995</v>
      </c>
    </row>
    <row r="234" spans="1:12" ht="20.100000000000001" customHeight="1">
      <c r="A234" s="172">
        <v>44939</v>
      </c>
      <c r="B234" s="173" t="s">
        <v>47</v>
      </c>
      <c r="C234" s="173" t="s">
        <v>287</v>
      </c>
      <c r="D234" s="174" t="s">
        <v>6</v>
      </c>
      <c r="E234" s="199">
        <v>3000</v>
      </c>
      <c r="F234" s="176">
        <v>4.8629617382170434</v>
      </c>
      <c r="G234" s="186" t="s">
        <v>260</v>
      </c>
      <c r="H234" s="177">
        <v>3</v>
      </c>
      <c r="I234" s="186" t="s">
        <v>168</v>
      </c>
      <c r="J234" s="179" t="s">
        <v>22</v>
      </c>
      <c r="K234" s="180" t="s">
        <v>44</v>
      </c>
      <c r="L234" s="182">
        <v>616.90800000000002</v>
      </c>
    </row>
    <row r="235" spans="1:12" ht="20.100000000000001" customHeight="1">
      <c r="A235" s="172">
        <v>44939</v>
      </c>
      <c r="B235" s="173" t="s">
        <v>46</v>
      </c>
      <c r="C235" s="184" t="s">
        <v>58</v>
      </c>
      <c r="D235" s="174" t="s">
        <v>6</v>
      </c>
      <c r="E235" s="211">
        <v>1000</v>
      </c>
      <c r="F235" s="176">
        <v>1.6305329690505277</v>
      </c>
      <c r="G235" s="186" t="s">
        <v>178</v>
      </c>
      <c r="H235" s="178"/>
      <c r="I235" s="186" t="s">
        <v>144</v>
      </c>
      <c r="J235" s="179" t="s">
        <v>22</v>
      </c>
      <c r="K235" s="180" t="s">
        <v>130</v>
      </c>
      <c r="L235" s="181">
        <v>613.29639999999995</v>
      </c>
    </row>
    <row r="236" spans="1:12" ht="20.100000000000001" customHeight="1">
      <c r="A236" s="172">
        <v>44939</v>
      </c>
      <c r="B236" s="173" t="s">
        <v>46</v>
      </c>
      <c r="C236" s="184" t="s">
        <v>58</v>
      </c>
      <c r="D236" s="174" t="s">
        <v>7</v>
      </c>
      <c r="E236" s="189">
        <v>1500</v>
      </c>
      <c r="F236" s="176">
        <v>2.4457994535757916</v>
      </c>
      <c r="G236" s="177" t="s">
        <v>161</v>
      </c>
      <c r="H236" s="178"/>
      <c r="I236" s="177" t="s">
        <v>12</v>
      </c>
      <c r="J236" s="179" t="s">
        <v>22</v>
      </c>
      <c r="K236" s="180" t="s">
        <v>130</v>
      </c>
      <c r="L236" s="181">
        <v>613.29639999999995</v>
      </c>
    </row>
    <row r="237" spans="1:12" ht="20.100000000000001" customHeight="1">
      <c r="A237" s="172">
        <v>44939</v>
      </c>
      <c r="B237" s="173" t="s">
        <v>46</v>
      </c>
      <c r="C237" s="184" t="s">
        <v>58</v>
      </c>
      <c r="D237" s="174" t="s">
        <v>10</v>
      </c>
      <c r="E237" s="185">
        <v>1800</v>
      </c>
      <c r="F237" s="176">
        <v>2.9349593442909501</v>
      </c>
      <c r="G237" s="186" t="s">
        <v>270</v>
      </c>
      <c r="H237" s="178"/>
      <c r="I237" s="186" t="s">
        <v>167</v>
      </c>
      <c r="J237" s="179" t="s">
        <v>22</v>
      </c>
      <c r="K237" s="180" t="s">
        <v>130</v>
      </c>
      <c r="L237" s="181">
        <v>613.29639999999995</v>
      </c>
    </row>
    <row r="238" spans="1:12" ht="20.100000000000001" customHeight="1">
      <c r="A238" s="172">
        <v>44939</v>
      </c>
      <c r="B238" s="173" t="s">
        <v>18</v>
      </c>
      <c r="C238" s="173" t="s">
        <v>41</v>
      </c>
      <c r="D238" s="174" t="s">
        <v>9</v>
      </c>
      <c r="E238" s="175">
        <v>5000</v>
      </c>
      <c r="F238" s="176">
        <v>8.1526648452526391</v>
      </c>
      <c r="G238" s="177" t="s">
        <v>433</v>
      </c>
      <c r="H238" s="178"/>
      <c r="I238" s="177" t="s">
        <v>17</v>
      </c>
      <c r="J238" s="179" t="s">
        <v>22</v>
      </c>
      <c r="K238" s="180" t="s">
        <v>130</v>
      </c>
      <c r="L238" s="181">
        <v>613.29639999999995</v>
      </c>
    </row>
    <row r="239" spans="1:12" ht="20.100000000000001" customHeight="1">
      <c r="A239" s="172">
        <v>44939</v>
      </c>
      <c r="B239" s="173" t="s">
        <v>18</v>
      </c>
      <c r="C239" s="173" t="s">
        <v>41</v>
      </c>
      <c r="D239" s="174" t="s">
        <v>9</v>
      </c>
      <c r="E239" s="175">
        <v>5000</v>
      </c>
      <c r="F239" s="176">
        <v>8.1526648452526391</v>
      </c>
      <c r="G239" s="177" t="s">
        <v>434</v>
      </c>
      <c r="H239" s="178"/>
      <c r="I239" s="177" t="s">
        <v>16</v>
      </c>
      <c r="J239" s="179" t="s">
        <v>22</v>
      </c>
      <c r="K239" s="180" t="s">
        <v>130</v>
      </c>
      <c r="L239" s="181">
        <v>613.29639999999995</v>
      </c>
    </row>
    <row r="240" spans="1:12" ht="20.100000000000001" customHeight="1">
      <c r="A240" s="172">
        <v>44939</v>
      </c>
      <c r="B240" s="173" t="s">
        <v>18</v>
      </c>
      <c r="C240" s="173" t="s">
        <v>41</v>
      </c>
      <c r="D240" s="174" t="s">
        <v>7</v>
      </c>
      <c r="E240" s="175">
        <v>5000</v>
      </c>
      <c r="F240" s="176">
        <v>8.1049362303617389</v>
      </c>
      <c r="G240" s="177" t="s">
        <v>435</v>
      </c>
      <c r="H240" s="178"/>
      <c r="I240" s="177" t="s">
        <v>20</v>
      </c>
      <c r="J240" s="179" t="s">
        <v>22</v>
      </c>
      <c r="K240" s="180" t="s">
        <v>44</v>
      </c>
      <c r="L240" s="182">
        <v>616.90800000000002</v>
      </c>
    </row>
    <row r="241" spans="1:12" ht="20.100000000000001" customHeight="1">
      <c r="A241" s="172">
        <v>44939</v>
      </c>
      <c r="B241" s="173" t="s">
        <v>18</v>
      </c>
      <c r="C241" s="173" t="s">
        <v>41</v>
      </c>
      <c r="D241" s="174" t="s">
        <v>6</v>
      </c>
      <c r="E241" s="175">
        <v>5000</v>
      </c>
      <c r="F241" s="176">
        <v>8.1049362303617389</v>
      </c>
      <c r="G241" s="177" t="s">
        <v>436</v>
      </c>
      <c r="H241" s="178"/>
      <c r="I241" s="177" t="s">
        <v>13</v>
      </c>
      <c r="J241" s="179" t="s">
        <v>22</v>
      </c>
      <c r="K241" s="180" t="s">
        <v>44</v>
      </c>
      <c r="L241" s="182">
        <v>616.90800000000002</v>
      </c>
    </row>
    <row r="242" spans="1:12" ht="20.100000000000001" customHeight="1">
      <c r="A242" s="172">
        <v>44939</v>
      </c>
      <c r="B242" s="173" t="s">
        <v>18</v>
      </c>
      <c r="C242" s="173" t="s">
        <v>41</v>
      </c>
      <c r="D242" s="174" t="s">
        <v>7</v>
      </c>
      <c r="E242" s="175">
        <v>2500</v>
      </c>
      <c r="F242" s="176">
        <v>4.0524681151808695</v>
      </c>
      <c r="G242" s="177" t="s">
        <v>437</v>
      </c>
      <c r="H242" s="178"/>
      <c r="I242" s="177" t="s">
        <v>14</v>
      </c>
      <c r="J242" s="179" t="s">
        <v>22</v>
      </c>
      <c r="K242" s="180" t="s">
        <v>44</v>
      </c>
      <c r="L242" s="182">
        <v>616.90800000000002</v>
      </c>
    </row>
    <row r="243" spans="1:12" ht="20.100000000000001" customHeight="1">
      <c r="A243" s="172">
        <v>44939</v>
      </c>
      <c r="B243" s="173" t="s">
        <v>18</v>
      </c>
      <c r="C243" s="173" t="s">
        <v>41</v>
      </c>
      <c r="D243" s="174" t="s">
        <v>7</v>
      </c>
      <c r="E243" s="175">
        <v>2500</v>
      </c>
      <c r="F243" s="176">
        <v>4.0524681151808695</v>
      </c>
      <c r="G243" s="177" t="s">
        <v>437</v>
      </c>
      <c r="H243" s="178"/>
      <c r="I243" s="177" t="s">
        <v>40</v>
      </c>
      <c r="J243" s="179" t="s">
        <v>22</v>
      </c>
      <c r="K243" s="180" t="s">
        <v>44</v>
      </c>
      <c r="L243" s="182">
        <v>616.90800000000002</v>
      </c>
    </row>
    <row r="244" spans="1:12" ht="20.100000000000001" customHeight="1">
      <c r="A244" s="172">
        <v>44939</v>
      </c>
      <c r="B244" s="173" t="s">
        <v>18</v>
      </c>
      <c r="C244" s="173" t="s">
        <v>41</v>
      </c>
      <c r="D244" s="174" t="s">
        <v>7</v>
      </c>
      <c r="E244" s="175">
        <v>2500</v>
      </c>
      <c r="F244" s="176">
        <v>4.0524681151808695</v>
      </c>
      <c r="G244" s="177" t="s">
        <v>438</v>
      </c>
      <c r="H244" s="178"/>
      <c r="I244" s="177" t="s">
        <v>12</v>
      </c>
      <c r="J244" s="179" t="s">
        <v>22</v>
      </c>
      <c r="K244" s="180" t="s">
        <v>44</v>
      </c>
      <c r="L244" s="182">
        <v>616.90800000000002</v>
      </c>
    </row>
    <row r="245" spans="1:12" ht="20.100000000000001" customHeight="1">
      <c r="A245" s="172">
        <v>44939</v>
      </c>
      <c r="B245" s="173" t="s">
        <v>18</v>
      </c>
      <c r="C245" s="173" t="s">
        <v>41</v>
      </c>
      <c r="D245" s="174" t="s">
        <v>7</v>
      </c>
      <c r="E245" s="175">
        <v>2500</v>
      </c>
      <c r="F245" s="176">
        <v>4.0524681151808695</v>
      </c>
      <c r="G245" s="177" t="s">
        <v>439</v>
      </c>
      <c r="H245" s="178"/>
      <c r="I245" s="177" t="s">
        <v>59</v>
      </c>
      <c r="J245" s="179" t="s">
        <v>22</v>
      </c>
      <c r="K245" s="180" t="s">
        <v>44</v>
      </c>
      <c r="L245" s="182">
        <v>616.90800000000002</v>
      </c>
    </row>
    <row r="246" spans="1:12" ht="20.100000000000001" customHeight="1">
      <c r="A246" s="172">
        <v>44939</v>
      </c>
      <c r="B246" s="173" t="s">
        <v>18</v>
      </c>
      <c r="C246" s="173" t="s">
        <v>41</v>
      </c>
      <c r="D246" s="174" t="s">
        <v>7</v>
      </c>
      <c r="E246" s="175">
        <v>2500</v>
      </c>
      <c r="F246" s="176">
        <v>4.0524681151808695</v>
      </c>
      <c r="G246" s="177" t="s">
        <v>440</v>
      </c>
      <c r="H246" s="178"/>
      <c r="I246" s="177" t="s">
        <v>144</v>
      </c>
      <c r="J246" s="179" t="s">
        <v>22</v>
      </c>
      <c r="K246" s="180" t="s">
        <v>44</v>
      </c>
      <c r="L246" s="182">
        <v>616.90800000000002</v>
      </c>
    </row>
    <row r="247" spans="1:12" ht="20.100000000000001" customHeight="1">
      <c r="A247" s="172">
        <v>44939</v>
      </c>
      <c r="B247" s="173" t="s">
        <v>18</v>
      </c>
      <c r="C247" s="173" t="s">
        <v>41</v>
      </c>
      <c r="D247" s="174" t="s">
        <v>6</v>
      </c>
      <c r="E247" s="175">
        <v>2500</v>
      </c>
      <c r="F247" s="176">
        <v>4.0524681151808695</v>
      </c>
      <c r="G247" s="177" t="s">
        <v>441</v>
      </c>
      <c r="H247" s="178"/>
      <c r="I247" s="177" t="s">
        <v>25</v>
      </c>
      <c r="J247" s="179" t="s">
        <v>22</v>
      </c>
      <c r="K247" s="180" t="s">
        <v>44</v>
      </c>
      <c r="L247" s="182">
        <v>616.90800000000002</v>
      </c>
    </row>
    <row r="248" spans="1:12" ht="20.100000000000001" customHeight="1">
      <c r="A248" s="172">
        <v>44939</v>
      </c>
      <c r="B248" s="173" t="s">
        <v>18</v>
      </c>
      <c r="C248" s="173" t="s">
        <v>41</v>
      </c>
      <c r="D248" s="174" t="s">
        <v>6</v>
      </c>
      <c r="E248" s="175">
        <v>2500</v>
      </c>
      <c r="F248" s="176">
        <v>4.0524681151808695</v>
      </c>
      <c r="G248" s="177" t="s">
        <v>442</v>
      </c>
      <c r="H248" s="178"/>
      <c r="I248" s="177" t="s">
        <v>128</v>
      </c>
      <c r="J248" s="179" t="s">
        <v>22</v>
      </c>
      <c r="K248" s="180" t="s">
        <v>44</v>
      </c>
      <c r="L248" s="182">
        <v>616.90800000000002</v>
      </c>
    </row>
    <row r="249" spans="1:12" ht="20.100000000000001" customHeight="1">
      <c r="A249" s="172">
        <v>44939</v>
      </c>
      <c r="B249" s="173" t="s">
        <v>18</v>
      </c>
      <c r="C249" s="173" t="s">
        <v>41</v>
      </c>
      <c r="D249" s="174" t="s">
        <v>6</v>
      </c>
      <c r="E249" s="175">
        <v>2500</v>
      </c>
      <c r="F249" s="176">
        <v>4.0524681151808695</v>
      </c>
      <c r="G249" s="177" t="s">
        <v>443</v>
      </c>
      <c r="H249" s="178"/>
      <c r="I249" s="177" t="s">
        <v>153</v>
      </c>
      <c r="J249" s="179" t="s">
        <v>22</v>
      </c>
      <c r="K249" s="180" t="s">
        <v>44</v>
      </c>
      <c r="L249" s="182">
        <v>616.90800000000002</v>
      </c>
    </row>
    <row r="250" spans="1:12" ht="20.100000000000001" customHeight="1">
      <c r="A250" s="172">
        <v>44939</v>
      </c>
      <c r="B250" s="173" t="s">
        <v>18</v>
      </c>
      <c r="C250" s="173" t="s">
        <v>41</v>
      </c>
      <c r="D250" s="174" t="s">
        <v>6</v>
      </c>
      <c r="E250" s="175">
        <v>2500</v>
      </c>
      <c r="F250" s="176">
        <v>4.0524681151808695</v>
      </c>
      <c r="G250" s="177" t="s">
        <v>444</v>
      </c>
      <c r="H250" s="178"/>
      <c r="I250" s="177" t="s">
        <v>168</v>
      </c>
      <c r="J250" s="179" t="s">
        <v>22</v>
      </c>
      <c r="K250" s="180" t="s">
        <v>44</v>
      </c>
      <c r="L250" s="182">
        <v>616.90800000000002</v>
      </c>
    </row>
    <row r="251" spans="1:12" ht="20.100000000000001" customHeight="1">
      <c r="A251" s="172">
        <v>44939</v>
      </c>
      <c r="B251" s="173" t="s">
        <v>18</v>
      </c>
      <c r="C251" s="173" t="s">
        <v>41</v>
      </c>
      <c r="D251" s="174" t="s">
        <v>6</v>
      </c>
      <c r="E251" s="175">
        <v>2500</v>
      </c>
      <c r="F251" s="176">
        <v>4.0524681151808695</v>
      </c>
      <c r="G251" s="177" t="s">
        <v>445</v>
      </c>
      <c r="H251" s="178"/>
      <c r="I251" s="177" t="s">
        <v>45</v>
      </c>
      <c r="J251" s="179" t="s">
        <v>22</v>
      </c>
      <c r="K251" s="180" t="s">
        <v>44</v>
      </c>
      <c r="L251" s="182">
        <v>616.90800000000002</v>
      </c>
    </row>
    <row r="252" spans="1:12" ht="20.100000000000001" customHeight="1">
      <c r="A252" s="172">
        <v>44939</v>
      </c>
      <c r="B252" s="173" t="s">
        <v>18</v>
      </c>
      <c r="C252" s="173" t="s">
        <v>41</v>
      </c>
      <c r="D252" s="174" t="s">
        <v>10</v>
      </c>
      <c r="E252" s="175">
        <v>2500</v>
      </c>
      <c r="F252" s="176">
        <v>4.0763324226263196</v>
      </c>
      <c r="G252" s="177" t="s">
        <v>446</v>
      </c>
      <c r="H252" s="178"/>
      <c r="I252" s="177" t="s">
        <v>15</v>
      </c>
      <c r="J252" s="179" t="s">
        <v>22</v>
      </c>
      <c r="K252" s="180" t="s">
        <v>130</v>
      </c>
      <c r="L252" s="181">
        <v>613.29639999999995</v>
      </c>
    </row>
    <row r="253" spans="1:12" ht="20.100000000000001" customHeight="1">
      <c r="A253" s="172">
        <v>44939</v>
      </c>
      <c r="B253" s="173" t="s">
        <v>18</v>
      </c>
      <c r="C253" s="173" t="s">
        <v>41</v>
      </c>
      <c r="D253" s="174" t="s">
        <v>10</v>
      </c>
      <c r="E253" s="175">
        <v>2500</v>
      </c>
      <c r="F253" s="176">
        <v>4.0763324226263196</v>
      </c>
      <c r="G253" s="177" t="s">
        <v>447</v>
      </c>
      <c r="H253" s="178"/>
      <c r="I253" s="177" t="s">
        <v>167</v>
      </c>
      <c r="J253" s="179" t="s">
        <v>22</v>
      </c>
      <c r="K253" s="180" t="s">
        <v>130</v>
      </c>
      <c r="L253" s="181">
        <v>613.29639999999995</v>
      </c>
    </row>
    <row r="254" spans="1:12" ht="20.100000000000001" customHeight="1">
      <c r="A254" s="172">
        <v>44939</v>
      </c>
      <c r="B254" s="173" t="s">
        <v>46</v>
      </c>
      <c r="C254" s="184" t="s">
        <v>58</v>
      </c>
      <c r="D254" s="174" t="s">
        <v>7</v>
      </c>
      <c r="E254" s="189">
        <v>1900</v>
      </c>
      <c r="F254" s="176">
        <v>3.0980126411960027</v>
      </c>
      <c r="G254" s="186" t="s">
        <v>61</v>
      </c>
      <c r="H254" s="178"/>
      <c r="I254" s="177" t="s">
        <v>40</v>
      </c>
      <c r="J254" s="179" t="s">
        <v>22</v>
      </c>
      <c r="K254" s="180" t="s">
        <v>130</v>
      </c>
      <c r="L254" s="181">
        <v>613.29639999999995</v>
      </c>
    </row>
    <row r="255" spans="1:12" ht="20.100000000000001" customHeight="1">
      <c r="A255" s="172">
        <v>44939</v>
      </c>
      <c r="B255" s="173" t="s">
        <v>46</v>
      </c>
      <c r="C255" s="184" t="s">
        <v>58</v>
      </c>
      <c r="D255" s="174" t="s">
        <v>7</v>
      </c>
      <c r="E255" s="189">
        <v>1500</v>
      </c>
      <c r="F255" s="176">
        <v>2.4457994535757916</v>
      </c>
      <c r="G255" s="177" t="s">
        <v>112</v>
      </c>
      <c r="H255" s="178"/>
      <c r="I255" s="177" t="s">
        <v>59</v>
      </c>
      <c r="J255" s="179" t="s">
        <v>22</v>
      </c>
      <c r="K255" s="180" t="s">
        <v>130</v>
      </c>
      <c r="L255" s="181">
        <v>613.29639999999995</v>
      </c>
    </row>
    <row r="256" spans="1:12" ht="20.100000000000001" customHeight="1">
      <c r="A256" s="172">
        <v>44939</v>
      </c>
      <c r="B256" s="173" t="s">
        <v>46</v>
      </c>
      <c r="C256" s="184" t="s">
        <v>58</v>
      </c>
      <c r="D256" s="174" t="s">
        <v>10</v>
      </c>
      <c r="E256" s="175">
        <v>2000</v>
      </c>
      <c r="F256" s="176">
        <v>3.2610659381010554</v>
      </c>
      <c r="G256" s="186" t="s">
        <v>63</v>
      </c>
      <c r="H256" s="178"/>
      <c r="I256" s="177" t="s">
        <v>15</v>
      </c>
      <c r="J256" s="179" t="s">
        <v>22</v>
      </c>
      <c r="K256" s="180" t="s">
        <v>130</v>
      </c>
      <c r="L256" s="181">
        <v>613.29639999999995</v>
      </c>
    </row>
    <row r="257" spans="1:12" ht="20.100000000000001" customHeight="1">
      <c r="A257" s="172">
        <v>44939</v>
      </c>
      <c r="B257" s="173" t="s">
        <v>202</v>
      </c>
      <c r="C257" s="173" t="s">
        <v>432</v>
      </c>
      <c r="D257" s="174" t="s">
        <v>10</v>
      </c>
      <c r="E257" s="175">
        <v>350</v>
      </c>
      <c r="F257" s="176">
        <v>0.57068653916768475</v>
      </c>
      <c r="G257" s="186" t="s">
        <v>92</v>
      </c>
      <c r="H257" s="178"/>
      <c r="I257" s="177" t="s">
        <v>15</v>
      </c>
      <c r="J257" s="179" t="s">
        <v>22</v>
      </c>
      <c r="K257" s="180" t="s">
        <v>130</v>
      </c>
      <c r="L257" s="181">
        <v>613.29639999999995</v>
      </c>
    </row>
    <row r="258" spans="1:12" ht="20.100000000000001" customHeight="1">
      <c r="A258" s="172">
        <v>44939</v>
      </c>
      <c r="B258" s="173" t="s">
        <v>273</v>
      </c>
      <c r="C258" s="173" t="s">
        <v>432</v>
      </c>
      <c r="D258" s="174" t="s">
        <v>10</v>
      </c>
      <c r="E258" s="175">
        <v>5400</v>
      </c>
      <c r="F258" s="176">
        <v>8.8048780328728498</v>
      </c>
      <c r="G258" s="186" t="s">
        <v>92</v>
      </c>
      <c r="H258" s="178"/>
      <c r="I258" s="177" t="s">
        <v>15</v>
      </c>
      <c r="J258" s="179" t="s">
        <v>22</v>
      </c>
      <c r="K258" s="180" t="s">
        <v>130</v>
      </c>
      <c r="L258" s="181">
        <v>613.29639999999995</v>
      </c>
    </row>
    <row r="259" spans="1:12" ht="20.100000000000001" customHeight="1">
      <c r="A259" s="172">
        <v>44939</v>
      </c>
      <c r="B259" s="173" t="s">
        <v>274</v>
      </c>
      <c r="C259" s="173" t="s">
        <v>432</v>
      </c>
      <c r="D259" s="174" t="s">
        <v>10</v>
      </c>
      <c r="E259" s="175">
        <v>4500</v>
      </c>
      <c r="F259" s="176">
        <v>7.3373983607273745</v>
      </c>
      <c r="G259" s="186" t="s">
        <v>92</v>
      </c>
      <c r="H259" s="178"/>
      <c r="I259" s="177" t="s">
        <v>15</v>
      </c>
      <c r="J259" s="179" t="s">
        <v>22</v>
      </c>
      <c r="K259" s="180" t="s">
        <v>130</v>
      </c>
      <c r="L259" s="181">
        <v>613.29639999999995</v>
      </c>
    </row>
    <row r="260" spans="1:12" ht="20.100000000000001" customHeight="1">
      <c r="A260" s="172">
        <v>44939</v>
      </c>
      <c r="B260" s="173" t="s">
        <v>200</v>
      </c>
      <c r="C260" s="173" t="s">
        <v>432</v>
      </c>
      <c r="D260" s="174" t="s">
        <v>10</v>
      </c>
      <c r="E260" s="185">
        <v>3450</v>
      </c>
      <c r="F260" s="176">
        <v>5.6253387432243205</v>
      </c>
      <c r="G260" s="186" t="s">
        <v>92</v>
      </c>
      <c r="H260" s="178"/>
      <c r="I260" s="177" t="s">
        <v>15</v>
      </c>
      <c r="J260" s="179" t="s">
        <v>22</v>
      </c>
      <c r="K260" s="180" t="s">
        <v>130</v>
      </c>
      <c r="L260" s="181">
        <v>613.29639999999995</v>
      </c>
    </row>
    <row r="261" spans="1:12" ht="20.100000000000001" customHeight="1">
      <c r="A261" s="172">
        <v>44939</v>
      </c>
      <c r="B261" s="173" t="s">
        <v>201</v>
      </c>
      <c r="C261" s="173" t="s">
        <v>432</v>
      </c>
      <c r="D261" s="174" t="s">
        <v>10</v>
      </c>
      <c r="E261" s="185">
        <v>2900</v>
      </c>
      <c r="F261" s="176">
        <v>4.7285456102465302</v>
      </c>
      <c r="G261" s="186" t="s">
        <v>92</v>
      </c>
      <c r="H261" s="178"/>
      <c r="I261" s="177" t="s">
        <v>15</v>
      </c>
      <c r="J261" s="179" t="s">
        <v>22</v>
      </c>
      <c r="K261" s="180" t="s">
        <v>130</v>
      </c>
      <c r="L261" s="181">
        <v>613.29639999999995</v>
      </c>
    </row>
    <row r="262" spans="1:12" ht="20.100000000000001" customHeight="1">
      <c r="A262" s="172">
        <v>44939</v>
      </c>
      <c r="B262" s="173" t="s">
        <v>275</v>
      </c>
      <c r="C262" s="173" t="s">
        <v>432</v>
      </c>
      <c r="D262" s="174" t="s">
        <v>10</v>
      </c>
      <c r="E262" s="175">
        <v>850</v>
      </c>
      <c r="F262" s="176">
        <v>1.3859530236929485</v>
      </c>
      <c r="G262" s="186" t="s">
        <v>92</v>
      </c>
      <c r="H262" s="178"/>
      <c r="I262" s="177" t="s">
        <v>15</v>
      </c>
      <c r="J262" s="179" t="s">
        <v>22</v>
      </c>
      <c r="K262" s="180" t="s">
        <v>130</v>
      </c>
      <c r="L262" s="181">
        <v>613.29639999999995</v>
      </c>
    </row>
    <row r="263" spans="1:12" ht="20.100000000000001" customHeight="1">
      <c r="A263" s="172">
        <v>44939</v>
      </c>
      <c r="B263" s="201" t="s">
        <v>457</v>
      </c>
      <c r="C263" s="187" t="s">
        <v>50</v>
      </c>
      <c r="D263" s="206" t="s">
        <v>10</v>
      </c>
      <c r="E263" s="202">
        <v>200000</v>
      </c>
      <c r="F263" s="176">
        <v>311.87332952847873</v>
      </c>
      <c r="G263" s="203" t="s">
        <v>458</v>
      </c>
      <c r="H263" s="204"/>
      <c r="I263" s="204" t="s">
        <v>57</v>
      </c>
      <c r="J263" s="179" t="s">
        <v>22</v>
      </c>
      <c r="K263" s="180" t="s">
        <v>130</v>
      </c>
      <c r="L263" s="181">
        <v>641.28599999999994</v>
      </c>
    </row>
    <row r="264" spans="1:12" ht="20.100000000000001" customHeight="1">
      <c r="A264" s="172">
        <v>44940</v>
      </c>
      <c r="B264" s="187" t="s">
        <v>221</v>
      </c>
      <c r="C264" s="184" t="s">
        <v>58</v>
      </c>
      <c r="D264" s="174" t="s">
        <v>7</v>
      </c>
      <c r="E264" s="207">
        <v>1800</v>
      </c>
      <c r="F264" s="176">
        <v>2.9349593442909501</v>
      </c>
      <c r="G264" s="197" t="s">
        <v>222</v>
      </c>
      <c r="H264" s="178"/>
      <c r="I264" s="177" t="s">
        <v>20</v>
      </c>
      <c r="J264" s="179" t="s">
        <v>22</v>
      </c>
      <c r="K264" s="180" t="s">
        <v>130</v>
      </c>
      <c r="L264" s="181">
        <v>613.29639999999995</v>
      </c>
    </row>
    <row r="265" spans="1:12" ht="20.100000000000001" customHeight="1">
      <c r="A265" s="190">
        <v>44940</v>
      </c>
      <c r="B265" s="191" t="s">
        <v>46</v>
      </c>
      <c r="C265" s="184" t="s">
        <v>58</v>
      </c>
      <c r="D265" s="192" t="s">
        <v>9</v>
      </c>
      <c r="E265" s="193">
        <v>1600</v>
      </c>
      <c r="F265" s="176">
        <v>2.6088527504808443</v>
      </c>
      <c r="G265" s="194" t="s">
        <v>60</v>
      </c>
      <c r="H265" s="178"/>
      <c r="I265" s="186" t="s">
        <v>16</v>
      </c>
      <c r="J265" s="179" t="s">
        <v>22</v>
      </c>
      <c r="K265" s="180" t="s">
        <v>130</v>
      </c>
      <c r="L265" s="181">
        <v>613.29639999999995</v>
      </c>
    </row>
    <row r="266" spans="1:12" ht="20.100000000000001" customHeight="1">
      <c r="A266" s="183">
        <v>44940</v>
      </c>
      <c r="B266" s="173" t="s">
        <v>46</v>
      </c>
      <c r="C266" s="184" t="s">
        <v>58</v>
      </c>
      <c r="D266" s="174" t="s">
        <v>6</v>
      </c>
      <c r="E266" s="189">
        <v>1600</v>
      </c>
      <c r="F266" s="176">
        <v>2.6088527504808443</v>
      </c>
      <c r="G266" s="177" t="s">
        <v>66</v>
      </c>
      <c r="H266" s="178"/>
      <c r="I266" s="186" t="s">
        <v>13</v>
      </c>
      <c r="J266" s="179" t="s">
        <v>22</v>
      </c>
      <c r="K266" s="180" t="s">
        <v>130</v>
      </c>
      <c r="L266" s="181">
        <v>613.29639999999995</v>
      </c>
    </row>
    <row r="267" spans="1:12" ht="20.100000000000001" customHeight="1">
      <c r="A267" s="172">
        <v>44940</v>
      </c>
      <c r="B267" s="173" t="s">
        <v>230</v>
      </c>
      <c r="C267" s="184" t="s">
        <v>58</v>
      </c>
      <c r="D267" s="174" t="s">
        <v>6</v>
      </c>
      <c r="E267" s="199">
        <v>1500</v>
      </c>
      <c r="F267" s="176">
        <v>2.4457994535757916</v>
      </c>
      <c r="G267" s="186" t="s">
        <v>209</v>
      </c>
      <c r="H267" s="177">
        <v>1</v>
      </c>
      <c r="I267" s="198" t="s">
        <v>25</v>
      </c>
      <c r="J267" s="179" t="s">
        <v>22</v>
      </c>
      <c r="K267" s="180" t="s">
        <v>130</v>
      </c>
      <c r="L267" s="181">
        <v>613.29639999999995</v>
      </c>
    </row>
    <row r="268" spans="1:12" ht="20.100000000000001" customHeight="1">
      <c r="A268" s="172">
        <v>44940</v>
      </c>
      <c r="B268" s="173" t="s">
        <v>46</v>
      </c>
      <c r="C268" s="184" t="s">
        <v>58</v>
      </c>
      <c r="D268" s="174" t="s">
        <v>6</v>
      </c>
      <c r="E268" s="199">
        <v>1900</v>
      </c>
      <c r="F268" s="176">
        <v>3.0980126411960027</v>
      </c>
      <c r="G268" s="186" t="s">
        <v>207</v>
      </c>
      <c r="H268" s="177">
        <v>1</v>
      </c>
      <c r="I268" s="198" t="s">
        <v>25</v>
      </c>
      <c r="J268" s="179" t="s">
        <v>22</v>
      </c>
      <c r="K268" s="180" t="s">
        <v>130</v>
      </c>
      <c r="L268" s="181">
        <v>613.29639999999995</v>
      </c>
    </row>
    <row r="269" spans="1:12" ht="20.100000000000001" customHeight="1">
      <c r="A269" s="172">
        <v>44940</v>
      </c>
      <c r="B269" s="173" t="s">
        <v>47</v>
      </c>
      <c r="C269" s="173" t="s">
        <v>287</v>
      </c>
      <c r="D269" s="174" t="s">
        <v>6</v>
      </c>
      <c r="E269" s="199">
        <v>5000</v>
      </c>
      <c r="F269" s="176">
        <v>8.1049362303617389</v>
      </c>
      <c r="G269" s="186" t="s">
        <v>207</v>
      </c>
      <c r="H269" s="177">
        <v>1</v>
      </c>
      <c r="I269" s="198" t="s">
        <v>25</v>
      </c>
      <c r="J269" s="179" t="s">
        <v>22</v>
      </c>
      <c r="K269" s="180" t="s">
        <v>44</v>
      </c>
      <c r="L269" s="182">
        <v>616.90800000000002</v>
      </c>
    </row>
    <row r="270" spans="1:12" ht="20.100000000000001" customHeight="1">
      <c r="A270" s="172">
        <v>44940</v>
      </c>
      <c r="B270" s="173" t="s">
        <v>95</v>
      </c>
      <c r="C270" s="184" t="s">
        <v>58</v>
      </c>
      <c r="D270" s="174" t="s">
        <v>6</v>
      </c>
      <c r="E270" s="188">
        <v>1200</v>
      </c>
      <c r="F270" s="176">
        <v>1.9566395628606332</v>
      </c>
      <c r="G270" s="186" t="s">
        <v>64</v>
      </c>
      <c r="H270" s="178"/>
      <c r="I270" s="186" t="s">
        <v>45</v>
      </c>
      <c r="J270" s="179" t="s">
        <v>22</v>
      </c>
      <c r="K270" s="180" t="s">
        <v>130</v>
      </c>
      <c r="L270" s="181">
        <v>613.29639999999995</v>
      </c>
    </row>
    <row r="271" spans="1:12" ht="20.100000000000001" customHeight="1">
      <c r="A271" s="172">
        <v>44940</v>
      </c>
      <c r="B271" s="173" t="s">
        <v>250</v>
      </c>
      <c r="C271" s="184" t="s">
        <v>58</v>
      </c>
      <c r="D271" s="174" t="s">
        <v>6</v>
      </c>
      <c r="E271" s="199">
        <v>1500</v>
      </c>
      <c r="F271" s="176">
        <v>2.4457994535757916</v>
      </c>
      <c r="G271" s="186" t="s">
        <v>242</v>
      </c>
      <c r="H271" s="177">
        <v>2</v>
      </c>
      <c r="I271" s="186" t="s">
        <v>128</v>
      </c>
      <c r="J271" s="179" t="s">
        <v>22</v>
      </c>
      <c r="K271" s="180" t="s">
        <v>130</v>
      </c>
      <c r="L271" s="181">
        <v>613.29639999999995</v>
      </c>
    </row>
    <row r="272" spans="1:12" ht="20.100000000000001" customHeight="1">
      <c r="A272" s="172">
        <v>44940</v>
      </c>
      <c r="B272" s="173" t="s">
        <v>46</v>
      </c>
      <c r="C272" s="184" t="s">
        <v>58</v>
      </c>
      <c r="D272" s="174" t="s">
        <v>6</v>
      </c>
      <c r="E272" s="199">
        <v>1900</v>
      </c>
      <c r="F272" s="176">
        <v>3.0980126411960027</v>
      </c>
      <c r="G272" s="177" t="s">
        <v>242</v>
      </c>
      <c r="H272" s="177">
        <v>2</v>
      </c>
      <c r="I272" s="186" t="s">
        <v>128</v>
      </c>
      <c r="J272" s="179" t="s">
        <v>22</v>
      </c>
      <c r="K272" s="180" t="s">
        <v>130</v>
      </c>
      <c r="L272" s="181">
        <v>613.29639999999995</v>
      </c>
    </row>
    <row r="273" spans="1:12" ht="20.100000000000001" customHeight="1">
      <c r="A273" s="172">
        <v>44940</v>
      </c>
      <c r="B273" s="173" t="s">
        <v>47</v>
      </c>
      <c r="C273" s="173" t="s">
        <v>287</v>
      </c>
      <c r="D273" s="174" t="s">
        <v>6</v>
      </c>
      <c r="E273" s="199">
        <v>5000</v>
      </c>
      <c r="F273" s="176">
        <v>8.1049362303617389</v>
      </c>
      <c r="G273" s="177" t="s">
        <v>242</v>
      </c>
      <c r="H273" s="177">
        <v>2</v>
      </c>
      <c r="I273" s="186" t="s">
        <v>128</v>
      </c>
      <c r="J273" s="179" t="s">
        <v>22</v>
      </c>
      <c r="K273" s="180" t="s">
        <v>44</v>
      </c>
      <c r="L273" s="182">
        <v>616.90800000000002</v>
      </c>
    </row>
    <row r="274" spans="1:12" ht="20.100000000000001" customHeight="1">
      <c r="A274" s="172">
        <v>44940</v>
      </c>
      <c r="B274" s="173" t="s">
        <v>266</v>
      </c>
      <c r="C274" s="184" t="s">
        <v>58</v>
      </c>
      <c r="D274" s="174" t="s">
        <v>6</v>
      </c>
      <c r="E274" s="199">
        <v>2000</v>
      </c>
      <c r="F274" s="176">
        <v>3.2610659381010554</v>
      </c>
      <c r="G274" s="186" t="s">
        <v>260</v>
      </c>
      <c r="H274" s="177">
        <v>3</v>
      </c>
      <c r="I274" s="186" t="s">
        <v>168</v>
      </c>
      <c r="J274" s="179" t="s">
        <v>22</v>
      </c>
      <c r="K274" s="180" t="s">
        <v>130</v>
      </c>
      <c r="L274" s="181">
        <v>613.29639999999995</v>
      </c>
    </row>
    <row r="275" spans="1:12" ht="20.100000000000001" customHeight="1">
      <c r="A275" s="172">
        <v>44940</v>
      </c>
      <c r="B275" s="173" t="s">
        <v>267</v>
      </c>
      <c r="C275" s="184" t="s">
        <v>58</v>
      </c>
      <c r="D275" s="174" t="s">
        <v>6</v>
      </c>
      <c r="E275" s="199">
        <v>5000</v>
      </c>
      <c r="F275" s="176">
        <v>8.1526648452526391</v>
      </c>
      <c r="G275" s="177" t="s">
        <v>260</v>
      </c>
      <c r="H275" s="177">
        <v>3</v>
      </c>
      <c r="I275" s="186" t="s">
        <v>168</v>
      </c>
      <c r="J275" s="179" t="s">
        <v>22</v>
      </c>
      <c r="K275" s="180" t="s">
        <v>130</v>
      </c>
      <c r="L275" s="181">
        <v>613.29639999999995</v>
      </c>
    </row>
    <row r="276" spans="1:12" ht="20.100000000000001" customHeight="1">
      <c r="A276" s="172">
        <v>44940</v>
      </c>
      <c r="B276" s="173" t="s">
        <v>219</v>
      </c>
      <c r="C276" s="184" t="s">
        <v>58</v>
      </c>
      <c r="D276" s="174" t="s">
        <v>6</v>
      </c>
      <c r="E276" s="199">
        <v>5000</v>
      </c>
      <c r="F276" s="176">
        <v>8.1526648452526391</v>
      </c>
      <c r="G276" s="186" t="s">
        <v>260</v>
      </c>
      <c r="H276" s="177">
        <v>3</v>
      </c>
      <c r="I276" s="186" t="s">
        <v>168</v>
      </c>
      <c r="J276" s="179" t="s">
        <v>22</v>
      </c>
      <c r="K276" s="180" t="s">
        <v>130</v>
      </c>
      <c r="L276" s="181">
        <v>613.29639999999995</v>
      </c>
    </row>
    <row r="277" spans="1:12" ht="20.100000000000001" customHeight="1">
      <c r="A277" s="172">
        <v>44940</v>
      </c>
      <c r="B277" s="173" t="s">
        <v>159</v>
      </c>
      <c r="C277" s="184" t="s">
        <v>58</v>
      </c>
      <c r="D277" s="174" t="s">
        <v>6</v>
      </c>
      <c r="E277" s="199">
        <v>4000</v>
      </c>
      <c r="F277" s="176">
        <v>6.5221318762021108</v>
      </c>
      <c r="G277" s="186" t="s">
        <v>268</v>
      </c>
      <c r="H277" s="177">
        <v>3</v>
      </c>
      <c r="I277" s="186" t="s">
        <v>168</v>
      </c>
      <c r="J277" s="179" t="s">
        <v>22</v>
      </c>
      <c r="K277" s="180" t="s">
        <v>130</v>
      </c>
      <c r="L277" s="181">
        <v>613.29639999999995</v>
      </c>
    </row>
    <row r="278" spans="1:12" ht="20.100000000000001" customHeight="1">
      <c r="A278" s="172">
        <v>44940</v>
      </c>
      <c r="B278" s="173" t="s">
        <v>46</v>
      </c>
      <c r="C278" s="184" t="s">
        <v>58</v>
      </c>
      <c r="D278" s="174" t="s">
        <v>6</v>
      </c>
      <c r="E278" s="199">
        <v>1500</v>
      </c>
      <c r="F278" s="176">
        <v>2.4457994535757916</v>
      </c>
      <c r="G278" s="177" t="s">
        <v>260</v>
      </c>
      <c r="H278" s="177">
        <v>3</v>
      </c>
      <c r="I278" s="186" t="s">
        <v>168</v>
      </c>
      <c r="J278" s="179" t="s">
        <v>22</v>
      </c>
      <c r="K278" s="180" t="s">
        <v>130</v>
      </c>
      <c r="L278" s="181">
        <v>613.29639999999995</v>
      </c>
    </row>
    <row r="279" spans="1:12" ht="20.100000000000001" customHeight="1">
      <c r="A279" s="172">
        <v>44940</v>
      </c>
      <c r="B279" s="173" t="s">
        <v>47</v>
      </c>
      <c r="C279" s="173" t="s">
        <v>287</v>
      </c>
      <c r="D279" s="174" t="s">
        <v>6</v>
      </c>
      <c r="E279" s="199">
        <v>3000</v>
      </c>
      <c r="F279" s="176">
        <v>4.8629617382170434</v>
      </c>
      <c r="G279" s="177" t="s">
        <v>260</v>
      </c>
      <c r="H279" s="177">
        <v>3</v>
      </c>
      <c r="I279" s="186" t="s">
        <v>168</v>
      </c>
      <c r="J279" s="179" t="s">
        <v>22</v>
      </c>
      <c r="K279" s="180" t="s">
        <v>44</v>
      </c>
      <c r="L279" s="182">
        <v>616.90800000000002</v>
      </c>
    </row>
    <row r="280" spans="1:12" ht="20.100000000000001" customHeight="1">
      <c r="A280" s="172">
        <v>44940</v>
      </c>
      <c r="B280" s="173" t="s">
        <v>46</v>
      </c>
      <c r="C280" s="184" t="s">
        <v>58</v>
      </c>
      <c r="D280" s="174" t="s">
        <v>6</v>
      </c>
      <c r="E280" s="199">
        <v>500</v>
      </c>
      <c r="F280" s="176">
        <v>0.81526648452526385</v>
      </c>
      <c r="G280" s="186" t="s">
        <v>178</v>
      </c>
      <c r="H280" s="178"/>
      <c r="I280" s="186" t="s">
        <v>144</v>
      </c>
      <c r="J280" s="179" t="s">
        <v>22</v>
      </c>
      <c r="K280" s="180" t="s">
        <v>130</v>
      </c>
      <c r="L280" s="181">
        <v>613.29639999999995</v>
      </c>
    </row>
    <row r="281" spans="1:12" ht="20.100000000000001" customHeight="1">
      <c r="A281" s="172">
        <v>44940</v>
      </c>
      <c r="B281" s="173" t="s">
        <v>46</v>
      </c>
      <c r="C281" s="184" t="s">
        <v>58</v>
      </c>
      <c r="D281" s="174" t="s">
        <v>7</v>
      </c>
      <c r="E281" s="189">
        <v>1000</v>
      </c>
      <c r="F281" s="176">
        <v>1.6305329690505277</v>
      </c>
      <c r="G281" s="177" t="s">
        <v>161</v>
      </c>
      <c r="H281" s="178"/>
      <c r="I281" s="177" t="s">
        <v>12</v>
      </c>
      <c r="J281" s="179" t="s">
        <v>22</v>
      </c>
      <c r="K281" s="180" t="s">
        <v>130</v>
      </c>
      <c r="L281" s="181">
        <v>613.29639999999995</v>
      </c>
    </row>
    <row r="282" spans="1:12" ht="20.100000000000001" customHeight="1">
      <c r="A282" s="172">
        <v>44940</v>
      </c>
      <c r="B282" s="173" t="s">
        <v>46</v>
      </c>
      <c r="C282" s="184" t="s">
        <v>58</v>
      </c>
      <c r="D282" s="174" t="s">
        <v>10</v>
      </c>
      <c r="E282" s="185">
        <v>1800</v>
      </c>
      <c r="F282" s="176">
        <v>2.9349593442909501</v>
      </c>
      <c r="G282" s="186" t="s">
        <v>270</v>
      </c>
      <c r="H282" s="178"/>
      <c r="I282" s="186" t="s">
        <v>167</v>
      </c>
      <c r="J282" s="179" t="s">
        <v>22</v>
      </c>
      <c r="K282" s="180" t="s">
        <v>130</v>
      </c>
      <c r="L282" s="181">
        <v>613.29639999999995</v>
      </c>
    </row>
    <row r="283" spans="1:12" ht="20.100000000000001" customHeight="1">
      <c r="A283" s="172">
        <v>44940</v>
      </c>
      <c r="B283" s="173" t="s">
        <v>18</v>
      </c>
      <c r="C283" s="173" t="s">
        <v>41</v>
      </c>
      <c r="D283" s="174" t="s">
        <v>9</v>
      </c>
      <c r="E283" s="175">
        <v>5000</v>
      </c>
      <c r="F283" s="176">
        <v>8.1526648452526391</v>
      </c>
      <c r="G283" s="177" t="s">
        <v>433</v>
      </c>
      <c r="H283" s="178"/>
      <c r="I283" s="177" t="s">
        <v>17</v>
      </c>
      <c r="J283" s="179" t="s">
        <v>22</v>
      </c>
      <c r="K283" s="180" t="s">
        <v>130</v>
      </c>
      <c r="L283" s="181">
        <v>613.29639999999995</v>
      </c>
    </row>
    <row r="284" spans="1:12" ht="20.100000000000001" customHeight="1">
      <c r="A284" s="172">
        <v>44940</v>
      </c>
      <c r="B284" s="173" t="s">
        <v>18</v>
      </c>
      <c r="C284" s="173" t="s">
        <v>41</v>
      </c>
      <c r="D284" s="174" t="s">
        <v>9</v>
      </c>
      <c r="E284" s="175">
        <v>5000</v>
      </c>
      <c r="F284" s="176">
        <v>8.1526648452526391</v>
      </c>
      <c r="G284" s="177" t="s">
        <v>434</v>
      </c>
      <c r="H284" s="178"/>
      <c r="I284" s="177" t="s">
        <v>16</v>
      </c>
      <c r="J284" s="179" t="s">
        <v>22</v>
      </c>
      <c r="K284" s="180" t="s">
        <v>130</v>
      </c>
      <c r="L284" s="181">
        <v>613.29639999999995</v>
      </c>
    </row>
    <row r="285" spans="1:12" ht="20.100000000000001" customHeight="1">
      <c r="A285" s="172">
        <v>44940</v>
      </c>
      <c r="B285" s="173" t="s">
        <v>18</v>
      </c>
      <c r="C285" s="173" t="s">
        <v>41</v>
      </c>
      <c r="D285" s="174" t="s">
        <v>7</v>
      </c>
      <c r="E285" s="175">
        <v>5000</v>
      </c>
      <c r="F285" s="176">
        <v>8.1049362303617389</v>
      </c>
      <c r="G285" s="177" t="s">
        <v>435</v>
      </c>
      <c r="H285" s="178"/>
      <c r="I285" s="177" t="s">
        <v>20</v>
      </c>
      <c r="J285" s="179" t="s">
        <v>22</v>
      </c>
      <c r="K285" s="180" t="s">
        <v>44</v>
      </c>
      <c r="L285" s="182">
        <v>616.90800000000002</v>
      </c>
    </row>
    <row r="286" spans="1:12" ht="20.100000000000001" customHeight="1">
      <c r="A286" s="172">
        <v>44940</v>
      </c>
      <c r="B286" s="173" t="s">
        <v>18</v>
      </c>
      <c r="C286" s="173" t="s">
        <v>41</v>
      </c>
      <c r="D286" s="174" t="s">
        <v>6</v>
      </c>
      <c r="E286" s="175">
        <v>5000</v>
      </c>
      <c r="F286" s="176">
        <v>8.1049362303617389</v>
      </c>
      <c r="G286" s="177" t="s">
        <v>436</v>
      </c>
      <c r="H286" s="178"/>
      <c r="I286" s="177" t="s">
        <v>13</v>
      </c>
      <c r="J286" s="179" t="s">
        <v>22</v>
      </c>
      <c r="K286" s="180" t="s">
        <v>44</v>
      </c>
      <c r="L286" s="182">
        <v>616.90800000000002</v>
      </c>
    </row>
    <row r="287" spans="1:12" ht="20.100000000000001" customHeight="1">
      <c r="A287" s="172">
        <v>44940</v>
      </c>
      <c r="B287" s="173" t="s">
        <v>18</v>
      </c>
      <c r="C287" s="173" t="s">
        <v>41</v>
      </c>
      <c r="D287" s="174" t="s">
        <v>7</v>
      </c>
      <c r="E287" s="175">
        <v>2500</v>
      </c>
      <c r="F287" s="176">
        <v>4.0524681151808695</v>
      </c>
      <c r="G287" s="177" t="s">
        <v>437</v>
      </c>
      <c r="H287" s="178"/>
      <c r="I287" s="177" t="s">
        <v>14</v>
      </c>
      <c r="J287" s="179" t="s">
        <v>22</v>
      </c>
      <c r="K287" s="180" t="s">
        <v>44</v>
      </c>
      <c r="L287" s="182">
        <v>616.90800000000002</v>
      </c>
    </row>
    <row r="288" spans="1:12" ht="20.100000000000001" customHeight="1">
      <c r="A288" s="172">
        <v>44940</v>
      </c>
      <c r="B288" s="173" t="s">
        <v>18</v>
      </c>
      <c r="C288" s="173" t="s">
        <v>41</v>
      </c>
      <c r="D288" s="174" t="s">
        <v>7</v>
      </c>
      <c r="E288" s="175">
        <v>2500</v>
      </c>
      <c r="F288" s="176">
        <v>4.0524681151808695</v>
      </c>
      <c r="G288" s="177" t="s">
        <v>437</v>
      </c>
      <c r="H288" s="178"/>
      <c r="I288" s="177" t="s">
        <v>40</v>
      </c>
      <c r="J288" s="179" t="s">
        <v>22</v>
      </c>
      <c r="K288" s="180" t="s">
        <v>44</v>
      </c>
      <c r="L288" s="182">
        <v>616.90800000000002</v>
      </c>
    </row>
    <row r="289" spans="1:12" ht="20.100000000000001" customHeight="1">
      <c r="A289" s="172">
        <v>44940</v>
      </c>
      <c r="B289" s="173" t="s">
        <v>18</v>
      </c>
      <c r="C289" s="173" t="s">
        <v>41</v>
      </c>
      <c r="D289" s="174" t="s">
        <v>7</v>
      </c>
      <c r="E289" s="175">
        <v>2500</v>
      </c>
      <c r="F289" s="176">
        <v>4.0524681151808695</v>
      </c>
      <c r="G289" s="177" t="s">
        <v>438</v>
      </c>
      <c r="H289" s="178"/>
      <c r="I289" s="177" t="s">
        <v>12</v>
      </c>
      <c r="J289" s="179" t="s">
        <v>22</v>
      </c>
      <c r="K289" s="180" t="s">
        <v>44</v>
      </c>
      <c r="L289" s="182">
        <v>616.90800000000002</v>
      </c>
    </row>
    <row r="290" spans="1:12" ht="20.100000000000001" customHeight="1">
      <c r="A290" s="172">
        <v>44940</v>
      </c>
      <c r="B290" s="173" t="s">
        <v>18</v>
      </c>
      <c r="C290" s="173" t="s">
        <v>41</v>
      </c>
      <c r="D290" s="174" t="s">
        <v>7</v>
      </c>
      <c r="E290" s="175">
        <v>2500</v>
      </c>
      <c r="F290" s="176">
        <v>4.0524681151808695</v>
      </c>
      <c r="G290" s="177" t="s">
        <v>439</v>
      </c>
      <c r="H290" s="178"/>
      <c r="I290" s="177" t="s">
        <v>59</v>
      </c>
      <c r="J290" s="179" t="s">
        <v>22</v>
      </c>
      <c r="K290" s="180" t="s">
        <v>44</v>
      </c>
      <c r="L290" s="182">
        <v>616.90800000000002</v>
      </c>
    </row>
    <row r="291" spans="1:12" ht="20.100000000000001" customHeight="1">
      <c r="A291" s="172">
        <v>44940</v>
      </c>
      <c r="B291" s="173" t="s">
        <v>18</v>
      </c>
      <c r="C291" s="173" t="s">
        <v>41</v>
      </c>
      <c r="D291" s="174" t="s">
        <v>7</v>
      </c>
      <c r="E291" s="175">
        <v>2500</v>
      </c>
      <c r="F291" s="176">
        <v>4.0524681151808695</v>
      </c>
      <c r="G291" s="177" t="s">
        <v>440</v>
      </c>
      <c r="H291" s="178"/>
      <c r="I291" s="177" t="s">
        <v>144</v>
      </c>
      <c r="J291" s="179" t="s">
        <v>22</v>
      </c>
      <c r="K291" s="180" t="s">
        <v>44</v>
      </c>
      <c r="L291" s="182">
        <v>616.90800000000002</v>
      </c>
    </row>
    <row r="292" spans="1:12" ht="20.100000000000001" customHeight="1">
      <c r="A292" s="172">
        <v>44940</v>
      </c>
      <c r="B292" s="173" t="s">
        <v>18</v>
      </c>
      <c r="C292" s="173" t="s">
        <v>41</v>
      </c>
      <c r="D292" s="174" t="s">
        <v>6</v>
      </c>
      <c r="E292" s="175">
        <v>2500</v>
      </c>
      <c r="F292" s="176">
        <v>4.0524681151808695</v>
      </c>
      <c r="G292" s="177" t="s">
        <v>441</v>
      </c>
      <c r="H292" s="178"/>
      <c r="I292" s="177" t="s">
        <v>25</v>
      </c>
      <c r="J292" s="179" t="s">
        <v>22</v>
      </c>
      <c r="K292" s="180" t="s">
        <v>44</v>
      </c>
      <c r="L292" s="182">
        <v>616.90800000000002</v>
      </c>
    </row>
    <row r="293" spans="1:12" ht="20.100000000000001" customHeight="1">
      <c r="A293" s="172">
        <v>44940</v>
      </c>
      <c r="B293" s="173" t="s">
        <v>18</v>
      </c>
      <c r="C293" s="173" t="s">
        <v>41</v>
      </c>
      <c r="D293" s="174" t="s">
        <v>6</v>
      </c>
      <c r="E293" s="175">
        <v>2500</v>
      </c>
      <c r="F293" s="176">
        <v>4.0524681151808695</v>
      </c>
      <c r="G293" s="177" t="s">
        <v>442</v>
      </c>
      <c r="H293" s="178"/>
      <c r="I293" s="177" t="s">
        <v>128</v>
      </c>
      <c r="J293" s="179" t="s">
        <v>22</v>
      </c>
      <c r="K293" s="180" t="s">
        <v>44</v>
      </c>
      <c r="L293" s="182">
        <v>616.90800000000002</v>
      </c>
    </row>
    <row r="294" spans="1:12" ht="20.100000000000001" customHeight="1">
      <c r="A294" s="172">
        <v>44940</v>
      </c>
      <c r="B294" s="173" t="s">
        <v>18</v>
      </c>
      <c r="C294" s="173" t="s">
        <v>41</v>
      </c>
      <c r="D294" s="174" t="s">
        <v>6</v>
      </c>
      <c r="E294" s="175">
        <v>2500</v>
      </c>
      <c r="F294" s="176">
        <v>4.0524681151808695</v>
      </c>
      <c r="G294" s="177" t="s">
        <v>443</v>
      </c>
      <c r="H294" s="178"/>
      <c r="I294" s="177" t="s">
        <v>153</v>
      </c>
      <c r="J294" s="179" t="s">
        <v>22</v>
      </c>
      <c r="K294" s="180" t="s">
        <v>44</v>
      </c>
      <c r="L294" s="182">
        <v>616.90800000000002</v>
      </c>
    </row>
    <row r="295" spans="1:12" ht="20.100000000000001" customHeight="1">
      <c r="A295" s="172">
        <v>44940</v>
      </c>
      <c r="B295" s="173" t="s">
        <v>18</v>
      </c>
      <c r="C295" s="173" t="s">
        <v>41</v>
      </c>
      <c r="D295" s="174" t="s">
        <v>6</v>
      </c>
      <c r="E295" s="175">
        <v>2500</v>
      </c>
      <c r="F295" s="176">
        <v>4.0524681151808695</v>
      </c>
      <c r="G295" s="177" t="s">
        <v>444</v>
      </c>
      <c r="H295" s="178"/>
      <c r="I295" s="177" t="s">
        <v>168</v>
      </c>
      <c r="J295" s="179" t="s">
        <v>22</v>
      </c>
      <c r="K295" s="180" t="s">
        <v>44</v>
      </c>
      <c r="L295" s="182">
        <v>616.90800000000002</v>
      </c>
    </row>
    <row r="296" spans="1:12" ht="20.100000000000001" customHeight="1">
      <c r="A296" s="172">
        <v>44940</v>
      </c>
      <c r="B296" s="173" t="s">
        <v>18</v>
      </c>
      <c r="C296" s="173" t="s">
        <v>41</v>
      </c>
      <c r="D296" s="174" t="s">
        <v>6</v>
      </c>
      <c r="E296" s="175">
        <v>2500</v>
      </c>
      <c r="F296" s="176">
        <v>4.0524681151808695</v>
      </c>
      <c r="G296" s="177" t="s">
        <v>445</v>
      </c>
      <c r="H296" s="178"/>
      <c r="I296" s="177" t="s">
        <v>45</v>
      </c>
      <c r="J296" s="179" t="s">
        <v>22</v>
      </c>
      <c r="K296" s="180" t="s">
        <v>44</v>
      </c>
      <c r="L296" s="182">
        <v>616.90800000000002</v>
      </c>
    </row>
    <row r="297" spans="1:12" ht="20.100000000000001" customHeight="1">
      <c r="A297" s="172">
        <v>44940</v>
      </c>
      <c r="B297" s="173" t="s">
        <v>18</v>
      </c>
      <c r="C297" s="173" t="s">
        <v>41</v>
      </c>
      <c r="D297" s="174" t="s">
        <v>10</v>
      </c>
      <c r="E297" s="175">
        <v>2500</v>
      </c>
      <c r="F297" s="176">
        <v>4.0763324226263196</v>
      </c>
      <c r="G297" s="177" t="s">
        <v>446</v>
      </c>
      <c r="H297" s="178"/>
      <c r="I297" s="177" t="s">
        <v>15</v>
      </c>
      <c r="J297" s="179" t="s">
        <v>22</v>
      </c>
      <c r="K297" s="180" t="s">
        <v>130</v>
      </c>
      <c r="L297" s="181">
        <v>613.29639999999995</v>
      </c>
    </row>
    <row r="298" spans="1:12" ht="20.100000000000001" customHeight="1">
      <c r="A298" s="172">
        <v>44940</v>
      </c>
      <c r="B298" s="173" t="s">
        <v>18</v>
      </c>
      <c r="C298" s="173" t="s">
        <v>41</v>
      </c>
      <c r="D298" s="174" t="s">
        <v>10</v>
      </c>
      <c r="E298" s="175">
        <v>2500</v>
      </c>
      <c r="F298" s="176">
        <v>4.0763324226263196</v>
      </c>
      <c r="G298" s="177" t="s">
        <v>447</v>
      </c>
      <c r="H298" s="178"/>
      <c r="I298" s="177" t="s">
        <v>167</v>
      </c>
      <c r="J298" s="179" t="s">
        <v>22</v>
      </c>
      <c r="K298" s="180" t="s">
        <v>130</v>
      </c>
      <c r="L298" s="181">
        <v>613.29639999999995</v>
      </c>
    </row>
    <row r="299" spans="1:12" ht="20.100000000000001" customHeight="1">
      <c r="A299" s="172">
        <v>44940</v>
      </c>
      <c r="B299" s="173" t="s">
        <v>46</v>
      </c>
      <c r="C299" s="184" t="s">
        <v>58</v>
      </c>
      <c r="D299" s="174" t="s">
        <v>10</v>
      </c>
      <c r="E299" s="175">
        <v>2000</v>
      </c>
      <c r="F299" s="176">
        <v>3.2610659381010554</v>
      </c>
      <c r="G299" s="186" t="s">
        <v>92</v>
      </c>
      <c r="H299" s="178"/>
      <c r="I299" s="177" t="s">
        <v>15</v>
      </c>
      <c r="J299" s="179" t="s">
        <v>22</v>
      </c>
      <c r="K299" s="180" t="s">
        <v>130</v>
      </c>
      <c r="L299" s="181">
        <v>613.29639999999995</v>
      </c>
    </row>
    <row r="300" spans="1:12" ht="20.100000000000001" customHeight="1">
      <c r="A300" s="172">
        <v>44940</v>
      </c>
      <c r="B300" s="173" t="s">
        <v>123</v>
      </c>
      <c r="C300" s="173" t="s">
        <v>103</v>
      </c>
      <c r="D300" s="174" t="s">
        <v>10</v>
      </c>
      <c r="E300" s="175">
        <v>200</v>
      </c>
      <c r="F300" s="176">
        <v>0.32610659381010554</v>
      </c>
      <c r="G300" s="186" t="s">
        <v>63</v>
      </c>
      <c r="H300" s="178"/>
      <c r="I300" s="177" t="s">
        <v>15</v>
      </c>
      <c r="J300" s="179" t="s">
        <v>22</v>
      </c>
      <c r="K300" s="180" t="s">
        <v>130</v>
      </c>
      <c r="L300" s="181">
        <v>613.29639999999995</v>
      </c>
    </row>
    <row r="301" spans="1:12" ht="20.100000000000001" customHeight="1">
      <c r="A301" s="172">
        <v>44940</v>
      </c>
      <c r="B301" s="173" t="s">
        <v>123</v>
      </c>
      <c r="C301" s="173" t="s">
        <v>103</v>
      </c>
      <c r="D301" s="174" t="s">
        <v>10</v>
      </c>
      <c r="E301" s="175">
        <v>950</v>
      </c>
      <c r="F301" s="176">
        <v>1.5490063205980014</v>
      </c>
      <c r="G301" s="186" t="s">
        <v>63</v>
      </c>
      <c r="H301" s="178"/>
      <c r="I301" s="177" t="s">
        <v>15</v>
      </c>
      <c r="J301" s="179" t="s">
        <v>22</v>
      </c>
      <c r="K301" s="180" t="s">
        <v>130</v>
      </c>
      <c r="L301" s="181">
        <v>613.29639999999995</v>
      </c>
    </row>
    <row r="302" spans="1:12" ht="20.100000000000001" customHeight="1">
      <c r="A302" s="172">
        <v>44940</v>
      </c>
      <c r="B302" s="173" t="s">
        <v>123</v>
      </c>
      <c r="C302" s="173" t="s">
        <v>103</v>
      </c>
      <c r="D302" s="174" t="s">
        <v>10</v>
      </c>
      <c r="E302" s="175">
        <v>850</v>
      </c>
      <c r="F302" s="176">
        <v>1.3859530236929485</v>
      </c>
      <c r="G302" s="186" t="s">
        <v>63</v>
      </c>
      <c r="H302" s="178"/>
      <c r="I302" s="177" t="s">
        <v>15</v>
      </c>
      <c r="J302" s="179" t="s">
        <v>22</v>
      </c>
      <c r="K302" s="180" t="s">
        <v>130</v>
      </c>
      <c r="L302" s="181">
        <v>613.29639999999995</v>
      </c>
    </row>
    <row r="303" spans="1:12" ht="20.100000000000001" customHeight="1">
      <c r="A303" s="172">
        <v>44941</v>
      </c>
      <c r="B303" s="173" t="s">
        <v>18</v>
      </c>
      <c r="C303" s="173" t="s">
        <v>41</v>
      </c>
      <c r="D303" s="174" t="s">
        <v>9</v>
      </c>
      <c r="E303" s="175">
        <v>5000</v>
      </c>
      <c r="F303" s="176">
        <v>8.1526648452526391</v>
      </c>
      <c r="G303" s="177" t="s">
        <v>433</v>
      </c>
      <c r="H303" s="178"/>
      <c r="I303" s="177" t="s">
        <v>17</v>
      </c>
      <c r="J303" s="179" t="s">
        <v>22</v>
      </c>
      <c r="K303" s="180" t="s">
        <v>130</v>
      </c>
      <c r="L303" s="181">
        <v>613.29639999999995</v>
      </c>
    </row>
    <row r="304" spans="1:12" ht="20.100000000000001" customHeight="1">
      <c r="A304" s="172">
        <v>44941</v>
      </c>
      <c r="B304" s="173" t="s">
        <v>18</v>
      </c>
      <c r="C304" s="173" t="s">
        <v>41</v>
      </c>
      <c r="D304" s="174" t="s">
        <v>9</v>
      </c>
      <c r="E304" s="175">
        <v>5000</v>
      </c>
      <c r="F304" s="176">
        <v>8.1526648452526391</v>
      </c>
      <c r="G304" s="177" t="s">
        <v>434</v>
      </c>
      <c r="H304" s="178"/>
      <c r="I304" s="177" t="s">
        <v>16</v>
      </c>
      <c r="J304" s="179" t="s">
        <v>22</v>
      </c>
      <c r="K304" s="180" t="s">
        <v>130</v>
      </c>
      <c r="L304" s="181">
        <v>613.29639999999995</v>
      </c>
    </row>
    <row r="305" spans="1:12" ht="20.100000000000001" customHeight="1">
      <c r="A305" s="172">
        <v>44941</v>
      </c>
      <c r="B305" s="173" t="s">
        <v>18</v>
      </c>
      <c r="C305" s="173" t="s">
        <v>41</v>
      </c>
      <c r="D305" s="174" t="s">
        <v>7</v>
      </c>
      <c r="E305" s="175">
        <v>5000</v>
      </c>
      <c r="F305" s="176">
        <v>8.1049362303617389</v>
      </c>
      <c r="G305" s="177" t="s">
        <v>435</v>
      </c>
      <c r="H305" s="178"/>
      <c r="I305" s="177" t="s">
        <v>20</v>
      </c>
      <c r="J305" s="179" t="s">
        <v>22</v>
      </c>
      <c r="K305" s="180" t="s">
        <v>44</v>
      </c>
      <c r="L305" s="182">
        <v>616.90800000000002</v>
      </c>
    </row>
    <row r="306" spans="1:12" ht="20.100000000000001" customHeight="1">
      <c r="A306" s="172">
        <v>44941</v>
      </c>
      <c r="B306" s="173" t="s">
        <v>18</v>
      </c>
      <c r="C306" s="173" t="s">
        <v>41</v>
      </c>
      <c r="D306" s="174" t="s">
        <v>6</v>
      </c>
      <c r="E306" s="175">
        <v>5000</v>
      </c>
      <c r="F306" s="176">
        <v>8.1049362303617389</v>
      </c>
      <c r="G306" s="177" t="s">
        <v>436</v>
      </c>
      <c r="H306" s="178"/>
      <c r="I306" s="177" t="s">
        <v>13</v>
      </c>
      <c r="J306" s="179" t="s">
        <v>22</v>
      </c>
      <c r="K306" s="180" t="s">
        <v>44</v>
      </c>
      <c r="L306" s="182">
        <v>616.90800000000002</v>
      </c>
    </row>
    <row r="307" spans="1:12" ht="20.100000000000001" customHeight="1">
      <c r="A307" s="172">
        <v>44941</v>
      </c>
      <c r="B307" s="173" t="s">
        <v>18</v>
      </c>
      <c r="C307" s="173" t="s">
        <v>41</v>
      </c>
      <c r="D307" s="174" t="s">
        <v>7</v>
      </c>
      <c r="E307" s="175">
        <v>2500</v>
      </c>
      <c r="F307" s="176">
        <v>4.0524681151808695</v>
      </c>
      <c r="G307" s="177" t="s">
        <v>437</v>
      </c>
      <c r="H307" s="178"/>
      <c r="I307" s="177" t="s">
        <v>14</v>
      </c>
      <c r="J307" s="179" t="s">
        <v>22</v>
      </c>
      <c r="K307" s="180" t="s">
        <v>44</v>
      </c>
      <c r="L307" s="182">
        <v>616.90800000000002</v>
      </c>
    </row>
    <row r="308" spans="1:12" ht="20.100000000000001" customHeight="1">
      <c r="A308" s="172">
        <v>44941</v>
      </c>
      <c r="B308" s="173" t="s">
        <v>18</v>
      </c>
      <c r="C308" s="173" t="s">
        <v>41</v>
      </c>
      <c r="D308" s="174" t="s">
        <v>7</v>
      </c>
      <c r="E308" s="175">
        <v>2500</v>
      </c>
      <c r="F308" s="176">
        <v>4.0524681151808695</v>
      </c>
      <c r="G308" s="177" t="s">
        <v>437</v>
      </c>
      <c r="H308" s="178"/>
      <c r="I308" s="177" t="s">
        <v>40</v>
      </c>
      <c r="J308" s="179" t="s">
        <v>22</v>
      </c>
      <c r="K308" s="180" t="s">
        <v>44</v>
      </c>
      <c r="L308" s="182">
        <v>616.90800000000002</v>
      </c>
    </row>
    <row r="309" spans="1:12" ht="20.100000000000001" customHeight="1">
      <c r="A309" s="172">
        <v>44941</v>
      </c>
      <c r="B309" s="173" t="s">
        <v>18</v>
      </c>
      <c r="C309" s="173" t="s">
        <v>41</v>
      </c>
      <c r="D309" s="174" t="s">
        <v>7</v>
      </c>
      <c r="E309" s="175">
        <v>2500</v>
      </c>
      <c r="F309" s="176">
        <v>4.0524681151808695</v>
      </c>
      <c r="G309" s="177" t="s">
        <v>438</v>
      </c>
      <c r="H309" s="178"/>
      <c r="I309" s="177" t="s">
        <v>12</v>
      </c>
      <c r="J309" s="179" t="s">
        <v>22</v>
      </c>
      <c r="K309" s="180" t="s">
        <v>44</v>
      </c>
      <c r="L309" s="182">
        <v>616.90800000000002</v>
      </c>
    </row>
    <row r="310" spans="1:12" ht="20.100000000000001" customHeight="1">
      <c r="A310" s="172">
        <v>44941</v>
      </c>
      <c r="B310" s="173" t="s">
        <v>18</v>
      </c>
      <c r="C310" s="173" t="s">
        <v>41</v>
      </c>
      <c r="D310" s="174" t="s">
        <v>7</v>
      </c>
      <c r="E310" s="175">
        <v>2500</v>
      </c>
      <c r="F310" s="176">
        <v>4.0524681151808695</v>
      </c>
      <c r="G310" s="177" t="s">
        <v>439</v>
      </c>
      <c r="H310" s="178"/>
      <c r="I310" s="177" t="s">
        <v>59</v>
      </c>
      <c r="J310" s="179" t="s">
        <v>22</v>
      </c>
      <c r="K310" s="180" t="s">
        <v>44</v>
      </c>
      <c r="L310" s="182">
        <v>616.90800000000002</v>
      </c>
    </row>
    <row r="311" spans="1:12" ht="20.100000000000001" customHeight="1">
      <c r="A311" s="172">
        <v>44941</v>
      </c>
      <c r="B311" s="173" t="s">
        <v>18</v>
      </c>
      <c r="C311" s="173" t="s">
        <v>41</v>
      </c>
      <c r="D311" s="174" t="s">
        <v>7</v>
      </c>
      <c r="E311" s="175">
        <v>2500</v>
      </c>
      <c r="F311" s="176">
        <v>4.0524681151808695</v>
      </c>
      <c r="G311" s="177" t="s">
        <v>440</v>
      </c>
      <c r="H311" s="178"/>
      <c r="I311" s="177" t="s">
        <v>144</v>
      </c>
      <c r="J311" s="179" t="s">
        <v>22</v>
      </c>
      <c r="K311" s="180" t="s">
        <v>44</v>
      </c>
      <c r="L311" s="182">
        <v>616.90800000000002</v>
      </c>
    </row>
    <row r="312" spans="1:12" ht="20.100000000000001" customHeight="1">
      <c r="A312" s="172">
        <v>44941</v>
      </c>
      <c r="B312" s="173" t="s">
        <v>18</v>
      </c>
      <c r="C312" s="173" t="s">
        <v>41</v>
      </c>
      <c r="D312" s="174" t="s">
        <v>6</v>
      </c>
      <c r="E312" s="175">
        <v>2500</v>
      </c>
      <c r="F312" s="176">
        <v>4.0524681151808695</v>
      </c>
      <c r="G312" s="177" t="s">
        <v>441</v>
      </c>
      <c r="H312" s="178"/>
      <c r="I312" s="177" t="s">
        <v>25</v>
      </c>
      <c r="J312" s="179" t="s">
        <v>22</v>
      </c>
      <c r="K312" s="180" t="s">
        <v>44</v>
      </c>
      <c r="L312" s="182">
        <v>616.90800000000002</v>
      </c>
    </row>
    <row r="313" spans="1:12" ht="20.100000000000001" customHeight="1">
      <c r="A313" s="172">
        <v>44941</v>
      </c>
      <c r="B313" s="173" t="s">
        <v>18</v>
      </c>
      <c r="C313" s="173" t="s">
        <v>41</v>
      </c>
      <c r="D313" s="174" t="s">
        <v>6</v>
      </c>
      <c r="E313" s="175">
        <v>2500</v>
      </c>
      <c r="F313" s="176">
        <v>4.0524681151808695</v>
      </c>
      <c r="G313" s="177" t="s">
        <v>442</v>
      </c>
      <c r="H313" s="178"/>
      <c r="I313" s="177" t="s">
        <v>128</v>
      </c>
      <c r="J313" s="179" t="s">
        <v>22</v>
      </c>
      <c r="K313" s="180" t="s">
        <v>44</v>
      </c>
      <c r="L313" s="182">
        <v>616.90800000000002</v>
      </c>
    </row>
    <row r="314" spans="1:12" ht="20.100000000000001" customHeight="1">
      <c r="A314" s="172">
        <v>44941</v>
      </c>
      <c r="B314" s="173" t="s">
        <v>18</v>
      </c>
      <c r="C314" s="173" t="s">
        <v>41</v>
      </c>
      <c r="D314" s="174" t="s">
        <v>6</v>
      </c>
      <c r="E314" s="175">
        <v>2500</v>
      </c>
      <c r="F314" s="176">
        <v>4.0524681151808695</v>
      </c>
      <c r="G314" s="177" t="s">
        <v>443</v>
      </c>
      <c r="H314" s="178"/>
      <c r="I314" s="177" t="s">
        <v>153</v>
      </c>
      <c r="J314" s="179" t="s">
        <v>22</v>
      </c>
      <c r="K314" s="180" t="s">
        <v>44</v>
      </c>
      <c r="L314" s="182">
        <v>616.90800000000002</v>
      </c>
    </row>
    <row r="315" spans="1:12" ht="20.100000000000001" customHeight="1">
      <c r="A315" s="172">
        <v>44941</v>
      </c>
      <c r="B315" s="173" t="s">
        <v>18</v>
      </c>
      <c r="C315" s="173" t="s">
        <v>41</v>
      </c>
      <c r="D315" s="174" t="s">
        <v>6</v>
      </c>
      <c r="E315" s="175">
        <v>2500</v>
      </c>
      <c r="F315" s="176">
        <v>4.0524681151808695</v>
      </c>
      <c r="G315" s="177" t="s">
        <v>444</v>
      </c>
      <c r="H315" s="178"/>
      <c r="I315" s="177" t="s">
        <v>168</v>
      </c>
      <c r="J315" s="179" t="s">
        <v>22</v>
      </c>
      <c r="K315" s="180" t="s">
        <v>44</v>
      </c>
      <c r="L315" s="182">
        <v>616.90800000000002</v>
      </c>
    </row>
    <row r="316" spans="1:12" ht="20.100000000000001" customHeight="1">
      <c r="A316" s="172">
        <v>44941</v>
      </c>
      <c r="B316" s="173" t="s">
        <v>18</v>
      </c>
      <c r="C316" s="173" t="s">
        <v>41</v>
      </c>
      <c r="D316" s="174" t="s">
        <v>6</v>
      </c>
      <c r="E316" s="175">
        <v>2500</v>
      </c>
      <c r="F316" s="176">
        <v>4.0524681151808695</v>
      </c>
      <c r="G316" s="177" t="s">
        <v>445</v>
      </c>
      <c r="H316" s="178"/>
      <c r="I316" s="177" t="s">
        <v>45</v>
      </c>
      <c r="J316" s="179" t="s">
        <v>22</v>
      </c>
      <c r="K316" s="180" t="s">
        <v>44</v>
      </c>
      <c r="L316" s="182">
        <v>616.90800000000002</v>
      </c>
    </row>
    <row r="317" spans="1:12" ht="20.100000000000001" customHeight="1">
      <c r="A317" s="172">
        <v>44941</v>
      </c>
      <c r="B317" s="173" t="s">
        <v>18</v>
      </c>
      <c r="C317" s="173" t="s">
        <v>41</v>
      </c>
      <c r="D317" s="174" t="s">
        <v>10</v>
      </c>
      <c r="E317" s="175">
        <v>2500</v>
      </c>
      <c r="F317" s="176">
        <v>4.0763324226263196</v>
      </c>
      <c r="G317" s="177" t="s">
        <v>446</v>
      </c>
      <c r="H317" s="178"/>
      <c r="I317" s="177" t="s">
        <v>15</v>
      </c>
      <c r="J317" s="179" t="s">
        <v>22</v>
      </c>
      <c r="K317" s="180" t="s">
        <v>130</v>
      </c>
      <c r="L317" s="181">
        <v>613.29639999999995</v>
      </c>
    </row>
    <row r="318" spans="1:12" ht="20.100000000000001" customHeight="1">
      <c r="A318" s="172">
        <v>44941</v>
      </c>
      <c r="B318" s="173" t="s">
        <v>18</v>
      </c>
      <c r="C318" s="173" t="s">
        <v>41</v>
      </c>
      <c r="D318" s="174" t="s">
        <v>10</v>
      </c>
      <c r="E318" s="175">
        <v>2500</v>
      </c>
      <c r="F318" s="176">
        <v>4.0763324226263196</v>
      </c>
      <c r="G318" s="177" t="s">
        <v>447</v>
      </c>
      <c r="H318" s="178"/>
      <c r="I318" s="177" t="s">
        <v>167</v>
      </c>
      <c r="J318" s="179" t="s">
        <v>22</v>
      </c>
      <c r="K318" s="180" t="s">
        <v>130</v>
      </c>
      <c r="L318" s="181">
        <v>613.29639999999995</v>
      </c>
    </row>
    <row r="319" spans="1:12" ht="20.100000000000001" customHeight="1">
      <c r="A319" s="172">
        <v>44942</v>
      </c>
      <c r="B319" s="173" t="s">
        <v>221</v>
      </c>
      <c r="C319" s="184" t="s">
        <v>58</v>
      </c>
      <c r="D319" s="174" t="s">
        <v>7</v>
      </c>
      <c r="E319" s="196">
        <v>1700</v>
      </c>
      <c r="F319" s="176">
        <v>2.771906047385897</v>
      </c>
      <c r="G319" s="197" t="s">
        <v>222</v>
      </c>
      <c r="H319" s="178"/>
      <c r="I319" s="177" t="s">
        <v>20</v>
      </c>
      <c r="J319" s="179" t="s">
        <v>22</v>
      </c>
      <c r="K319" s="180" t="s">
        <v>130</v>
      </c>
      <c r="L319" s="181">
        <v>613.29639999999995</v>
      </c>
    </row>
    <row r="320" spans="1:12" ht="20.100000000000001" customHeight="1">
      <c r="A320" s="172">
        <v>44942</v>
      </c>
      <c r="B320" s="208" t="s">
        <v>46</v>
      </c>
      <c r="C320" s="184" t="s">
        <v>58</v>
      </c>
      <c r="D320" s="174" t="s">
        <v>8</v>
      </c>
      <c r="E320" s="185">
        <v>1700</v>
      </c>
      <c r="F320" s="176">
        <v>2.771906047385897</v>
      </c>
      <c r="G320" s="186" t="s">
        <v>67</v>
      </c>
      <c r="H320" s="178"/>
      <c r="I320" s="186" t="s">
        <v>14</v>
      </c>
      <c r="J320" s="179" t="s">
        <v>22</v>
      </c>
      <c r="K320" s="180" t="s">
        <v>130</v>
      </c>
      <c r="L320" s="181">
        <v>613.29639999999995</v>
      </c>
    </row>
    <row r="321" spans="1:12" ht="20.100000000000001" customHeight="1">
      <c r="A321" s="183">
        <v>44942</v>
      </c>
      <c r="B321" s="187" t="s">
        <v>46</v>
      </c>
      <c r="C321" s="184" t="s">
        <v>58</v>
      </c>
      <c r="D321" s="174" t="s">
        <v>9</v>
      </c>
      <c r="E321" s="202">
        <v>2500</v>
      </c>
      <c r="F321" s="176">
        <v>4.0763324226263196</v>
      </c>
      <c r="G321" s="186" t="s">
        <v>104</v>
      </c>
      <c r="H321" s="178"/>
      <c r="I321" s="186" t="s">
        <v>17</v>
      </c>
      <c r="J321" s="179" t="s">
        <v>22</v>
      </c>
      <c r="K321" s="180" t="s">
        <v>130</v>
      </c>
      <c r="L321" s="181">
        <v>613.29639999999995</v>
      </c>
    </row>
    <row r="322" spans="1:12" ht="20.100000000000001" customHeight="1">
      <c r="A322" s="190">
        <v>44942</v>
      </c>
      <c r="B322" s="191" t="s">
        <v>46</v>
      </c>
      <c r="C322" s="184" t="s">
        <v>58</v>
      </c>
      <c r="D322" s="192" t="s">
        <v>9</v>
      </c>
      <c r="E322" s="193">
        <v>1900</v>
      </c>
      <c r="F322" s="176">
        <v>3.0980126411960027</v>
      </c>
      <c r="G322" s="194" t="s">
        <v>60</v>
      </c>
      <c r="H322" s="178"/>
      <c r="I322" s="186" t="s">
        <v>16</v>
      </c>
      <c r="J322" s="179" t="s">
        <v>22</v>
      </c>
      <c r="K322" s="180" t="s">
        <v>130</v>
      </c>
      <c r="L322" s="181">
        <v>613.29639999999995</v>
      </c>
    </row>
    <row r="323" spans="1:12" ht="20.100000000000001" customHeight="1">
      <c r="A323" s="172">
        <v>44942</v>
      </c>
      <c r="B323" s="173" t="s">
        <v>46</v>
      </c>
      <c r="C323" s="184" t="s">
        <v>58</v>
      </c>
      <c r="D323" s="174" t="s">
        <v>6</v>
      </c>
      <c r="E323" s="188">
        <v>1900</v>
      </c>
      <c r="F323" s="176">
        <v>3.0980126411960027</v>
      </c>
      <c r="G323" s="186" t="s">
        <v>160</v>
      </c>
      <c r="H323" s="178"/>
      <c r="I323" s="186" t="s">
        <v>153</v>
      </c>
      <c r="J323" s="179" t="s">
        <v>22</v>
      </c>
      <c r="K323" s="180" t="s">
        <v>130</v>
      </c>
      <c r="L323" s="181">
        <v>613.29639999999995</v>
      </c>
    </row>
    <row r="324" spans="1:12" ht="20.100000000000001" customHeight="1">
      <c r="A324" s="183">
        <v>44942</v>
      </c>
      <c r="B324" s="173" t="s">
        <v>46</v>
      </c>
      <c r="C324" s="184" t="s">
        <v>58</v>
      </c>
      <c r="D324" s="174" t="s">
        <v>6</v>
      </c>
      <c r="E324" s="189">
        <v>1900</v>
      </c>
      <c r="F324" s="176">
        <v>3.0980126411960027</v>
      </c>
      <c r="G324" s="177" t="s">
        <v>66</v>
      </c>
      <c r="H324" s="178"/>
      <c r="I324" s="186" t="s">
        <v>13</v>
      </c>
      <c r="J324" s="179" t="s">
        <v>22</v>
      </c>
      <c r="K324" s="180" t="s">
        <v>130</v>
      </c>
      <c r="L324" s="181">
        <v>613.29639999999995</v>
      </c>
    </row>
    <row r="325" spans="1:12" ht="20.100000000000001" customHeight="1">
      <c r="A325" s="172">
        <v>44942</v>
      </c>
      <c r="B325" s="173" t="s">
        <v>46</v>
      </c>
      <c r="C325" s="184" t="s">
        <v>58</v>
      </c>
      <c r="D325" s="174" t="s">
        <v>6</v>
      </c>
      <c r="E325" s="199">
        <v>1950</v>
      </c>
      <c r="F325" s="176">
        <v>3.1795392896485293</v>
      </c>
      <c r="G325" s="177" t="s">
        <v>65</v>
      </c>
      <c r="H325" s="177"/>
      <c r="I325" s="198" t="s">
        <v>25</v>
      </c>
      <c r="J325" s="179" t="s">
        <v>22</v>
      </c>
      <c r="K325" s="180" t="s">
        <v>130</v>
      </c>
      <c r="L325" s="181">
        <v>613.29639999999995</v>
      </c>
    </row>
    <row r="326" spans="1:12" ht="20.100000000000001" customHeight="1">
      <c r="A326" s="172">
        <v>44942</v>
      </c>
      <c r="B326" s="173" t="s">
        <v>95</v>
      </c>
      <c r="C326" s="184" t="s">
        <v>58</v>
      </c>
      <c r="D326" s="174" t="s">
        <v>6</v>
      </c>
      <c r="E326" s="188">
        <v>1600</v>
      </c>
      <c r="F326" s="176">
        <v>2.6088527504808443</v>
      </c>
      <c r="G326" s="186" t="s">
        <v>64</v>
      </c>
      <c r="H326" s="178"/>
      <c r="I326" s="186" t="s">
        <v>45</v>
      </c>
      <c r="J326" s="179" t="s">
        <v>22</v>
      </c>
      <c r="K326" s="180" t="s">
        <v>130</v>
      </c>
      <c r="L326" s="181">
        <v>613.29639999999995</v>
      </c>
    </row>
    <row r="327" spans="1:12" ht="20.100000000000001" customHeight="1">
      <c r="A327" s="172">
        <v>44942</v>
      </c>
      <c r="B327" s="173" t="s">
        <v>46</v>
      </c>
      <c r="C327" s="184" t="s">
        <v>58</v>
      </c>
      <c r="D327" s="174" t="s">
        <v>6</v>
      </c>
      <c r="E327" s="199">
        <v>1850</v>
      </c>
      <c r="F327" s="176">
        <v>3.0164859927434762</v>
      </c>
      <c r="G327" s="177" t="s">
        <v>129</v>
      </c>
      <c r="H327" s="177"/>
      <c r="I327" s="186" t="s">
        <v>128</v>
      </c>
      <c r="J327" s="179" t="s">
        <v>22</v>
      </c>
      <c r="K327" s="180" t="s">
        <v>130</v>
      </c>
      <c r="L327" s="181">
        <v>613.29639999999995</v>
      </c>
    </row>
    <row r="328" spans="1:12" ht="20.100000000000001" customHeight="1">
      <c r="A328" s="172">
        <v>44942</v>
      </c>
      <c r="B328" s="173" t="s">
        <v>46</v>
      </c>
      <c r="C328" s="184" t="s">
        <v>58</v>
      </c>
      <c r="D328" s="174" t="s">
        <v>6</v>
      </c>
      <c r="E328" s="199">
        <v>2000</v>
      </c>
      <c r="F328" s="176">
        <v>3.2610659381010554</v>
      </c>
      <c r="G328" s="177" t="s">
        <v>176</v>
      </c>
      <c r="H328" s="177"/>
      <c r="I328" s="186" t="s">
        <v>168</v>
      </c>
      <c r="J328" s="179" t="s">
        <v>22</v>
      </c>
      <c r="K328" s="180" t="s">
        <v>130</v>
      </c>
      <c r="L328" s="181">
        <v>613.29639999999995</v>
      </c>
    </row>
    <row r="329" spans="1:12" ht="20.100000000000001" customHeight="1">
      <c r="A329" s="172">
        <v>44942</v>
      </c>
      <c r="B329" s="173" t="s">
        <v>46</v>
      </c>
      <c r="C329" s="184" t="s">
        <v>58</v>
      </c>
      <c r="D329" s="174" t="s">
        <v>6</v>
      </c>
      <c r="E329" s="199">
        <v>500</v>
      </c>
      <c r="F329" s="176">
        <v>0.81526648452526385</v>
      </c>
      <c r="G329" s="186" t="s">
        <v>178</v>
      </c>
      <c r="H329" s="178"/>
      <c r="I329" s="186" t="s">
        <v>144</v>
      </c>
      <c r="J329" s="179" t="s">
        <v>22</v>
      </c>
      <c r="K329" s="180" t="s">
        <v>130</v>
      </c>
      <c r="L329" s="181">
        <v>613.29639999999995</v>
      </c>
    </row>
    <row r="330" spans="1:12" ht="20.100000000000001" customHeight="1">
      <c r="A330" s="172">
        <v>44942</v>
      </c>
      <c r="B330" s="173" t="s">
        <v>46</v>
      </c>
      <c r="C330" s="184" t="s">
        <v>58</v>
      </c>
      <c r="D330" s="174" t="s">
        <v>7</v>
      </c>
      <c r="E330" s="189">
        <v>1400</v>
      </c>
      <c r="F330" s="176">
        <v>2.282746156670739</v>
      </c>
      <c r="G330" s="177" t="s">
        <v>161</v>
      </c>
      <c r="H330" s="178"/>
      <c r="I330" s="177" t="s">
        <v>12</v>
      </c>
      <c r="J330" s="179" t="s">
        <v>22</v>
      </c>
      <c r="K330" s="180" t="s">
        <v>130</v>
      </c>
      <c r="L330" s="181">
        <v>613.29639999999995</v>
      </c>
    </row>
    <row r="331" spans="1:12" ht="20.100000000000001" customHeight="1">
      <c r="A331" s="172">
        <v>44942</v>
      </c>
      <c r="B331" s="173" t="s">
        <v>46</v>
      </c>
      <c r="C331" s="184" t="s">
        <v>58</v>
      </c>
      <c r="D331" s="174" t="s">
        <v>10</v>
      </c>
      <c r="E331" s="212">
        <v>1800</v>
      </c>
      <c r="F331" s="176">
        <v>2.9349593442909501</v>
      </c>
      <c r="G331" s="186" t="s">
        <v>270</v>
      </c>
      <c r="H331" s="178"/>
      <c r="I331" s="186" t="s">
        <v>167</v>
      </c>
      <c r="J331" s="179" t="s">
        <v>22</v>
      </c>
      <c r="K331" s="180" t="s">
        <v>130</v>
      </c>
      <c r="L331" s="181">
        <v>613.29639999999995</v>
      </c>
    </row>
    <row r="332" spans="1:12" ht="20.100000000000001" customHeight="1">
      <c r="A332" s="172">
        <v>44942</v>
      </c>
      <c r="B332" s="173" t="s">
        <v>18</v>
      </c>
      <c r="C332" s="173" t="s">
        <v>41</v>
      </c>
      <c r="D332" s="174" t="s">
        <v>9</v>
      </c>
      <c r="E332" s="175">
        <v>5000</v>
      </c>
      <c r="F332" s="176">
        <v>8.1526648452526391</v>
      </c>
      <c r="G332" s="177" t="s">
        <v>433</v>
      </c>
      <c r="H332" s="178"/>
      <c r="I332" s="177" t="s">
        <v>17</v>
      </c>
      <c r="J332" s="179" t="s">
        <v>22</v>
      </c>
      <c r="K332" s="180" t="s">
        <v>130</v>
      </c>
      <c r="L332" s="181">
        <v>613.29639999999995</v>
      </c>
    </row>
    <row r="333" spans="1:12" ht="20.100000000000001" customHeight="1">
      <c r="A333" s="172">
        <v>44942</v>
      </c>
      <c r="B333" s="173" t="s">
        <v>18</v>
      </c>
      <c r="C333" s="173" t="s">
        <v>41</v>
      </c>
      <c r="D333" s="174" t="s">
        <v>9</v>
      </c>
      <c r="E333" s="175">
        <v>5000</v>
      </c>
      <c r="F333" s="176">
        <v>8.1526648452526391</v>
      </c>
      <c r="G333" s="177" t="s">
        <v>434</v>
      </c>
      <c r="H333" s="178"/>
      <c r="I333" s="177" t="s">
        <v>16</v>
      </c>
      <c r="J333" s="179" t="s">
        <v>22</v>
      </c>
      <c r="K333" s="180" t="s">
        <v>130</v>
      </c>
      <c r="L333" s="181">
        <v>613.29639999999995</v>
      </c>
    </row>
    <row r="334" spans="1:12" ht="20.100000000000001" customHeight="1">
      <c r="A334" s="172">
        <v>44942</v>
      </c>
      <c r="B334" s="173" t="s">
        <v>18</v>
      </c>
      <c r="C334" s="173" t="s">
        <v>41</v>
      </c>
      <c r="D334" s="174" t="s">
        <v>10</v>
      </c>
      <c r="E334" s="175">
        <v>2500</v>
      </c>
      <c r="F334" s="176">
        <v>4.0763324226263196</v>
      </c>
      <c r="G334" s="177" t="s">
        <v>446</v>
      </c>
      <c r="H334" s="178"/>
      <c r="I334" s="177" t="s">
        <v>15</v>
      </c>
      <c r="J334" s="179" t="s">
        <v>22</v>
      </c>
      <c r="K334" s="180" t="s">
        <v>130</v>
      </c>
      <c r="L334" s="181">
        <v>613.29639999999995</v>
      </c>
    </row>
    <row r="335" spans="1:12" ht="20.100000000000001" customHeight="1">
      <c r="A335" s="172">
        <v>44942</v>
      </c>
      <c r="B335" s="173" t="s">
        <v>46</v>
      </c>
      <c r="C335" s="184" t="s">
        <v>58</v>
      </c>
      <c r="D335" s="174" t="s">
        <v>7</v>
      </c>
      <c r="E335" s="189">
        <v>1950</v>
      </c>
      <c r="F335" s="176">
        <v>3.1795392896485293</v>
      </c>
      <c r="G335" s="186" t="s">
        <v>61</v>
      </c>
      <c r="H335" s="178"/>
      <c r="I335" s="177" t="s">
        <v>40</v>
      </c>
      <c r="J335" s="179" t="s">
        <v>22</v>
      </c>
      <c r="K335" s="180" t="s">
        <v>130</v>
      </c>
      <c r="L335" s="181">
        <v>613.29639999999995</v>
      </c>
    </row>
    <row r="336" spans="1:12" ht="20.100000000000001" customHeight="1">
      <c r="A336" s="172">
        <v>44942</v>
      </c>
      <c r="B336" s="173" t="s">
        <v>46</v>
      </c>
      <c r="C336" s="184" t="s">
        <v>58</v>
      </c>
      <c r="D336" s="174" t="s">
        <v>7</v>
      </c>
      <c r="E336" s="189">
        <v>1600</v>
      </c>
      <c r="F336" s="176">
        <v>2.6088527504808443</v>
      </c>
      <c r="G336" s="177" t="s">
        <v>112</v>
      </c>
      <c r="H336" s="178"/>
      <c r="I336" s="177" t="s">
        <v>59</v>
      </c>
      <c r="J336" s="179" t="s">
        <v>22</v>
      </c>
      <c r="K336" s="180" t="s">
        <v>130</v>
      </c>
      <c r="L336" s="181">
        <v>613.29639999999995</v>
      </c>
    </row>
    <row r="337" spans="1:12" ht="20.100000000000001" customHeight="1">
      <c r="A337" s="172">
        <v>44942</v>
      </c>
      <c r="B337" s="173" t="s">
        <v>46</v>
      </c>
      <c r="C337" s="184" t="s">
        <v>58</v>
      </c>
      <c r="D337" s="174" t="s">
        <v>10</v>
      </c>
      <c r="E337" s="175">
        <v>2800</v>
      </c>
      <c r="F337" s="176">
        <v>4.565492313341478</v>
      </c>
      <c r="G337" s="186" t="s">
        <v>63</v>
      </c>
      <c r="H337" s="178"/>
      <c r="I337" s="177" t="s">
        <v>15</v>
      </c>
      <c r="J337" s="179" t="s">
        <v>22</v>
      </c>
      <c r="K337" s="180" t="s">
        <v>130</v>
      </c>
      <c r="L337" s="181">
        <v>613.29639999999995</v>
      </c>
    </row>
    <row r="338" spans="1:12" ht="20.100000000000001" customHeight="1">
      <c r="A338" s="172">
        <v>44942</v>
      </c>
      <c r="B338" s="173" t="s">
        <v>276</v>
      </c>
      <c r="C338" s="173" t="s">
        <v>69</v>
      </c>
      <c r="D338" s="174" t="s">
        <v>10</v>
      </c>
      <c r="E338" s="175">
        <v>2395</v>
      </c>
      <c r="F338" s="176">
        <v>3.9051264608760139</v>
      </c>
      <c r="G338" s="213" t="s">
        <v>277</v>
      </c>
      <c r="H338" s="178"/>
      <c r="I338" s="177" t="s">
        <v>15</v>
      </c>
      <c r="J338" s="179" t="s">
        <v>22</v>
      </c>
      <c r="K338" s="180" t="s">
        <v>130</v>
      </c>
      <c r="L338" s="181">
        <v>613.29639999999995</v>
      </c>
    </row>
    <row r="339" spans="1:12" ht="20.100000000000001" customHeight="1">
      <c r="A339" s="172">
        <v>44942</v>
      </c>
      <c r="B339" s="173" t="s">
        <v>278</v>
      </c>
      <c r="C339" s="173" t="s">
        <v>69</v>
      </c>
      <c r="D339" s="174" t="s">
        <v>10</v>
      </c>
      <c r="E339" s="175">
        <v>2395</v>
      </c>
      <c r="F339" s="176">
        <v>3.9051264608760139</v>
      </c>
      <c r="G339" s="213" t="s">
        <v>277</v>
      </c>
      <c r="H339" s="178"/>
      <c r="I339" s="177" t="s">
        <v>15</v>
      </c>
      <c r="J339" s="179" t="s">
        <v>22</v>
      </c>
      <c r="K339" s="180" t="s">
        <v>130</v>
      </c>
      <c r="L339" s="181">
        <v>613.29639999999995</v>
      </c>
    </row>
    <row r="340" spans="1:12" ht="20.100000000000001" customHeight="1">
      <c r="A340" s="172">
        <v>44942</v>
      </c>
      <c r="B340" s="173" t="s">
        <v>459</v>
      </c>
      <c r="C340" s="173" t="s">
        <v>218</v>
      </c>
      <c r="D340" s="174" t="s">
        <v>10</v>
      </c>
      <c r="E340" s="175">
        <v>50850</v>
      </c>
      <c r="F340" s="176">
        <v>82.912601476219336</v>
      </c>
      <c r="G340" s="213" t="s">
        <v>279</v>
      </c>
      <c r="H340" s="178"/>
      <c r="I340" s="177" t="s">
        <v>15</v>
      </c>
      <c r="J340" s="179" t="s">
        <v>22</v>
      </c>
      <c r="K340" s="180" t="s">
        <v>130</v>
      </c>
      <c r="L340" s="181">
        <v>613.29639999999995</v>
      </c>
    </row>
    <row r="341" spans="1:12" ht="20.100000000000001" customHeight="1">
      <c r="A341" s="172">
        <v>44942</v>
      </c>
      <c r="B341" s="173" t="s">
        <v>280</v>
      </c>
      <c r="C341" s="173" t="s">
        <v>69</v>
      </c>
      <c r="D341" s="174" t="s">
        <v>10</v>
      </c>
      <c r="E341" s="175">
        <v>5910</v>
      </c>
      <c r="F341" s="176">
        <v>9.6364498470886186</v>
      </c>
      <c r="G341" s="213" t="s">
        <v>281</v>
      </c>
      <c r="H341" s="178"/>
      <c r="I341" s="177" t="s">
        <v>15</v>
      </c>
      <c r="J341" s="179" t="s">
        <v>22</v>
      </c>
      <c r="K341" s="180" t="s">
        <v>130</v>
      </c>
      <c r="L341" s="181">
        <v>613.29639999999995</v>
      </c>
    </row>
    <row r="342" spans="1:12" ht="20.100000000000001" customHeight="1">
      <c r="A342" s="172">
        <v>44942</v>
      </c>
      <c r="B342" s="173" t="s">
        <v>282</v>
      </c>
      <c r="C342" s="173" t="s">
        <v>69</v>
      </c>
      <c r="D342" s="174" t="s">
        <v>10</v>
      </c>
      <c r="E342" s="175">
        <v>6411</v>
      </c>
      <c r="F342" s="176">
        <v>10.453346864582933</v>
      </c>
      <c r="G342" s="213" t="s">
        <v>281</v>
      </c>
      <c r="H342" s="178"/>
      <c r="I342" s="177" t="s">
        <v>15</v>
      </c>
      <c r="J342" s="179" t="s">
        <v>22</v>
      </c>
      <c r="K342" s="180" t="s">
        <v>130</v>
      </c>
      <c r="L342" s="181">
        <v>613.29639999999995</v>
      </c>
    </row>
    <row r="343" spans="1:12" ht="20.100000000000001" customHeight="1">
      <c r="A343" s="172">
        <v>44942</v>
      </c>
      <c r="B343" s="173" t="s">
        <v>62</v>
      </c>
      <c r="C343" s="173" t="s">
        <v>50</v>
      </c>
      <c r="D343" s="174" t="s">
        <v>10</v>
      </c>
      <c r="E343" s="175">
        <v>12000</v>
      </c>
      <c r="F343" s="176">
        <v>19.566395628606333</v>
      </c>
      <c r="G343" s="186" t="s">
        <v>93</v>
      </c>
      <c r="H343" s="178"/>
      <c r="I343" s="177" t="s">
        <v>15</v>
      </c>
      <c r="J343" s="179" t="s">
        <v>22</v>
      </c>
      <c r="K343" s="180" t="s">
        <v>130</v>
      </c>
      <c r="L343" s="181">
        <v>613.29639999999995</v>
      </c>
    </row>
    <row r="344" spans="1:12" ht="20.100000000000001" customHeight="1">
      <c r="A344" s="172">
        <v>44943</v>
      </c>
      <c r="B344" s="173" t="s">
        <v>221</v>
      </c>
      <c r="C344" s="184" t="s">
        <v>58</v>
      </c>
      <c r="D344" s="174" t="s">
        <v>7</v>
      </c>
      <c r="E344" s="196">
        <v>1800</v>
      </c>
      <c r="F344" s="176">
        <v>2.9349593442909501</v>
      </c>
      <c r="G344" s="197" t="s">
        <v>222</v>
      </c>
      <c r="H344" s="178"/>
      <c r="I344" s="177" t="s">
        <v>20</v>
      </c>
      <c r="J344" s="179" t="s">
        <v>22</v>
      </c>
      <c r="K344" s="180" t="s">
        <v>130</v>
      </c>
      <c r="L344" s="181">
        <v>613.29639999999995</v>
      </c>
    </row>
    <row r="345" spans="1:12" ht="20.100000000000001" customHeight="1">
      <c r="A345" s="172">
        <v>44943</v>
      </c>
      <c r="B345" s="208" t="s">
        <v>46</v>
      </c>
      <c r="C345" s="184" t="s">
        <v>58</v>
      </c>
      <c r="D345" s="174" t="s">
        <v>8</v>
      </c>
      <c r="E345" s="185">
        <v>1600</v>
      </c>
      <c r="F345" s="176">
        <v>2.6088527504808443</v>
      </c>
      <c r="G345" s="186" t="s">
        <v>67</v>
      </c>
      <c r="H345" s="178"/>
      <c r="I345" s="186" t="s">
        <v>14</v>
      </c>
      <c r="J345" s="179" t="s">
        <v>22</v>
      </c>
      <c r="K345" s="180" t="s">
        <v>130</v>
      </c>
      <c r="L345" s="181">
        <v>613.29639999999995</v>
      </c>
    </row>
    <row r="346" spans="1:12" ht="20.100000000000001" customHeight="1">
      <c r="A346" s="172">
        <v>44943</v>
      </c>
      <c r="B346" s="214" t="s">
        <v>180</v>
      </c>
      <c r="C346" s="215" t="s">
        <v>49</v>
      </c>
      <c r="D346" s="174" t="s">
        <v>8</v>
      </c>
      <c r="E346" s="185">
        <v>7000</v>
      </c>
      <c r="F346" s="176">
        <v>11.413730783353694</v>
      </c>
      <c r="G346" s="186" t="s">
        <v>67</v>
      </c>
      <c r="H346" s="178"/>
      <c r="I346" s="186" t="s">
        <v>14</v>
      </c>
      <c r="J346" s="179" t="s">
        <v>22</v>
      </c>
      <c r="K346" s="180" t="s">
        <v>130</v>
      </c>
      <c r="L346" s="181">
        <v>613.29639999999995</v>
      </c>
    </row>
    <row r="347" spans="1:12" ht="20.100000000000001" customHeight="1">
      <c r="A347" s="172">
        <v>44943</v>
      </c>
      <c r="B347" s="214" t="s">
        <v>180</v>
      </c>
      <c r="C347" s="215" t="s">
        <v>49</v>
      </c>
      <c r="D347" s="174" t="s">
        <v>8</v>
      </c>
      <c r="E347" s="185">
        <v>7000</v>
      </c>
      <c r="F347" s="176">
        <v>11.413730783353694</v>
      </c>
      <c r="G347" s="186" t="s">
        <v>67</v>
      </c>
      <c r="H347" s="178"/>
      <c r="I347" s="186" t="s">
        <v>14</v>
      </c>
      <c r="J347" s="179" t="s">
        <v>22</v>
      </c>
      <c r="K347" s="180" t="s">
        <v>130</v>
      </c>
      <c r="L347" s="181">
        <v>613.29639999999995</v>
      </c>
    </row>
    <row r="348" spans="1:12" ht="20.100000000000001" customHeight="1">
      <c r="A348" s="183">
        <v>44943</v>
      </c>
      <c r="B348" s="173" t="s">
        <v>46</v>
      </c>
      <c r="C348" s="184" t="s">
        <v>58</v>
      </c>
      <c r="D348" s="174" t="s">
        <v>9</v>
      </c>
      <c r="E348" s="202">
        <v>2500</v>
      </c>
      <c r="F348" s="176">
        <v>4.0763324226263196</v>
      </c>
      <c r="G348" s="186" t="s">
        <v>104</v>
      </c>
      <c r="H348" s="178"/>
      <c r="I348" s="210" t="s">
        <v>17</v>
      </c>
      <c r="J348" s="179" t="s">
        <v>22</v>
      </c>
      <c r="K348" s="180" t="s">
        <v>130</v>
      </c>
      <c r="L348" s="181">
        <v>613.29639999999995</v>
      </c>
    </row>
    <row r="349" spans="1:12" ht="20.100000000000001" customHeight="1">
      <c r="A349" s="190">
        <v>44943</v>
      </c>
      <c r="B349" s="191" t="s">
        <v>46</v>
      </c>
      <c r="C349" s="184" t="s">
        <v>58</v>
      </c>
      <c r="D349" s="192" t="s">
        <v>9</v>
      </c>
      <c r="E349" s="193">
        <v>1700</v>
      </c>
      <c r="F349" s="176">
        <v>2.771906047385897</v>
      </c>
      <c r="G349" s="194" t="s">
        <v>60</v>
      </c>
      <c r="H349" s="178"/>
      <c r="I349" s="186" t="s">
        <v>16</v>
      </c>
      <c r="J349" s="179" t="s">
        <v>22</v>
      </c>
      <c r="K349" s="180" t="s">
        <v>130</v>
      </c>
      <c r="L349" s="181">
        <v>613.29639999999995</v>
      </c>
    </row>
    <row r="350" spans="1:12" ht="20.100000000000001" customHeight="1">
      <c r="A350" s="172">
        <v>44943</v>
      </c>
      <c r="B350" s="173" t="s">
        <v>46</v>
      </c>
      <c r="C350" s="184" t="s">
        <v>58</v>
      </c>
      <c r="D350" s="174" t="s">
        <v>6</v>
      </c>
      <c r="E350" s="188">
        <v>1900</v>
      </c>
      <c r="F350" s="176">
        <v>3.0980126411960027</v>
      </c>
      <c r="G350" s="186" t="s">
        <v>160</v>
      </c>
      <c r="H350" s="178"/>
      <c r="I350" s="186" t="s">
        <v>153</v>
      </c>
      <c r="J350" s="179" t="s">
        <v>22</v>
      </c>
      <c r="K350" s="180" t="s">
        <v>130</v>
      </c>
      <c r="L350" s="181">
        <v>613.29639999999995</v>
      </c>
    </row>
    <row r="351" spans="1:12" ht="20.100000000000001" customHeight="1">
      <c r="A351" s="183">
        <v>44943</v>
      </c>
      <c r="B351" s="173" t="s">
        <v>46</v>
      </c>
      <c r="C351" s="184" t="s">
        <v>58</v>
      </c>
      <c r="D351" s="174" t="s">
        <v>6</v>
      </c>
      <c r="E351" s="189">
        <v>1650</v>
      </c>
      <c r="F351" s="176">
        <v>2.6903793989333709</v>
      </c>
      <c r="G351" s="177" t="s">
        <v>66</v>
      </c>
      <c r="H351" s="178"/>
      <c r="I351" s="177" t="s">
        <v>13</v>
      </c>
      <c r="J351" s="179" t="s">
        <v>22</v>
      </c>
      <c r="K351" s="180" t="s">
        <v>130</v>
      </c>
      <c r="L351" s="181">
        <v>613.29639999999995</v>
      </c>
    </row>
    <row r="352" spans="1:12" ht="20.100000000000001" customHeight="1">
      <c r="A352" s="172">
        <v>44943</v>
      </c>
      <c r="B352" s="173" t="s">
        <v>231</v>
      </c>
      <c r="C352" s="184" t="s">
        <v>58</v>
      </c>
      <c r="D352" s="174" t="s">
        <v>6</v>
      </c>
      <c r="E352" s="199">
        <v>2000</v>
      </c>
      <c r="F352" s="176">
        <v>3.2610659381010554</v>
      </c>
      <c r="G352" s="177" t="s">
        <v>232</v>
      </c>
      <c r="H352" s="177">
        <v>4</v>
      </c>
      <c r="I352" s="198" t="s">
        <v>25</v>
      </c>
      <c r="J352" s="179" t="s">
        <v>22</v>
      </c>
      <c r="K352" s="180" t="s">
        <v>130</v>
      </c>
      <c r="L352" s="181">
        <v>613.29639999999995</v>
      </c>
    </row>
    <row r="353" spans="1:12" ht="20.100000000000001" customHeight="1">
      <c r="A353" s="172">
        <v>44943</v>
      </c>
      <c r="B353" s="173" t="s">
        <v>233</v>
      </c>
      <c r="C353" s="184" t="s">
        <v>58</v>
      </c>
      <c r="D353" s="174" t="s">
        <v>6</v>
      </c>
      <c r="E353" s="199">
        <v>5000</v>
      </c>
      <c r="F353" s="176">
        <v>8.1526648452526391</v>
      </c>
      <c r="G353" s="177" t="s">
        <v>234</v>
      </c>
      <c r="H353" s="177">
        <v>4</v>
      </c>
      <c r="I353" s="198" t="s">
        <v>25</v>
      </c>
      <c r="J353" s="179" t="s">
        <v>22</v>
      </c>
      <c r="K353" s="180" t="s">
        <v>130</v>
      </c>
      <c r="L353" s="181">
        <v>613.29639999999995</v>
      </c>
    </row>
    <row r="354" spans="1:12" ht="20.100000000000001" customHeight="1">
      <c r="A354" s="172">
        <v>44943</v>
      </c>
      <c r="B354" s="173" t="s">
        <v>46</v>
      </c>
      <c r="C354" s="184" t="s">
        <v>58</v>
      </c>
      <c r="D354" s="174" t="s">
        <v>6</v>
      </c>
      <c r="E354" s="199">
        <v>1950</v>
      </c>
      <c r="F354" s="176">
        <v>3.1795392896485293</v>
      </c>
      <c r="G354" s="177" t="s">
        <v>234</v>
      </c>
      <c r="H354" s="177">
        <v>4</v>
      </c>
      <c r="I354" s="198" t="s">
        <v>25</v>
      </c>
      <c r="J354" s="179" t="s">
        <v>22</v>
      </c>
      <c r="K354" s="180" t="s">
        <v>130</v>
      </c>
      <c r="L354" s="181">
        <v>613.29639999999995</v>
      </c>
    </row>
    <row r="355" spans="1:12" ht="20.100000000000001" customHeight="1">
      <c r="A355" s="172">
        <v>44943</v>
      </c>
      <c r="B355" s="173" t="s">
        <v>47</v>
      </c>
      <c r="C355" s="173" t="s">
        <v>287</v>
      </c>
      <c r="D355" s="174" t="s">
        <v>6</v>
      </c>
      <c r="E355" s="199">
        <v>5000</v>
      </c>
      <c r="F355" s="176">
        <v>8.1049362303617389</v>
      </c>
      <c r="G355" s="177" t="s">
        <v>234</v>
      </c>
      <c r="H355" s="177">
        <v>4</v>
      </c>
      <c r="I355" s="198" t="s">
        <v>25</v>
      </c>
      <c r="J355" s="179" t="s">
        <v>22</v>
      </c>
      <c r="K355" s="180" t="s">
        <v>44</v>
      </c>
      <c r="L355" s="182">
        <v>616.90800000000002</v>
      </c>
    </row>
    <row r="356" spans="1:12" ht="20.100000000000001" customHeight="1">
      <c r="A356" s="172">
        <v>44943</v>
      </c>
      <c r="B356" s="173" t="s">
        <v>48</v>
      </c>
      <c r="C356" s="173" t="s">
        <v>287</v>
      </c>
      <c r="D356" s="174" t="s">
        <v>6</v>
      </c>
      <c r="E356" s="199">
        <v>7000</v>
      </c>
      <c r="F356" s="176">
        <v>11.346910722506435</v>
      </c>
      <c r="G356" s="177" t="s">
        <v>235</v>
      </c>
      <c r="H356" s="177">
        <v>4</v>
      </c>
      <c r="I356" s="198" t="s">
        <v>25</v>
      </c>
      <c r="J356" s="179" t="s">
        <v>22</v>
      </c>
      <c r="K356" s="180" t="s">
        <v>44</v>
      </c>
      <c r="L356" s="182">
        <v>616.90800000000002</v>
      </c>
    </row>
    <row r="357" spans="1:12" ht="20.100000000000001" customHeight="1">
      <c r="A357" s="172">
        <v>44943</v>
      </c>
      <c r="B357" s="173" t="s">
        <v>95</v>
      </c>
      <c r="C357" s="184" t="s">
        <v>58</v>
      </c>
      <c r="D357" s="174" t="s">
        <v>6</v>
      </c>
      <c r="E357" s="188">
        <v>1600</v>
      </c>
      <c r="F357" s="176">
        <v>2.6088527504808443</v>
      </c>
      <c r="G357" s="186" t="s">
        <v>64</v>
      </c>
      <c r="H357" s="178"/>
      <c r="I357" s="186" t="s">
        <v>45</v>
      </c>
      <c r="J357" s="179" t="s">
        <v>22</v>
      </c>
      <c r="K357" s="180" t="s">
        <v>130</v>
      </c>
      <c r="L357" s="181">
        <v>613.29639999999995</v>
      </c>
    </row>
    <row r="358" spans="1:12" ht="20.100000000000001" customHeight="1">
      <c r="A358" s="172">
        <v>44943</v>
      </c>
      <c r="B358" s="173" t="s">
        <v>251</v>
      </c>
      <c r="C358" s="184" t="s">
        <v>58</v>
      </c>
      <c r="D358" s="174" t="s">
        <v>6</v>
      </c>
      <c r="E358" s="199">
        <v>2000</v>
      </c>
      <c r="F358" s="176">
        <v>3.2610659381010554</v>
      </c>
      <c r="G358" s="177" t="s">
        <v>252</v>
      </c>
      <c r="H358" s="177">
        <v>5</v>
      </c>
      <c r="I358" s="186" t="s">
        <v>128</v>
      </c>
      <c r="J358" s="179" t="s">
        <v>22</v>
      </c>
      <c r="K358" s="180" t="s">
        <v>130</v>
      </c>
      <c r="L358" s="181">
        <v>613.29639999999995</v>
      </c>
    </row>
    <row r="359" spans="1:12" ht="20.100000000000001" customHeight="1">
      <c r="A359" s="172">
        <v>44943</v>
      </c>
      <c r="B359" s="173" t="s">
        <v>253</v>
      </c>
      <c r="C359" s="184" t="s">
        <v>58</v>
      </c>
      <c r="D359" s="174" t="s">
        <v>6</v>
      </c>
      <c r="E359" s="199">
        <v>3000</v>
      </c>
      <c r="F359" s="176">
        <v>4.8915989071515833</v>
      </c>
      <c r="G359" s="177" t="s">
        <v>173</v>
      </c>
      <c r="H359" s="177">
        <v>5</v>
      </c>
      <c r="I359" s="186" t="s">
        <v>128</v>
      </c>
      <c r="J359" s="179" t="s">
        <v>22</v>
      </c>
      <c r="K359" s="180" t="s">
        <v>130</v>
      </c>
      <c r="L359" s="181">
        <v>613.29639999999995</v>
      </c>
    </row>
    <row r="360" spans="1:12" ht="20.100000000000001" customHeight="1">
      <c r="A360" s="172">
        <v>44943</v>
      </c>
      <c r="B360" s="173" t="s">
        <v>46</v>
      </c>
      <c r="C360" s="184" t="s">
        <v>58</v>
      </c>
      <c r="D360" s="174" t="s">
        <v>6</v>
      </c>
      <c r="E360" s="199">
        <v>1800</v>
      </c>
      <c r="F360" s="176">
        <v>2.9349593442909501</v>
      </c>
      <c r="G360" s="177" t="s">
        <v>173</v>
      </c>
      <c r="H360" s="177">
        <v>5</v>
      </c>
      <c r="I360" s="186" t="s">
        <v>128</v>
      </c>
      <c r="J360" s="179" t="s">
        <v>22</v>
      </c>
      <c r="K360" s="180" t="s">
        <v>130</v>
      </c>
      <c r="L360" s="181">
        <v>613.29639999999995</v>
      </c>
    </row>
    <row r="361" spans="1:12" ht="20.100000000000001" customHeight="1">
      <c r="A361" s="172">
        <v>44943</v>
      </c>
      <c r="B361" s="173" t="s">
        <v>47</v>
      </c>
      <c r="C361" s="173" t="s">
        <v>287</v>
      </c>
      <c r="D361" s="174" t="s">
        <v>6</v>
      </c>
      <c r="E361" s="199">
        <v>5000</v>
      </c>
      <c r="F361" s="176">
        <v>8.1049362303617389</v>
      </c>
      <c r="G361" s="177" t="s">
        <v>173</v>
      </c>
      <c r="H361" s="177">
        <v>5</v>
      </c>
      <c r="I361" s="186" t="s">
        <v>128</v>
      </c>
      <c r="J361" s="179" t="s">
        <v>22</v>
      </c>
      <c r="K361" s="180" t="s">
        <v>44</v>
      </c>
      <c r="L361" s="182">
        <v>616.90800000000002</v>
      </c>
    </row>
    <row r="362" spans="1:12" ht="20.100000000000001" customHeight="1">
      <c r="A362" s="172">
        <v>44943</v>
      </c>
      <c r="B362" s="173" t="s">
        <v>48</v>
      </c>
      <c r="C362" s="173" t="s">
        <v>287</v>
      </c>
      <c r="D362" s="174" t="s">
        <v>6</v>
      </c>
      <c r="E362" s="199">
        <v>8000</v>
      </c>
      <c r="F362" s="176">
        <v>12.967897968578782</v>
      </c>
      <c r="G362" s="177" t="s">
        <v>174</v>
      </c>
      <c r="H362" s="177">
        <v>5</v>
      </c>
      <c r="I362" s="186" t="s">
        <v>128</v>
      </c>
      <c r="J362" s="179" t="s">
        <v>22</v>
      </c>
      <c r="K362" s="180" t="s">
        <v>44</v>
      </c>
      <c r="L362" s="182">
        <v>616.90800000000002</v>
      </c>
    </row>
    <row r="363" spans="1:12" ht="20.100000000000001" customHeight="1">
      <c r="A363" s="172">
        <v>44943</v>
      </c>
      <c r="B363" s="173" t="s">
        <v>190</v>
      </c>
      <c r="C363" s="184" t="s">
        <v>58</v>
      </c>
      <c r="D363" s="174" t="s">
        <v>6</v>
      </c>
      <c r="E363" s="199">
        <v>3000</v>
      </c>
      <c r="F363" s="176">
        <v>4.8915989071515833</v>
      </c>
      <c r="G363" s="177" t="s">
        <v>212</v>
      </c>
      <c r="H363" s="177">
        <v>6</v>
      </c>
      <c r="I363" s="186" t="s">
        <v>168</v>
      </c>
      <c r="J363" s="179" t="s">
        <v>22</v>
      </c>
      <c r="K363" s="180" t="s">
        <v>130</v>
      </c>
      <c r="L363" s="181">
        <v>613.29639999999995</v>
      </c>
    </row>
    <row r="364" spans="1:12" ht="20.100000000000001" customHeight="1">
      <c r="A364" s="172">
        <v>44943</v>
      </c>
      <c r="B364" s="173" t="s">
        <v>46</v>
      </c>
      <c r="C364" s="184" t="s">
        <v>58</v>
      </c>
      <c r="D364" s="174" t="s">
        <v>6</v>
      </c>
      <c r="E364" s="199">
        <v>1500</v>
      </c>
      <c r="F364" s="176">
        <v>2.4457994535757916</v>
      </c>
      <c r="G364" s="177" t="s">
        <v>213</v>
      </c>
      <c r="H364" s="177">
        <v>6</v>
      </c>
      <c r="I364" s="186" t="s">
        <v>168</v>
      </c>
      <c r="J364" s="179" t="s">
        <v>22</v>
      </c>
      <c r="K364" s="180" t="s">
        <v>130</v>
      </c>
      <c r="L364" s="181">
        <v>613.29639999999995</v>
      </c>
    </row>
    <row r="365" spans="1:12" ht="20.100000000000001" customHeight="1">
      <c r="A365" s="172">
        <v>44943</v>
      </c>
      <c r="B365" s="173" t="s">
        <v>48</v>
      </c>
      <c r="C365" s="173" t="s">
        <v>287</v>
      </c>
      <c r="D365" s="174" t="s">
        <v>6</v>
      </c>
      <c r="E365" s="199">
        <v>8000</v>
      </c>
      <c r="F365" s="176">
        <v>12.967897968578782</v>
      </c>
      <c r="G365" s="177" t="s">
        <v>214</v>
      </c>
      <c r="H365" s="177">
        <v>6</v>
      </c>
      <c r="I365" s="186" t="s">
        <v>168</v>
      </c>
      <c r="J365" s="179" t="s">
        <v>22</v>
      </c>
      <c r="K365" s="180" t="s">
        <v>44</v>
      </c>
      <c r="L365" s="182">
        <v>616.90800000000002</v>
      </c>
    </row>
    <row r="366" spans="1:12" ht="20.100000000000001" customHeight="1">
      <c r="A366" s="172">
        <v>44943</v>
      </c>
      <c r="B366" s="173" t="s">
        <v>47</v>
      </c>
      <c r="C366" s="173" t="s">
        <v>287</v>
      </c>
      <c r="D366" s="174" t="s">
        <v>6</v>
      </c>
      <c r="E366" s="199">
        <v>3000</v>
      </c>
      <c r="F366" s="176">
        <v>4.8629617382170434</v>
      </c>
      <c r="G366" s="177" t="s">
        <v>213</v>
      </c>
      <c r="H366" s="177">
        <v>6</v>
      </c>
      <c r="I366" s="186" t="s">
        <v>168</v>
      </c>
      <c r="J366" s="179" t="s">
        <v>22</v>
      </c>
      <c r="K366" s="180" t="s">
        <v>44</v>
      </c>
      <c r="L366" s="182">
        <v>616.90800000000002</v>
      </c>
    </row>
    <row r="367" spans="1:12" ht="20.100000000000001" customHeight="1">
      <c r="A367" s="172">
        <v>44943</v>
      </c>
      <c r="B367" s="173" t="s">
        <v>456</v>
      </c>
      <c r="C367" s="173" t="s">
        <v>51</v>
      </c>
      <c r="D367" s="174" t="s">
        <v>6</v>
      </c>
      <c r="E367" s="199">
        <v>2000</v>
      </c>
      <c r="F367" s="176">
        <v>3.2419744921446956</v>
      </c>
      <c r="G367" s="177" t="s">
        <v>213</v>
      </c>
      <c r="H367" s="177">
        <v>6</v>
      </c>
      <c r="I367" s="186" t="s">
        <v>168</v>
      </c>
      <c r="J367" s="179" t="s">
        <v>22</v>
      </c>
      <c r="K367" s="180" t="s">
        <v>44</v>
      </c>
      <c r="L367" s="182">
        <v>616.90800000000002</v>
      </c>
    </row>
    <row r="368" spans="1:12" ht="20.100000000000001" customHeight="1">
      <c r="A368" s="172">
        <v>44943</v>
      </c>
      <c r="B368" s="173" t="s">
        <v>46</v>
      </c>
      <c r="C368" s="184" t="s">
        <v>58</v>
      </c>
      <c r="D368" s="174" t="s">
        <v>6</v>
      </c>
      <c r="E368" s="199">
        <v>500</v>
      </c>
      <c r="F368" s="176">
        <v>0.81526648452526385</v>
      </c>
      <c r="G368" s="186" t="s">
        <v>178</v>
      </c>
      <c r="H368" s="178"/>
      <c r="I368" s="186" t="s">
        <v>144</v>
      </c>
      <c r="J368" s="179" t="s">
        <v>22</v>
      </c>
      <c r="K368" s="180" t="s">
        <v>130</v>
      </c>
      <c r="L368" s="181">
        <v>613.29639999999995</v>
      </c>
    </row>
    <row r="369" spans="1:12" ht="20.100000000000001" customHeight="1">
      <c r="A369" s="172">
        <v>44943</v>
      </c>
      <c r="B369" s="173" t="s">
        <v>46</v>
      </c>
      <c r="C369" s="184" t="s">
        <v>58</v>
      </c>
      <c r="D369" s="174" t="s">
        <v>7</v>
      </c>
      <c r="E369" s="189">
        <v>1500</v>
      </c>
      <c r="F369" s="176">
        <v>2.4457994535757916</v>
      </c>
      <c r="G369" s="177" t="s">
        <v>161</v>
      </c>
      <c r="H369" s="178"/>
      <c r="I369" s="177" t="s">
        <v>12</v>
      </c>
      <c r="J369" s="179" t="s">
        <v>22</v>
      </c>
      <c r="K369" s="180" t="s">
        <v>130</v>
      </c>
      <c r="L369" s="181">
        <v>613.29639999999995</v>
      </c>
    </row>
    <row r="370" spans="1:12" ht="20.100000000000001" customHeight="1">
      <c r="A370" s="172">
        <v>44943</v>
      </c>
      <c r="B370" s="173" t="s">
        <v>46</v>
      </c>
      <c r="C370" s="184" t="s">
        <v>58</v>
      </c>
      <c r="D370" s="174" t="s">
        <v>10</v>
      </c>
      <c r="E370" s="185">
        <v>1800</v>
      </c>
      <c r="F370" s="176">
        <v>2.9349593442909501</v>
      </c>
      <c r="G370" s="186" t="s">
        <v>270</v>
      </c>
      <c r="H370" s="178"/>
      <c r="I370" s="186" t="s">
        <v>167</v>
      </c>
      <c r="J370" s="179" t="s">
        <v>22</v>
      </c>
      <c r="K370" s="180" t="s">
        <v>130</v>
      </c>
      <c r="L370" s="181">
        <v>613.29639999999995</v>
      </c>
    </row>
    <row r="371" spans="1:12" ht="20.100000000000001" customHeight="1">
      <c r="A371" s="172">
        <v>44943</v>
      </c>
      <c r="B371" s="173" t="s">
        <v>18</v>
      </c>
      <c r="C371" s="173" t="s">
        <v>41</v>
      </c>
      <c r="D371" s="174" t="s">
        <v>9</v>
      </c>
      <c r="E371" s="175">
        <v>5000</v>
      </c>
      <c r="F371" s="176">
        <v>8.1526648452526391</v>
      </c>
      <c r="G371" s="177" t="s">
        <v>433</v>
      </c>
      <c r="H371" s="178"/>
      <c r="I371" s="177" t="s">
        <v>17</v>
      </c>
      <c r="J371" s="179" t="s">
        <v>22</v>
      </c>
      <c r="K371" s="180" t="s">
        <v>130</v>
      </c>
      <c r="L371" s="181">
        <v>613.29639999999995</v>
      </c>
    </row>
    <row r="372" spans="1:12" ht="20.100000000000001" customHeight="1">
      <c r="A372" s="172">
        <v>44943</v>
      </c>
      <c r="B372" s="173" t="s">
        <v>18</v>
      </c>
      <c r="C372" s="173" t="s">
        <v>41</v>
      </c>
      <c r="D372" s="174" t="s">
        <v>9</v>
      </c>
      <c r="E372" s="175">
        <v>5000</v>
      </c>
      <c r="F372" s="176">
        <v>8.1526648452526391</v>
      </c>
      <c r="G372" s="177" t="s">
        <v>434</v>
      </c>
      <c r="H372" s="178"/>
      <c r="I372" s="177" t="s">
        <v>16</v>
      </c>
      <c r="J372" s="179" t="s">
        <v>22</v>
      </c>
      <c r="K372" s="180" t="s">
        <v>130</v>
      </c>
      <c r="L372" s="181">
        <v>613.29639999999995</v>
      </c>
    </row>
    <row r="373" spans="1:12" ht="20.100000000000001" customHeight="1">
      <c r="A373" s="172">
        <v>44943</v>
      </c>
      <c r="B373" s="173" t="s">
        <v>18</v>
      </c>
      <c r="C373" s="173" t="s">
        <v>41</v>
      </c>
      <c r="D373" s="174" t="s">
        <v>10</v>
      </c>
      <c r="E373" s="175">
        <v>2500</v>
      </c>
      <c r="F373" s="176">
        <v>4.0763324226263196</v>
      </c>
      <c r="G373" s="177" t="s">
        <v>446</v>
      </c>
      <c r="H373" s="178"/>
      <c r="I373" s="177" t="s">
        <v>15</v>
      </c>
      <c r="J373" s="179" t="s">
        <v>22</v>
      </c>
      <c r="K373" s="180" t="s">
        <v>130</v>
      </c>
      <c r="L373" s="181">
        <v>613.29639999999995</v>
      </c>
    </row>
    <row r="374" spans="1:12" ht="20.100000000000001" customHeight="1">
      <c r="A374" s="172">
        <v>44943</v>
      </c>
      <c r="B374" s="173" t="s">
        <v>46</v>
      </c>
      <c r="C374" s="184" t="s">
        <v>58</v>
      </c>
      <c r="D374" s="174" t="s">
        <v>7</v>
      </c>
      <c r="E374" s="189">
        <v>1900</v>
      </c>
      <c r="F374" s="176">
        <v>3.0980126411960027</v>
      </c>
      <c r="G374" s="186" t="s">
        <v>61</v>
      </c>
      <c r="H374" s="178"/>
      <c r="I374" s="177" t="s">
        <v>40</v>
      </c>
      <c r="J374" s="179" t="s">
        <v>22</v>
      </c>
      <c r="K374" s="180" t="s">
        <v>130</v>
      </c>
      <c r="L374" s="181">
        <v>613.29639999999995</v>
      </c>
    </row>
    <row r="375" spans="1:12" ht="20.100000000000001" customHeight="1">
      <c r="A375" s="172">
        <v>44943</v>
      </c>
      <c r="B375" s="173" t="s">
        <v>460</v>
      </c>
      <c r="C375" s="184" t="s">
        <v>58</v>
      </c>
      <c r="D375" s="174" t="s">
        <v>7</v>
      </c>
      <c r="E375" s="189">
        <v>2000</v>
      </c>
      <c r="F375" s="176">
        <v>3.2610659381010554</v>
      </c>
      <c r="G375" s="177" t="s">
        <v>196</v>
      </c>
      <c r="H375" s="178"/>
      <c r="I375" s="177" t="s">
        <v>59</v>
      </c>
      <c r="J375" s="179" t="s">
        <v>22</v>
      </c>
      <c r="K375" s="180" t="s">
        <v>130</v>
      </c>
      <c r="L375" s="181">
        <v>613.29639999999995</v>
      </c>
    </row>
    <row r="376" spans="1:12" ht="20.100000000000001" customHeight="1">
      <c r="A376" s="172">
        <v>44943</v>
      </c>
      <c r="B376" s="173" t="s">
        <v>46</v>
      </c>
      <c r="C376" s="184" t="s">
        <v>58</v>
      </c>
      <c r="D376" s="174" t="s">
        <v>7</v>
      </c>
      <c r="E376" s="189">
        <v>1900</v>
      </c>
      <c r="F376" s="176">
        <v>3.0980126411960027</v>
      </c>
      <c r="G376" s="177" t="s">
        <v>112</v>
      </c>
      <c r="H376" s="178"/>
      <c r="I376" s="177" t="s">
        <v>59</v>
      </c>
      <c r="J376" s="179" t="s">
        <v>22</v>
      </c>
      <c r="K376" s="180" t="s">
        <v>130</v>
      </c>
      <c r="L376" s="181">
        <v>613.29639999999995</v>
      </c>
    </row>
    <row r="377" spans="1:12" ht="20.100000000000001" customHeight="1">
      <c r="A377" s="172">
        <v>44943</v>
      </c>
      <c r="B377" s="173" t="s">
        <v>47</v>
      </c>
      <c r="C377" s="173" t="s">
        <v>287</v>
      </c>
      <c r="D377" s="174" t="s">
        <v>7</v>
      </c>
      <c r="E377" s="189">
        <v>5000</v>
      </c>
      <c r="F377" s="176">
        <v>8.1049362303617389</v>
      </c>
      <c r="G377" s="177" t="s">
        <v>112</v>
      </c>
      <c r="H377" s="178"/>
      <c r="I377" s="177" t="s">
        <v>59</v>
      </c>
      <c r="J377" s="179" t="s">
        <v>22</v>
      </c>
      <c r="K377" s="180" t="s">
        <v>44</v>
      </c>
      <c r="L377" s="182">
        <v>616.90800000000002</v>
      </c>
    </row>
    <row r="378" spans="1:12" ht="20.100000000000001" customHeight="1">
      <c r="A378" s="172">
        <v>44943</v>
      </c>
      <c r="B378" s="173" t="s">
        <v>48</v>
      </c>
      <c r="C378" s="173" t="s">
        <v>287</v>
      </c>
      <c r="D378" s="174" t="s">
        <v>7</v>
      </c>
      <c r="E378" s="189">
        <v>10000</v>
      </c>
      <c r="F378" s="176">
        <v>16.209872460723478</v>
      </c>
      <c r="G378" s="177" t="s">
        <v>197</v>
      </c>
      <c r="H378" s="178"/>
      <c r="I378" s="177" t="s">
        <v>59</v>
      </c>
      <c r="J378" s="179" t="s">
        <v>22</v>
      </c>
      <c r="K378" s="180" t="s">
        <v>44</v>
      </c>
      <c r="L378" s="182">
        <v>616.90800000000002</v>
      </c>
    </row>
    <row r="379" spans="1:12" ht="20.100000000000001" customHeight="1">
      <c r="A379" s="172">
        <v>44943</v>
      </c>
      <c r="B379" s="173" t="s">
        <v>46</v>
      </c>
      <c r="C379" s="184" t="s">
        <v>58</v>
      </c>
      <c r="D379" s="174" t="s">
        <v>10</v>
      </c>
      <c r="E379" s="175">
        <v>2800</v>
      </c>
      <c r="F379" s="176">
        <v>4.565492313341478</v>
      </c>
      <c r="G379" s="186" t="s">
        <v>63</v>
      </c>
      <c r="H379" s="178"/>
      <c r="I379" s="177" t="s">
        <v>15</v>
      </c>
      <c r="J379" s="179" t="s">
        <v>22</v>
      </c>
      <c r="K379" s="180" t="s">
        <v>130</v>
      </c>
      <c r="L379" s="181">
        <v>613.29639999999995</v>
      </c>
    </row>
    <row r="380" spans="1:12" ht="20.100000000000001" customHeight="1">
      <c r="A380" s="172">
        <v>44943</v>
      </c>
      <c r="B380" s="173" t="s">
        <v>283</v>
      </c>
      <c r="C380" s="173" t="s">
        <v>432</v>
      </c>
      <c r="D380" s="174" t="s">
        <v>10</v>
      </c>
      <c r="E380" s="175">
        <v>2900</v>
      </c>
      <c r="F380" s="176">
        <v>4.7285456102465302</v>
      </c>
      <c r="G380" s="186" t="s">
        <v>94</v>
      </c>
      <c r="H380" s="178"/>
      <c r="I380" s="177" t="s">
        <v>15</v>
      </c>
      <c r="J380" s="179" t="s">
        <v>22</v>
      </c>
      <c r="K380" s="180" t="s">
        <v>130</v>
      </c>
      <c r="L380" s="181">
        <v>613.29639999999995</v>
      </c>
    </row>
    <row r="381" spans="1:12" ht="20.100000000000001" customHeight="1">
      <c r="A381" s="172">
        <v>44943</v>
      </c>
      <c r="B381" s="173" t="s">
        <v>166</v>
      </c>
      <c r="C381" s="173" t="s">
        <v>432</v>
      </c>
      <c r="D381" s="174" t="s">
        <v>10</v>
      </c>
      <c r="E381" s="175">
        <v>2600</v>
      </c>
      <c r="F381" s="176">
        <v>4.2393857195313718</v>
      </c>
      <c r="G381" s="186" t="s">
        <v>94</v>
      </c>
      <c r="H381" s="178"/>
      <c r="I381" s="177" t="s">
        <v>15</v>
      </c>
      <c r="J381" s="179" t="s">
        <v>22</v>
      </c>
      <c r="K381" s="180" t="s">
        <v>130</v>
      </c>
      <c r="L381" s="181">
        <v>613.29639999999995</v>
      </c>
    </row>
    <row r="382" spans="1:12" ht="20.100000000000001" customHeight="1">
      <c r="A382" s="172">
        <v>44943</v>
      </c>
      <c r="B382" s="173" t="s">
        <v>284</v>
      </c>
      <c r="C382" s="173" t="s">
        <v>432</v>
      </c>
      <c r="D382" s="174" t="s">
        <v>10</v>
      </c>
      <c r="E382" s="175">
        <v>3000</v>
      </c>
      <c r="F382" s="176">
        <v>4.8915989071515833</v>
      </c>
      <c r="G382" s="186" t="s">
        <v>94</v>
      </c>
      <c r="H382" s="178"/>
      <c r="I382" s="177" t="s">
        <v>15</v>
      </c>
      <c r="J382" s="179" t="s">
        <v>22</v>
      </c>
      <c r="K382" s="180" t="s">
        <v>130</v>
      </c>
      <c r="L382" s="181">
        <v>613.29639999999995</v>
      </c>
    </row>
    <row r="383" spans="1:12" ht="20.100000000000001" customHeight="1">
      <c r="A383" s="172">
        <v>44944</v>
      </c>
      <c r="B383" s="173" t="s">
        <v>221</v>
      </c>
      <c r="C383" s="184" t="s">
        <v>58</v>
      </c>
      <c r="D383" s="174" t="s">
        <v>7</v>
      </c>
      <c r="E383" s="207">
        <v>1800</v>
      </c>
      <c r="F383" s="176">
        <v>2.9349593442909501</v>
      </c>
      <c r="G383" s="197" t="s">
        <v>222</v>
      </c>
      <c r="H383" s="178"/>
      <c r="I383" s="177" t="s">
        <v>20</v>
      </c>
      <c r="J383" s="179" t="s">
        <v>22</v>
      </c>
      <c r="K383" s="180" t="s">
        <v>130</v>
      </c>
      <c r="L383" s="181">
        <v>613.29639999999995</v>
      </c>
    </row>
    <row r="384" spans="1:12" ht="20.100000000000001" customHeight="1">
      <c r="A384" s="172">
        <v>44944</v>
      </c>
      <c r="B384" s="214" t="s">
        <v>181</v>
      </c>
      <c r="C384" s="215" t="s">
        <v>49</v>
      </c>
      <c r="D384" s="174" t="s">
        <v>8</v>
      </c>
      <c r="E384" s="212">
        <v>7000</v>
      </c>
      <c r="F384" s="176">
        <v>11.413730783353694</v>
      </c>
      <c r="G384" s="186" t="s">
        <v>67</v>
      </c>
      <c r="H384" s="178"/>
      <c r="I384" s="186" t="s">
        <v>14</v>
      </c>
      <c r="J384" s="179" t="s">
        <v>22</v>
      </c>
      <c r="K384" s="180" t="s">
        <v>130</v>
      </c>
      <c r="L384" s="181">
        <v>613.29639999999995</v>
      </c>
    </row>
    <row r="385" spans="1:12" ht="20.100000000000001" customHeight="1">
      <c r="A385" s="172">
        <v>44944</v>
      </c>
      <c r="B385" s="214" t="s">
        <v>180</v>
      </c>
      <c r="C385" s="215" t="s">
        <v>49</v>
      </c>
      <c r="D385" s="174" t="s">
        <v>8</v>
      </c>
      <c r="E385" s="212">
        <v>7000</v>
      </c>
      <c r="F385" s="176">
        <v>11.413730783353694</v>
      </c>
      <c r="G385" s="186" t="s">
        <v>67</v>
      </c>
      <c r="H385" s="178"/>
      <c r="I385" s="186" t="s">
        <v>14</v>
      </c>
      <c r="J385" s="179" t="s">
        <v>22</v>
      </c>
      <c r="K385" s="180" t="s">
        <v>130</v>
      </c>
      <c r="L385" s="181">
        <v>613.29639999999995</v>
      </c>
    </row>
    <row r="386" spans="1:12" ht="20.100000000000001" customHeight="1">
      <c r="A386" s="172">
        <v>44944</v>
      </c>
      <c r="B386" s="214" t="s">
        <v>180</v>
      </c>
      <c r="C386" s="215" t="s">
        <v>49</v>
      </c>
      <c r="D386" s="174" t="s">
        <v>8</v>
      </c>
      <c r="E386" s="212">
        <v>7000</v>
      </c>
      <c r="F386" s="176">
        <v>11.413730783353694</v>
      </c>
      <c r="G386" s="186" t="s">
        <v>67</v>
      </c>
      <c r="H386" s="178"/>
      <c r="I386" s="186" t="s">
        <v>14</v>
      </c>
      <c r="J386" s="179" t="s">
        <v>22</v>
      </c>
      <c r="K386" s="180" t="s">
        <v>130</v>
      </c>
      <c r="L386" s="181">
        <v>613.29639999999995</v>
      </c>
    </row>
    <row r="387" spans="1:12" ht="20.100000000000001" customHeight="1">
      <c r="A387" s="172">
        <v>44944</v>
      </c>
      <c r="B387" s="214" t="s">
        <v>181</v>
      </c>
      <c r="C387" s="215" t="s">
        <v>49</v>
      </c>
      <c r="D387" s="174" t="s">
        <v>8</v>
      </c>
      <c r="E387" s="185">
        <v>7000</v>
      </c>
      <c r="F387" s="176">
        <v>11.413730783353694</v>
      </c>
      <c r="G387" s="186" t="s">
        <v>67</v>
      </c>
      <c r="H387" s="178"/>
      <c r="I387" s="186" t="s">
        <v>14</v>
      </c>
      <c r="J387" s="179" t="s">
        <v>22</v>
      </c>
      <c r="K387" s="180" t="s">
        <v>130</v>
      </c>
      <c r="L387" s="181">
        <v>613.29639999999995</v>
      </c>
    </row>
    <row r="388" spans="1:12" ht="20.100000000000001" customHeight="1">
      <c r="A388" s="172">
        <v>44944</v>
      </c>
      <c r="B388" s="214" t="s">
        <v>181</v>
      </c>
      <c r="C388" s="215" t="s">
        <v>49</v>
      </c>
      <c r="D388" s="174" t="s">
        <v>8</v>
      </c>
      <c r="E388" s="185">
        <v>7000</v>
      </c>
      <c r="F388" s="176">
        <v>11.413730783353694</v>
      </c>
      <c r="G388" s="186" t="s">
        <v>67</v>
      </c>
      <c r="H388" s="178"/>
      <c r="I388" s="186" t="s">
        <v>14</v>
      </c>
      <c r="J388" s="179" t="s">
        <v>22</v>
      </c>
      <c r="K388" s="180" t="s">
        <v>130</v>
      </c>
      <c r="L388" s="181">
        <v>613.29639999999995</v>
      </c>
    </row>
    <row r="389" spans="1:12" ht="20.100000000000001" customHeight="1">
      <c r="A389" s="172">
        <v>44944</v>
      </c>
      <c r="B389" s="214" t="s">
        <v>180</v>
      </c>
      <c r="C389" s="215" t="s">
        <v>49</v>
      </c>
      <c r="D389" s="174" t="s">
        <v>8</v>
      </c>
      <c r="E389" s="185">
        <v>7000</v>
      </c>
      <c r="F389" s="176">
        <v>11.413730783353694</v>
      </c>
      <c r="G389" s="186" t="s">
        <v>67</v>
      </c>
      <c r="H389" s="178"/>
      <c r="I389" s="186" t="s">
        <v>14</v>
      </c>
      <c r="J389" s="179" t="s">
        <v>22</v>
      </c>
      <c r="K389" s="180" t="s">
        <v>130</v>
      </c>
      <c r="L389" s="181">
        <v>613.29639999999995</v>
      </c>
    </row>
    <row r="390" spans="1:12" ht="20.100000000000001" customHeight="1">
      <c r="A390" s="172">
        <v>44944</v>
      </c>
      <c r="B390" s="208" t="s">
        <v>46</v>
      </c>
      <c r="C390" s="184" t="s">
        <v>58</v>
      </c>
      <c r="D390" s="174" t="s">
        <v>8</v>
      </c>
      <c r="E390" s="185">
        <v>1700</v>
      </c>
      <c r="F390" s="176">
        <v>2.771906047385897</v>
      </c>
      <c r="G390" s="186" t="s">
        <v>67</v>
      </c>
      <c r="H390" s="178"/>
      <c r="I390" s="186" t="s">
        <v>14</v>
      </c>
      <c r="J390" s="179" t="s">
        <v>22</v>
      </c>
      <c r="K390" s="180" t="s">
        <v>130</v>
      </c>
      <c r="L390" s="181">
        <v>613.29639999999995</v>
      </c>
    </row>
    <row r="391" spans="1:12" ht="20.100000000000001" customHeight="1">
      <c r="A391" s="183">
        <v>44944</v>
      </c>
      <c r="B391" s="187" t="s">
        <v>46</v>
      </c>
      <c r="C391" s="184" t="s">
        <v>58</v>
      </c>
      <c r="D391" s="174" t="s">
        <v>9</v>
      </c>
      <c r="E391" s="202">
        <v>2500</v>
      </c>
      <c r="F391" s="176">
        <v>4.0763324226263196</v>
      </c>
      <c r="G391" s="186" t="s">
        <v>104</v>
      </c>
      <c r="H391" s="178"/>
      <c r="I391" s="186" t="s">
        <v>17</v>
      </c>
      <c r="J391" s="179" t="s">
        <v>22</v>
      </c>
      <c r="K391" s="180" t="s">
        <v>130</v>
      </c>
      <c r="L391" s="181">
        <v>613.29639999999995</v>
      </c>
    </row>
    <row r="392" spans="1:12" ht="20.100000000000001" customHeight="1">
      <c r="A392" s="190">
        <v>44944</v>
      </c>
      <c r="B392" s="191" t="s">
        <v>46</v>
      </c>
      <c r="C392" s="184" t="s">
        <v>58</v>
      </c>
      <c r="D392" s="192" t="s">
        <v>9</v>
      </c>
      <c r="E392" s="193">
        <v>1650</v>
      </c>
      <c r="F392" s="176">
        <v>2.6903793989333709</v>
      </c>
      <c r="G392" s="194" t="s">
        <v>60</v>
      </c>
      <c r="H392" s="178"/>
      <c r="I392" s="186" t="s">
        <v>16</v>
      </c>
      <c r="J392" s="179" t="s">
        <v>22</v>
      </c>
      <c r="K392" s="180" t="s">
        <v>130</v>
      </c>
      <c r="L392" s="181">
        <v>613.29639999999995</v>
      </c>
    </row>
    <row r="393" spans="1:12" ht="20.100000000000001" customHeight="1">
      <c r="A393" s="172">
        <v>44944</v>
      </c>
      <c r="B393" s="173" t="s">
        <v>46</v>
      </c>
      <c r="C393" s="184" t="s">
        <v>58</v>
      </c>
      <c r="D393" s="174" t="s">
        <v>6</v>
      </c>
      <c r="E393" s="188">
        <v>1900</v>
      </c>
      <c r="F393" s="176">
        <v>3.0980126411960027</v>
      </c>
      <c r="G393" s="186" t="s">
        <v>160</v>
      </c>
      <c r="H393" s="178"/>
      <c r="I393" s="186" t="s">
        <v>153</v>
      </c>
      <c r="J393" s="179" t="s">
        <v>22</v>
      </c>
      <c r="K393" s="180" t="s">
        <v>130</v>
      </c>
      <c r="L393" s="181">
        <v>613.29639999999995</v>
      </c>
    </row>
    <row r="394" spans="1:12" ht="20.100000000000001" customHeight="1">
      <c r="A394" s="183">
        <v>44944</v>
      </c>
      <c r="B394" s="173" t="s">
        <v>46</v>
      </c>
      <c r="C394" s="184" t="s">
        <v>58</v>
      </c>
      <c r="D394" s="174" t="s">
        <v>6</v>
      </c>
      <c r="E394" s="189">
        <v>1750</v>
      </c>
      <c r="F394" s="176">
        <v>2.8534326958384235</v>
      </c>
      <c r="G394" s="177" t="s">
        <v>66</v>
      </c>
      <c r="H394" s="178"/>
      <c r="I394" s="177" t="s">
        <v>13</v>
      </c>
      <c r="J394" s="179" t="s">
        <v>22</v>
      </c>
      <c r="K394" s="180" t="s">
        <v>130</v>
      </c>
      <c r="L394" s="181">
        <v>613.29639999999995</v>
      </c>
    </row>
    <row r="395" spans="1:12" ht="20.100000000000001" customHeight="1">
      <c r="A395" s="172">
        <v>44944</v>
      </c>
      <c r="B395" s="173" t="s">
        <v>236</v>
      </c>
      <c r="C395" s="184" t="s">
        <v>58</v>
      </c>
      <c r="D395" s="174" t="s">
        <v>6</v>
      </c>
      <c r="E395" s="199">
        <v>3000</v>
      </c>
      <c r="F395" s="176">
        <v>4.8915989071515833</v>
      </c>
      <c r="G395" s="177" t="s">
        <v>234</v>
      </c>
      <c r="H395" s="177">
        <v>4</v>
      </c>
      <c r="I395" s="198" t="s">
        <v>25</v>
      </c>
      <c r="J395" s="179" t="s">
        <v>22</v>
      </c>
      <c r="K395" s="180" t="s">
        <v>130</v>
      </c>
      <c r="L395" s="181">
        <v>613.29639999999995</v>
      </c>
    </row>
    <row r="396" spans="1:12" ht="20.100000000000001" customHeight="1">
      <c r="A396" s="172">
        <v>44944</v>
      </c>
      <c r="B396" s="173" t="s">
        <v>237</v>
      </c>
      <c r="C396" s="184" t="s">
        <v>58</v>
      </c>
      <c r="D396" s="174" t="s">
        <v>6</v>
      </c>
      <c r="E396" s="199">
        <v>3000</v>
      </c>
      <c r="F396" s="176">
        <v>4.8915989071515833</v>
      </c>
      <c r="G396" s="177" t="s">
        <v>234</v>
      </c>
      <c r="H396" s="177">
        <v>4</v>
      </c>
      <c r="I396" s="198" t="s">
        <v>25</v>
      </c>
      <c r="J396" s="179" t="s">
        <v>22</v>
      </c>
      <c r="K396" s="180" t="s">
        <v>130</v>
      </c>
      <c r="L396" s="181">
        <v>613.29639999999995</v>
      </c>
    </row>
    <row r="397" spans="1:12" ht="20.100000000000001" customHeight="1">
      <c r="A397" s="172">
        <v>44944</v>
      </c>
      <c r="B397" s="173" t="s">
        <v>46</v>
      </c>
      <c r="C397" s="184" t="s">
        <v>58</v>
      </c>
      <c r="D397" s="174" t="s">
        <v>6</v>
      </c>
      <c r="E397" s="199">
        <v>1950</v>
      </c>
      <c r="F397" s="176">
        <v>3.1795392896485293</v>
      </c>
      <c r="G397" s="177" t="s">
        <v>234</v>
      </c>
      <c r="H397" s="177">
        <v>4</v>
      </c>
      <c r="I397" s="198" t="s">
        <v>25</v>
      </c>
      <c r="J397" s="179" t="s">
        <v>22</v>
      </c>
      <c r="K397" s="180" t="s">
        <v>130</v>
      </c>
      <c r="L397" s="181">
        <v>613.29639999999995</v>
      </c>
    </row>
    <row r="398" spans="1:12" ht="20.100000000000001" customHeight="1">
      <c r="A398" s="172">
        <v>44944</v>
      </c>
      <c r="B398" s="173" t="s">
        <v>47</v>
      </c>
      <c r="C398" s="173" t="s">
        <v>287</v>
      </c>
      <c r="D398" s="174" t="s">
        <v>6</v>
      </c>
      <c r="E398" s="199">
        <v>5000</v>
      </c>
      <c r="F398" s="176">
        <v>8.1049362303617389</v>
      </c>
      <c r="G398" s="177" t="s">
        <v>234</v>
      </c>
      <c r="H398" s="177">
        <v>4</v>
      </c>
      <c r="I398" s="198" t="s">
        <v>25</v>
      </c>
      <c r="J398" s="179" t="s">
        <v>22</v>
      </c>
      <c r="K398" s="180" t="s">
        <v>44</v>
      </c>
      <c r="L398" s="182">
        <v>616.90800000000002</v>
      </c>
    </row>
    <row r="399" spans="1:12" ht="20.100000000000001" customHeight="1">
      <c r="A399" s="172">
        <v>44944</v>
      </c>
      <c r="B399" s="173" t="s">
        <v>48</v>
      </c>
      <c r="C399" s="173" t="s">
        <v>287</v>
      </c>
      <c r="D399" s="174" t="s">
        <v>6</v>
      </c>
      <c r="E399" s="199">
        <v>7000</v>
      </c>
      <c r="F399" s="176">
        <v>11.346910722506435</v>
      </c>
      <c r="G399" s="177" t="s">
        <v>235</v>
      </c>
      <c r="H399" s="177">
        <v>4</v>
      </c>
      <c r="I399" s="198" t="s">
        <v>25</v>
      </c>
      <c r="J399" s="179" t="s">
        <v>22</v>
      </c>
      <c r="K399" s="180" t="s">
        <v>44</v>
      </c>
      <c r="L399" s="182">
        <v>616.90800000000002</v>
      </c>
    </row>
    <row r="400" spans="1:12" ht="20.100000000000001" customHeight="1">
      <c r="A400" s="172">
        <v>44944</v>
      </c>
      <c r="B400" s="173" t="s">
        <v>456</v>
      </c>
      <c r="C400" s="173" t="s">
        <v>51</v>
      </c>
      <c r="D400" s="174" t="s">
        <v>6</v>
      </c>
      <c r="E400" s="199">
        <v>2000</v>
      </c>
      <c r="F400" s="176">
        <v>3.2419744921446956</v>
      </c>
      <c r="G400" s="177" t="s">
        <v>234</v>
      </c>
      <c r="H400" s="177">
        <v>4</v>
      </c>
      <c r="I400" s="198" t="s">
        <v>25</v>
      </c>
      <c r="J400" s="179" t="s">
        <v>22</v>
      </c>
      <c r="K400" s="180" t="s">
        <v>44</v>
      </c>
      <c r="L400" s="182">
        <v>616.90800000000002</v>
      </c>
    </row>
    <row r="401" spans="1:12" ht="20.100000000000001" customHeight="1">
      <c r="A401" s="172">
        <v>44944</v>
      </c>
      <c r="B401" s="173" t="s">
        <v>95</v>
      </c>
      <c r="C401" s="184" t="s">
        <v>58</v>
      </c>
      <c r="D401" s="174" t="s">
        <v>6</v>
      </c>
      <c r="E401" s="188">
        <v>1600</v>
      </c>
      <c r="F401" s="176">
        <v>2.6088527504808443</v>
      </c>
      <c r="G401" s="186" t="s">
        <v>64</v>
      </c>
      <c r="H401" s="178"/>
      <c r="I401" s="186" t="s">
        <v>45</v>
      </c>
      <c r="J401" s="179" t="s">
        <v>22</v>
      </c>
      <c r="K401" s="180" t="s">
        <v>130</v>
      </c>
      <c r="L401" s="181">
        <v>613.29639999999995</v>
      </c>
    </row>
    <row r="402" spans="1:12" ht="20.100000000000001" customHeight="1">
      <c r="A402" s="172">
        <v>44944</v>
      </c>
      <c r="B402" s="173" t="s">
        <v>254</v>
      </c>
      <c r="C402" s="184" t="s">
        <v>58</v>
      </c>
      <c r="D402" s="174" t="s">
        <v>6</v>
      </c>
      <c r="E402" s="199">
        <v>2500</v>
      </c>
      <c r="F402" s="176">
        <v>4.0763324226263196</v>
      </c>
      <c r="G402" s="177" t="s">
        <v>173</v>
      </c>
      <c r="H402" s="177">
        <v>5</v>
      </c>
      <c r="I402" s="186" t="s">
        <v>128</v>
      </c>
      <c r="J402" s="179" t="s">
        <v>22</v>
      </c>
      <c r="K402" s="180" t="s">
        <v>130</v>
      </c>
      <c r="L402" s="181">
        <v>613.29639999999995</v>
      </c>
    </row>
    <row r="403" spans="1:12" ht="20.100000000000001" customHeight="1">
      <c r="A403" s="172">
        <v>44944</v>
      </c>
      <c r="B403" s="173" t="s">
        <v>255</v>
      </c>
      <c r="C403" s="184" t="s">
        <v>58</v>
      </c>
      <c r="D403" s="174" t="s">
        <v>6</v>
      </c>
      <c r="E403" s="199">
        <v>2500</v>
      </c>
      <c r="F403" s="176">
        <v>4.0763324226263196</v>
      </c>
      <c r="G403" s="177" t="s">
        <v>173</v>
      </c>
      <c r="H403" s="177">
        <v>5</v>
      </c>
      <c r="I403" s="186" t="s">
        <v>128</v>
      </c>
      <c r="J403" s="179" t="s">
        <v>22</v>
      </c>
      <c r="K403" s="180" t="s">
        <v>130</v>
      </c>
      <c r="L403" s="181">
        <v>613.29639999999995</v>
      </c>
    </row>
    <row r="404" spans="1:12" ht="20.100000000000001" customHeight="1">
      <c r="A404" s="172">
        <v>44944</v>
      </c>
      <c r="B404" s="173" t="s">
        <v>46</v>
      </c>
      <c r="C404" s="184" t="s">
        <v>58</v>
      </c>
      <c r="D404" s="174" t="s">
        <v>6</v>
      </c>
      <c r="E404" s="199">
        <v>1850</v>
      </c>
      <c r="F404" s="176">
        <v>3.0164859927434762</v>
      </c>
      <c r="G404" s="177" t="s">
        <v>173</v>
      </c>
      <c r="H404" s="177">
        <v>5</v>
      </c>
      <c r="I404" s="186" t="s">
        <v>128</v>
      </c>
      <c r="J404" s="179" t="s">
        <v>22</v>
      </c>
      <c r="K404" s="180" t="s">
        <v>130</v>
      </c>
      <c r="L404" s="181">
        <v>613.29639999999995</v>
      </c>
    </row>
    <row r="405" spans="1:12" ht="20.100000000000001" customHeight="1">
      <c r="A405" s="172">
        <v>44944</v>
      </c>
      <c r="B405" s="173" t="s">
        <v>456</v>
      </c>
      <c r="C405" s="173" t="s">
        <v>51</v>
      </c>
      <c r="D405" s="174" t="s">
        <v>6</v>
      </c>
      <c r="E405" s="199">
        <v>3000</v>
      </c>
      <c r="F405" s="176">
        <v>4.8629617382170434</v>
      </c>
      <c r="G405" s="177" t="s">
        <v>173</v>
      </c>
      <c r="H405" s="177">
        <v>5</v>
      </c>
      <c r="I405" s="186" t="s">
        <v>128</v>
      </c>
      <c r="J405" s="179" t="s">
        <v>22</v>
      </c>
      <c r="K405" s="180" t="s">
        <v>44</v>
      </c>
      <c r="L405" s="182">
        <v>616.90800000000002</v>
      </c>
    </row>
    <row r="406" spans="1:12" ht="20.100000000000001" customHeight="1">
      <c r="A406" s="172">
        <v>44944</v>
      </c>
      <c r="B406" s="173" t="s">
        <v>47</v>
      </c>
      <c r="C406" s="173" t="s">
        <v>287</v>
      </c>
      <c r="D406" s="174" t="s">
        <v>6</v>
      </c>
      <c r="E406" s="199">
        <v>5000</v>
      </c>
      <c r="F406" s="176">
        <v>8.1049362303617389</v>
      </c>
      <c r="G406" s="177" t="s">
        <v>173</v>
      </c>
      <c r="H406" s="177">
        <v>5</v>
      </c>
      <c r="I406" s="186" t="s">
        <v>128</v>
      </c>
      <c r="J406" s="179" t="s">
        <v>22</v>
      </c>
      <c r="K406" s="180" t="s">
        <v>44</v>
      </c>
      <c r="L406" s="182">
        <v>616.90800000000002</v>
      </c>
    </row>
    <row r="407" spans="1:12" ht="20.100000000000001" customHeight="1">
      <c r="A407" s="172">
        <v>44944</v>
      </c>
      <c r="B407" s="173" t="s">
        <v>48</v>
      </c>
      <c r="C407" s="173" t="s">
        <v>287</v>
      </c>
      <c r="D407" s="174" t="s">
        <v>6</v>
      </c>
      <c r="E407" s="199">
        <v>8000</v>
      </c>
      <c r="F407" s="176">
        <v>12.967897968578782</v>
      </c>
      <c r="G407" s="177" t="s">
        <v>174</v>
      </c>
      <c r="H407" s="177">
        <v>5</v>
      </c>
      <c r="I407" s="186" t="s">
        <v>128</v>
      </c>
      <c r="J407" s="179" t="s">
        <v>22</v>
      </c>
      <c r="K407" s="180" t="s">
        <v>44</v>
      </c>
      <c r="L407" s="182">
        <v>616.90800000000002</v>
      </c>
    </row>
    <row r="408" spans="1:12" ht="20.100000000000001" customHeight="1">
      <c r="A408" s="172">
        <v>44944</v>
      </c>
      <c r="B408" s="173" t="s">
        <v>191</v>
      </c>
      <c r="C408" s="184" t="s">
        <v>58</v>
      </c>
      <c r="D408" s="174" t="s">
        <v>6</v>
      </c>
      <c r="E408" s="199">
        <v>3500</v>
      </c>
      <c r="F408" s="176">
        <v>5.706865391676847</v>
      </c>
      <c r="G408" s="177" t="s">
        <v>213</v>
      </c>
      <c r="H408" s="177">
        <v>6</v>
      </c>
      <c r="I408" s="186" t="s">
        <v>168</v>
      </c>
      <c r="J408" s="179" t="s">
        <v>22</v>
      </c>
      <c r="K408" s="180" t="s">
        <v>130</v>
      </c>
      <c r="L408" s="181">
        <v>613.29639999999995</v>
      </c>
    </row>
    <row r="409" spans="1:12" ht="20.100000000000001" customHeight="1">
      <c r="A409" s="172">
        <v>44944</v>
      </c>
      <c r="B409" s="173" t="s">
        <v>192</v>
      </c>
      <c r="C409" s="184" t="s">
        <v>58</v>
      </c>
      <c r="D409" s="174" t="s">
        <v>6</v>
      </c>
      <c r="E409" s="199">
        <v>3000</v>
      </c>
      <c r="F409" s="176">
        <v>4.8915989071515833</v>
      </c>
      <c r="G409" s="177" t="s">
        <v>213</v>
      </c>
      <c r="H409" s="177">
        <v>6</v>
      </c>
      <c r="I409" s="186" t="s">
        <v>168</v>
      </c>
      <c r="J409" s="179" t="s">
        <v>22</v>
      </c>
      <c r="K409" s="180" t="s">
        <v>130</v>
      </c>
      <c r="L409" s="181">
        <v>613.29639999999995</v>
      </c>
    </row>
    <row r="410" spans="1:12" ht="20.100000000000001" customHeight="1">
      <c r="A410" s="172">
        <v>44944</v>
      </c>
      <c r="B410" s="173" t="s">
        <v>193</v>
      </c>
      <c r="C410" s="184" t="s">
        <v>58</v>
      </c>
      <c r="D410" s="174" t="s">
        <v>6</v>
      </c>
      <c r="E410" s="199">
        <v>3000</v>
      </c>
      <c r="F410" s="176">
        <v>4.8915989071515833</v>
      </c>
      <c r="G410" s="177" t="s">
        <v>213</v>
      </c>
      <c r="H410" s="177">
        <v>6</v>
      </c>
      <c r="I410" s="186" t="s">
        <v>168</v>
      </c>
      <c r="J410" s="179" t="s">
        <v>22</v>
      </c>
      <c r="K410" s="180" t="s">
        <v>130</v>
      </c>
      <c r="L410" s="181">
        <v>613.29639999999995</v>
      </c>
    </row>
    <row r="411" spans="1:12" ht="20.100000000000001" customHeight="1">
      <c r="A411" s="172">
        <v>44944</v>
      </c>
      <c r="B411" s="173" t="s">
        <v>194</v>
      </c>
      <c r="C411" s="184" t="s">
        <v>58</v>
      </c>
      <c r="D411" s="174" t="s">
        <v>6</v>
      </c>
      <c r="E411" s="199">
        <v>3500</v>
      </c>
      <c r="F411" s="176">
        <v>5.706865391676847</v>
      </c>
      <c r="G411" s="177" t="s">
        <v>213</v>
      </c>
      <c r="H411" s="177">
        <v>6</v>
      </c>
      <c r="I411" s="186" t="s">
        <v>168</v>
      </c>
      <c r="J411" s="179" t="s">
        <v>22</v>
      </c>
      <c r="K411" s="180" t="s">
        <v>130</v>
      </c>
      <c r="L411" s="181">
        <v>613.29639999999995</v>
      </c>
    </row>
    <row r="412" spans="1:12" ht="20.100000000000001" customHeight="1">
      <c r="A412" s="172">
        <v>44944</v>
      </c>
      <c r="B412" s="173" t="s">
        <v>46</v>
      </c>
      <c r="C412" s="184" t="s">
        <v>58</v>
      </c>
      <c r="D412" s="174" t="s">
        <v>6</v>
      </c>
      <c r="E412" s="199">
        <v>1500</v>
      </c>
      <c r="F412" s="176">
        <v>2.4457994535757916</v>
      </c>
      <c r="G412" s="177" t="s">
        <v>213</v>
      </c>
      <c r="H412" s="177">
        <v>6</v>
      </c>
      <c r="I412" s="186" t="s">
        <v>168</v>
      </c>
      <c r="J412" s="179" t="s">
        <v>22</v>
      </c>
      <c r="K412" s="180" t="s">
        <v>130</v>
      </c>
      <c r="L412" s="181">
        <v>613.29639999999995</v>
      </c>
    </row>
    <row r="413" spans="1:12" ht="20.100000000000001" customHeight="1">
      <c r="A413" s="172">
        <v>44944</v>
      </c>
      <c r="B413" s="173" t="s">
        <v>48</v>
      </c>
      <c r="C413" s="173" t="s">
        <v>287</v>
      </c>
      <c r="D413" s="174" t="s">
        <v>6</v>
      </c>
      <c r="E413" s="199">
        <v>8000</v>
      </c>
      <c r="F413" s="176">
        <v>12.967897968578782</v>
      </c>
      <c r="G413" s="177" t="s">
        <v>214</v>
      </c>
      <c r="H413" s="177">
        <v>6</v>
      </c>
      <c r="I413" s="186" t="s">
        <v>168</v>
      </c>
      <c r="J413" s="179" t="s">
        <v>22</v>
      </c>
      <c r="K413" s="180" t="s">
        <v>44</v>
      </c>
      <c r="L413" s="182">
        <v>616.90800000000002</v>
      </c>
    </row>
    <row r="414" spans="1:12" ht="20.100000000000001" customHeight="1">
      <c r="A414" s="172">
        <v>44944</v>
      </c>
      <c r="B414" s="173" t="s">
        <v>461</v>
      </c>
      <c r="C414" s="173" t="s">
        <v>51</v>
      </c>
      <c r="D414" s="174" t="s">
        <v>6</v>
      </c>
      <c r="E414" s="199">
        <v>1000</v>
      </c>
      <c r="F414" s="176">
        <v>1.6209872460723478</v>
      </c>
      <c r="G414" s="177" t="s">
        <v>213</v>
      </c>
      <c r="H414" s="177">
        <v>6</v>
      </c>
      <c r="I414" s="186" t="s">
        <v>168</v>
      </c>
      <c r="J414" s="179" t="s">
        <v>22</v>
      </c>
      <c r="K414" s="180" t="s">
        <v>44</v>
      </c>
      <c r="L414" s="182">
        <v>616.90800000000002</v>
      </c>
    </row>
    <row r="415" spans="1:12" ht="20.100000000000001" customHeight="1">
      <c r="A415" s="172">
        <v>44944</v>
      </c>
      <c r="B415" s="173" t="s">
        <v>47</v>
      </c>
      <c r="C415" s="173" t="s">
        <v>287</v>
      </c>
      <c r="D415" s="174" t="s">
        <v>6</v>
      </c>
      <c r="E415" s="199">
        <v>3000</v>
      </c>
      <c r="F415" s="176">
        <v>4.8629617382170434</v>
      </c>
      <c r="G415" s="177" t="s">
        <v>213</v>
      </c>
      <c r="H415" s="177">
        <v>6</v>
      </c>
      <c r="I415" s="186" t="s">
        <v>168</v>
      </c>
      <c r="J415" s="179" t="s">
        <v>22</v>
      </c>
      <c r="K415" s="180" t="s">
        <v>44</v>
      </c>
      <c r="L415" s="182">
        <v>616.90800000000002</v>
      </c>
    </row>
    <row r="416" spans="1:12" ht="20.100000000000001" customHeight="1">
      <c r="A416" s="172">
        <v>44944</v>
      </c>
      <c r="B416" s="173" t="s">
        <v>46</v>
      </c>
      <c r="C416" s="184" t="s">
        <v>58</v>
      </c>
      <c r="D416" s="174" t="s">
        <v>6</v>
      </c>
      <c r="E416" s="199">
        <v>1000</v>
      </c>
      <c r="F416" s="176">
        <v>1.6305329690505277</v>
      </c>
      <c r="G416" s="186" t="s">
        <v>178</v>
      </c>
      <c r="H416" s="178"/>
      <c r="I416" s="186" t="s">
        <v>144</v>
      </c>
      <c r="J416" s="179" t="s">
        <v>22</v>
      </c>
      <c r="K416" s="180" t="s">
        <v>130</v>
      </c>
      <c r="L416" s="181">
        <v>613.29639999999995</v>
      </c>
    </row>
    <row r="417" spans="1:12" ht="20.100000000000001" customHeight="1">
      <c r="A417" s="172">
        <v>44944</v>
      </c>
      <c r="B417" s="173" t="s">
        <v>46</v>
      </c>
      <c r="C417" s="184" t="s">
        <v>58</v>
      </c>
      <c r="D417" s="174" t="s">
        <v>7</v>
      </c>
      <c r="E417" s="189">
        <v>1200</v>
      </c>
      <c r="F417" s="176">
        <v>1.9566395628606332</v>
      </c>
      <c r="G417" s="177" t="s">
        <v>161</v>
      </c>
      <c r="H417" s="178"/>
      <c r="I417" s="177" t="s">
        <v>12</v>
      </c>
      <c r="J417" s="179" t="s">
        <v>22</v>
      </c>
      <c r="K417" s="180" t="s">
        <v>130</v>
      </c>
      <c r="L417" s="181">
        <v>613.29639999999995</v>
      </c>
    </row>
    <row r="418" spans="1:12" ht="20.100000000000001" customHeight="1">
      <c r="A418" s="172">
        <v>44944</v>
      </c>
      <c r="B418" s="173" t="s">
        <v>46</v>
      </c>
      <c r="C418" s="184" t="s">
        <v>58</v>
      </c>
      <c r="D418" s="174" t="s">
        <v>10</v>
      </c>
      <c r="E418" s="185">
        <v>1800</v>
      </c>
      <c r="F418" s="176">
        <v>2.9349593442909501</v>
      </c>
      <c r="G418" s="186" t="s">
        <v>270</v>
      </c>
      <c r="H418" s="178"/>
      <c r="I418" s="186" t="s">
        <v>167</v>
      </c>
      <c r="J418" s="179" t="s">
        <v>22</v>
      </c>
      <c r="K418" s="180" t="s">
        <v>130</v>
      </c>
      <c r="L418" s="181">
        <v>613.29639999999995</v>
      </c>
    </row>
    <row r="419" spans="1:12" ht="20.100000000000001" customHeight="1">
      <c r="A419" s="172">
        <v>44944</v>
      </c>
      <c r="B419" s="173" t="s">
        <v>18</v>
      </c>
      <c r="C419" s="173" t="s">
        <v>41</v>
      </c>
      <c r="D419" s="174" t="s">
        <v>9</v>
      </c>
      <c r="E419" s="175">
        <v>5000</v>
      </c>
      <c r="F419" s="176">
        <v>8.1526648452526391</v>
      </c>
      <c r="G419" s="177" t="s">
        <v>433</v>
      </c>
      <c r="H419" s="178"/>
      <c r="I419" s="177" t="s">
        <v>17</v>
      </c>
      <c r="J419" s="179" t="s">
        <v>22</v>
      </c>
      <c r="K419" s="180" t="s">
        <v>130</v>
      </c>
      <c r="L419" s="181">
        <v>613.29639999999995</v>
      </c>
    </row>
    <row r="420" spans="1:12" ht="20.100000000000001" customHeight="1">
      <c r="A420" s="172">
        <v>44944</v>
      </c>
      <c r="B420" s="173" t="s">
        <v>18</v>
      </c>
      <c r="C420" s="173" t="s">
        <v>41</v>
      </c>
      <c r="D420" s="174" t="s">
        <v>9</v>
      </c>
      <c r="E420" s="175">
        <v>5000</v>
      </c>
      <c r="F420" s="176">
        <v>8.1526648452526391</v>
      </c>
      <c r="G420" s="177" t="s">
        <v>434</v>
      </c>
      <c r="H420" s="178"/>
      <c r="I420" s="177" t="s">
        <v>16</v>
      </c>
      <c r="J420" s="179" t="s">
        <v>22</v>
      </c>
      <c r="K420" s="180" t="s">
        <v>130</v>
      </c>
      <c r="L420" s="181">
        <v>613.29639999999995</v>
      </c>
    </row>
    <row r="421" spans="1:12" ht="20.100000000000001" customHeight="1">
      <c r="A421" s="172">
        <v>44944</v>
      </c>
      <c r="B421" s="173" t="s">
        <v>18</v>
      </c>
      <c r="C421" s="173" t="s">
        <v>41</v>
      </c>
      <c r="D421" s="174" t="s">
        <v>10</v>
      </c>
      <c r="E421" s="175">
        <v>2500</v>
      </c>
      <c r="F421" s="176">
        <v>4.0763324226263196</v>
      </c>
      <c r="G421" s="177" t="s">
        <v>446</v>
      </c>
      <c r="H421" s="178"/>
      <c r="I421" s="177" t="s">
        <v>15</v>
      </c>
      <c r="J421" s="179" t="s">
        <v>22</v>
      </c>
      <c r="K421" s="180" t="s">
        <v>130</v>
      </c>
      <c r="L421" s="181">
        <v>613.29639999999995</v>
      </c>
    </row>
    <row r="422" spans="1:12" ht="20.100000000000001" customHeight="1">
      <c r="A422" s="172">
        <v>44944</v>
      </c>
      <c r="B422" s="173" t="s">
        <v>46</v>
      </c>
      <c r="C422" s="184" t="s">
        <v>58</v>
      </c>
      <c r="D422" s="174" t="s">
        <v>7</v>
      </c>
      <c r="E422" s="189">
        <v>2600</v>
      </c>
      <c r="F422" s="176">
        <v>4.2393857195313718</v>
      </c>
      <c r="G422" s="186" t="s">
        <v>61</v>
      </c>
      <c r="H422" s="178"/>
      <c r="I422" s="177" t="s">
        <v>40</v>
      </c>
      <c r="J422" s="179" t="s">
        <v>22</v>
      </c>
      <c r="K422" s="180" t="s">
        <v>130</v>
      </c>
      <c r="L422" s="181">
        <v>613.29639999999995</v>
      </c>
    </row>
    <row r="423" spans="1:12" ht="20.100000000000001" customHeight="1">
      <c r="A423" s="172">
        <v>44944</v>
      </c>
      <c r="B423" s="173" t="s">
        <v>46</v>
      </c>
      <c r="C423" s="184" t="s">
        <v>58</v>
      </c>
      <c r="D423" s="174" t="s">
        <v>7</v>
      </c>
      <c r="E423" s="189">
        <v>1900</v>
      </c>
      <c r="F423" s="176">
        <v>3.0980126411960027</v>
      </c>
      <c r="G423" s="177" t="s">
        <v>112</v>
      </c>
      <c r="H423" s="178"/>
      <c r="I423" s="177" t="s">
        <v>59</v>
      </c>
      <c r="J423" s="179" t="s">
        <v>22</v>
      </c>
      <c r="K423" s="180" t="s">
        <v>130</v>
      </c>
      <c r="L423" s="181">
        <v>613.29639999999995</v>
      </c>
    </row>
    <row r="424" spans="1:12" ht="20.100000000000001" customHeight="1">
      <c r="A424" s="172">
        <v>44944</v>
      </c>
      <c r="B424" s="173" t="s">
        <v>47</v>
      </c>
      <c r="C424" s="173" t="s">
        <v>287</v>
      </c>
      <c r="D424" s="174" t="s">
        <v>7</v>
      </c>
      <c r="E424" s="189">
        <v>5000</v>
      </c>
      <c r="F424" s="176">
        <v>8.1049362303617389</v>
      </c>
      <c r="G424" s="177" t="s">
        <v>112</v>
      </c>
      <c r="H424" s="178"/>
      <c r="I424" s="177" t="s">
        <v>59</v>
      </c>
      <c r="J424" s="179" t="s">
        <v>22</v>
      </c>
      <c r="K424" s="180" t="s">
        <v>44</v>
      </c>
      <c r="L424" s="182">
        <v>616.90800000000002</v>
      </c>
    </row>
    <row r="425" spans="1:12" ht="20.100000000000001" customHeight="1">
      <c r="A425" s="172">
        <v>44944</v>
      </c>
      <c r="B425" s="173" t="s">
        <v>462</v>
      </c>
      <c r="C425" s="184" t="s">
        <v>58</v>
      </c>
      <c r="D425" s="174" t="s">
        <v>7</v>
      </c>
      <c r="E425" s="189">
        <v>2000</v>
      </c>
      <c r="F425" s="176">
        <v>3.2610659381010554</v>
      </c>
      <c r="G425" s="177" t="s">
        <v>198</v>
      </c>
      <c r="H425" s="178"/>
      <c r="I425" s="177" t="s">
        <v>59</v>
      </c>
      <c r="J425" s="179" t="s">
        <v>22</v>
      </c>
      <c r="K425" s="180" t="s">
        <v>130</v>
      </c>
      <c r="L425" s="181">
        <v>613.29639999999995</v>
      </c>
    </row>
    <row r="426" spans="1:12" ht="20.100000000000001" customHeight="1">
      <c r="A426" s="172">
        <v>44944</v>
      </c>
      <c r="B426" s="173" t="s">
        <v>46</v>
      </c>
      <c r="C426" s="184" t="s">
        <v>58</v>
      </c>
      <c r="D426" s="174" t="s">
        <v>10</v>
      </c>
      <c r="E426" s="175">
        <v>1850</v>
      </c>
      <c r="F426" s="176">
        <v>3.0164859927434762</v>
      </c>
      <c r="G426" s="186" t="s">
        <v>63</v>
      </c>
      <c r="H426" s="178"/>
      <c r="I426" s="177" t="s">
        <v>15</v>
      </c>
      <c r="J426" s="179" t="s">
        <v>22</v>
      </c>
      <c r="K426" s="180" t="s">
        <v>130</v>
      </c>
      <c r="L426" s="181">
        <v>613.29639999999995</v>
      </c>
    </row>
    <row r="427" spans="1:12" ht="20.100000000000001" customHeight="1">
      <c r="A427" s="172">
        <v>44944</v>
      </c>
      <c r="B427" s="173" t="s">
        <v>285</v>
      </c>
      <c r="C427" s="173" t="s">
        <v>432</v>
      </c>
      <c r="D427" s="174" t="s">
        <v>10</v>
      </c>
      <c r="E427" s="175">
        <v>2500</v>
      </c>
      <c r="F427" s="176">
        <v>4.0763324226263196</v>
      </c>
      <c r="G427" s="186" t="s">
        <v>70</v>
      </c>
      <c r="H427" s="178"/>
      <c r="I427" s="177" t="s">
        <v>15</v>
      </c>
      <c r="J427" s="179" t="s">
        <v>22</v>
      </c>
      <c r="K427" s="180" t="s">
        <v>130</v>
      </c>
      <c r="L427" s="181">
        <v>613.29639999999995</v>
      </c>
    </row>
    <row r="428" spans="1:12" ht="20.100000000000001" customHeight="1">
      <c r="A428" s="172">
        <v>44944</v>
      </c>
      <c r="B428" s="173" t="s">
        <v>286</v>
      </c>
      <c r="C428" s="173" t="s">
        <v>432</v>
      </c>
      <c r="D428" s="174" t="s">
        <v>10</v>
      </c>
      <c r="E428" s="175">
        <v>2700</v>
      </c>
      <c r="F428" s="176">
        <v>4.4024390164364249</v>
      </c>
      <c r="G428" s="186" t="s">
        <v>70</v>
      </c>
      <c r="H428" s="178"/>
      <c r="I428" s="177" t="s">
        <v>15</v>
      </c>
      <c r="J428" s="179" t="s">
        <v>22</v>
      </c>
      <c r="K428" s="180" t="s">
        <v>130</v>
      </c>
      <c r="L428" s="181">
        <v>613.29639999999995</v>
      </c>
    </row>
    <row r="429" spans="1:12" ht="20.100000000000001" customHeight="1">
      <c r="A429" s="172">
        <v>44945</v>
      </c>
      <c r="B429" s="173" t="s">
        <v>221</v>
      </c>
      <c r="C429" s="184" t="s">
        <v>58</v>
      </c>
      <c r="D429" s="174" t="s">
        <v>7</v>
      </c>
      <c r="E429" s="207">
        <v>1900</v>
      </c>
      <c r="F429" s="176">
        <v>3.0980126411960027</v>
      </c>
      <c r="G429" s="197" t="s">
        <v>222</v>
      </c>
      <c r="H429" s="178"/>
      <c r="I429" s="177" t="s">
        <v>20</v>
      </c>
      <c r="J429" s="179" t="s">
        <v>22</v>
      </c>
      <c r="K429" s="180" t="s">
        <v>130</v>
      </c>
      <c r="L429" s="181">
        <v>613.29639999999995</v>
      </c>
    </row>
    <row r="430" spans="1:12" ht="20.100000000000001" customHeight="1">
      <c r="A430" s="172">
        <v>44945</v>
      </c>
      <c r="B430" s="214" t="s">
        <v>181</v>
      </c>
      <c r="C430" s="215" t="s">
        <v>49</v>
      </c>
      <c r="D430" s="174" t="s">
        <v>8</v>
      </c>
      <c r="E430" s="185">
        <v>7000</v>
      </c>
      <c r="F430" s="176">
        <v>11.413730783353694</v>
      </c>
      <c r="G430" s="186" t="s">
        <v>67</v>
      </c>
      <c r="H430" s="178"/>
      <c r="I430" s="186" t="s">
        <v>14</v>
      </c>
      <c r="J430" s="179" t="s">
        <v>22</v>
      </c>
      <c r="K430" s="180" t="s">
        <v>130</v>
      </c>
      <c r="L430" s="181">
        <v>613.29639999999995</v>
      </c>
    </row>
    <row r="431" spans="1:12" ht="20.100000000000001" customHeight="1">
      <c r="A431" s="172">
        <v>44945</v>
      </c>
      <c r="B431" s="214" t="s">
        <v>180</v>
      </c>
      <c r="C431" s="215" t="s">
        <v>49</v>
      </c>
      <c r="D431" s="174" t="s">
        <v>8</v>
      </c>
      <c r="E431" s="185">
        <v>7000</v>
      </c>
      <c r="F431" s="176">
        <v>11.413730783353694</v>
      </c>
      <c r="G431" s="186" t="s">
        <v>67</v>
      </c>
      <c r="H431" s="178"/>
      <c r="I431" s="186" t="s">
        <v>14</v>
      </c>
      <c r="J431" s="179" t="s">
        <v>22</v>
      </c>
      <c r="K431" s="180" t="s">
        <v>130</v>
      </c>
      <c r="L431" s="181">
        <v>613.29639999999995</v>
      </c>
    </row>
    <row r="432" spans="1:12" ht="20.100000000000001" customHeight="1">
      <c r="A432" s="172">
        <v>44945</v>
      </c>
      <c r="B432" s="208" t="s">
        <v>46</v>
      </c>
      <c r="C432" s="184" t="s">
        <v>58</v>
      </c>
      <c r="D432" s="174" t="s">
        <v>8</v>
      </c>
      <c r="E432" s="185">
        <v>1800</v>
      </c>
      <c r="F432" s="176">
        <v>2.9349593442909501</v>
      </c>
      <c r="G432" s="186" t="s">
        <v>67</v>
      </c>
      <c r="H432" s="178"/>
      <c r="I432" s="186" t="s">
        <v>14</v>
      </c>
      <c r="J432" s="179" t="s">
        <v>22</v>
      </c>
      <c r="K432" s="180" t="s">
        <v>130</v>
      </c>
      <c r="L432" s="181">
        <v>613.29639999999995</v>
      </c>
    </row>
    <row r="433" spans="1:12" ht="20.100000000000001" customHeight="1">
      <c r="A433" s="183">
        <v>44945</v>
      </c>
      <c r="B433" s="173" t="s">
        <v>46</v>
      </c>
      <c r="C433" s="184" t="s">
        <v>58</v>
      </c>
      <c r="D433" s="174" t="s">
        <v>9</v>
      </c>
      <c r="E433" s="202">
        <v>2500</v>
      </c>
      <c r="F433" s="176">
        <v>4.0763324226263196</v>
      </c>
      <c r="G433" s="186" t="s">
        <v>104</v>
      </c>
      <c r="H433" s="178"/>
      <c r="I433" s="186" t="s">
        <v>17</v>
      </c>
      <c r="J433" s="179" t="s">
        <v>22</v>
      </c>
      <c r="K433" s="180" t="s">
        <v>130</v>
      </c>
      <c r="L433" s="181">
        <v>613.29639999999995</v>
      </c>
    </row>
    <row r="434" spans="1:12" ht="20.100000000000001" customHeight="1">
      <c r="A434" s="190">
        <v>44945</v>
      </c>
      <c r="B434" s="191" t="s">
        <v>46</v>
      </c>
      <c r="C434" s="184" t="s">
        <v>58</v>
      </c>
      <c r="D434" s="192" t="s">
        <v>9</v>
      </c>
      <c r="E434" s="193">
        <v>1700</v>
      </c>
      <c r="F434" s="176">
        <v>2.771906047385897</v>
      </c>
      <c r="G434" s="194" t="s">
        <v>60</v>
      </c>
      <c r="H434" s="178"/>
      <c r="I434" s="186" t="s">
        <v>16</v>
      </c>
      <c r="J434" s="179" t="s">
        <v>22</v>
      </c>
      <c r="K434" s="180" t="s">
        <v>130</v>
      </c>
      <c r="L434" s="181">
        <v>613.29639999999995</v>
      </c>
    </row>
    <row r="435" spans="1:12" ht="20.100000000000001" customHeight="1">
      <c r="A435" s="172">
        <v>44945</v>
      </c>
      <c r="B435" s="173" t="s">
        <v>46</v>
      </c>
      <c r="C435" s="184" t="s">
        <v>58</v>
      </c>
      <c r="D435" s="174" t="s">
        <v>6</v>
      </c>
      <c r="E435" s="188">
        <v>1900</v>
      </c>
      <c r="F435" s="176">
        <v>3.0980126411960027</v>
      </c>
      <c r="G435" s="186" t="s">
        <v>160</v>
      </c>
      <c r="H435" s="178"/>
      <c r="I435" s="186" t="s">
        <v>153</v>
      </c>
      <c r="J435" s="179" t="s">
        <v>22</v>
      </c>
      <c r="K435" s="180" t="s">
        <v>130</v>
      </c>
      <c r="L435" s="181">
        <v>613.29639999999995</v>
      </c>
    </row>
    <row r="436" spans="1:12" ht="20.100000000000001" customHeight="1">
      <c r="A436" s="183">
        <v>44945</v>
      </c>
      <c r="B436" s="173" t="s">
        <v>184</v>
      </c>
      <c r="C436" s="184" t="s">
        <v>58</v>
      </c>
      <c r="D436" s="174" t="s">
        <v>6</v>
      </c>
      <c r="E436" s="189">
        <v>2000</v>
      </c>
      <c r="F436" s="176">
        <v>3.2610659381010554</v>
      </c>
      <c r="G436" s="177" t="s">
        <v>146</v>
      </c>
      <c r="H436" s="178"/>
      <c r="I436" s="177" t="s">
        <v>13</v>
      </c>
      <c r="J436" s="179" t="s">
        <v>22</v>
      </c>
      <c r="K436" s="180" t="s">
        <v>130</v>
      </c>
      <c r="L436" s="181">
        <v>613.29639999999995</v>
      </c>
    </row>
    <row r="437" spans="1:12" ht="20.100000000000001" customHeight="1">
      <c r="A437" s="183">
        <v>44945</v>
      </c>
      <c r="B437" s="173" t="s">
        <v>46</v>
      </c>
      <c r="C437" s="184" t="s">
        <v>58</v>
      </c>
      <c r="D437" s="174" t="s">
        <v>6</v>
      </c>
      <c r="E437" s="189">
        <v>1900</v>
      </c>
      <c r="F437" s="176">
        <v>3.0980126411960027</v>
      </c>
      <c r="G437" s="177" t="s">
        <v>66</v>
      </c>
      <c r="H437" s="178"/>
      <c r="I437" s="177" t="s">
        <v>13</v>
      </c>
      <c r="J437" s="179" t="s">
        <v>22</v>
      </c>
      <c r="K437" s="180" t="s">
        <v>130</v>
      </c>
      <c r="L437" s="181">
        <v>613.29639999999995</v>
      </c>
    </row>
    <row r="438" spans="1:12" ht="20.100000000000001" customHeight="1">
      <c r="A438" s="183">
        <v>44945</v>
      </c>
      <c r="B438" s="173" t="s">
        <v>47</v>
      </c>
      <c r="C438" s="173" t="s">
        <v>287</v>
      </c>
      <c r="D438" s="174" t="s">
        <v>6</v>
      </c>
      <c r="E438" s="189">
        <v>5000</v>
      </c>
      <c r="F438" s="176">
        <v>8.1049362303617389</v>
      </c>
      <c r="G438" s="177" t="s">
        <v>66</v>
      </c>
      <c r="H438" s="178"/>
      <c r="I438" s="177" t="s">
        <v>13</v>
      </c>
      <c r="J438" s="179" t="s">
        <v>22</v>
      </c>
      <c r="K438" s="180" t="s">
        <v>44</v>
      </c>
      <c r="L438" s="182">
        <v>616.90800000000002</v>
      </c>
    </row>
    <row r="439" spans="1:12" ht="20.100000000000001" customHeight="1">
      <c r="A439" s="183">
        <v>44945</v>
      </c>
      <c r="B439" s="173" t="s">
        <v>223</v>
      </c>
      <c r="C439" s="184" t="s">
        <v>58</v>
      </c>
      <c r="D439" s="174" t="s">
        <v>6</v>
      </c>
      <c r="E439" s="189">
        <v>1000</v>
      </c>
      <c r="F439" s="176">
        <v>1.6305329690505277</v>
      </c>
      <c r="G439" s="177" t="s">
        <v>66</v>
      </c>
      <c r="H439" s="178"/>
      <c r="I439" s="177" t="s">
        <v>13</v>
      </c>
      <c r="J439" s="179" t="s">
        <v>22</v>
      </c>
      <c r="K439" s="180" t="s">
        <v>130</v>
      </c>
      <c r="L439" s="181">
        <v>613.29639999999995</v>
      </c>
    </row>
    <row r="440" spans="1:12" ht="20.100000000000001" customHeight="1">
      <c r="A440" s="183">
        <v>44945</v>
      </c>
      <c r="B440" s="173" t="s">
        <v>48</v>
      </c>
      <c r="C440" s="173" t="s">
        <v>287</v>
      </c>
      <c r="D440" s="174" t="s">
        <v>6</v>
      </c>
      <c r="E440" s="189">
        <v>10000</v>
      </c>
      <c r="F440" s="176">
        <v>16.209872460723478</v>
      </c>
      <c r="G440" s="177" t="s">
        <v>147</v>
      </c>
      <c r="H440" s="178"/>
      <c r="I440" s="177" t="s">
        <v>13</v>
      </c>
      <c r="J440" s="179" t="s">
        <v>22</v>
      </c>
      <c r="K440" s="180" t="s">
        <v>44</v>
      </c>
      <c r="L440" s="182">
        <v>616.90800000000002</v>
      </c>
    </row>
    <row r="441" spans="1:12" ht="20.100000000000001" customHeight="1">
      <c r="A441" s="172">
        <v>44945</v>
      </c>
      <c r="B441" s="173" t="s">
        <v>238</v>
      </c>
      <c r="C441" s="184" t="s">
        <v>58</v>
      </c>
      <c r="D441" s="174" t="s">
        <v>6</v>
      </c>
      <c r="E441" s="199">
        <v>5000</v>
      </c>
      <c r="F441" s="176">
        <v>8.1526648452526391</v>
      </c>
      <c r="G441" s="177" t="s">
        <v>234</v>
      </c>
      <c r="H441" s="177">
        <v>4</v>
      </c>
      <c r="I441" s="198" t="s">
        <v>25</v>
      </c>
      <c r="J441" s="179" t="s">
        <v>22</v>
      </c>
      <c r="K441" s="180" t="s">
        <v>130</v>
      </c>
      <c r="L441" s="181">
        <v>613.29639999999995</v>
      </c>
    </row>
    <row r="442" spans="1:12" ht="20.100000000000001" customHeight="1">
      <c r="A442" s="172">
        <v>44945</v>
      </c>
      <c r="B442" s="173" t="s">
        <v>239</v>
      </c>
      <c r="C442" s="184" t="s">
        <v>58</v>
      </c>
      <c r="D442" s="174" t="s">
        <v>6</v>
      </c>
      <c r="E442" s="199">
        <v>2000</v>
      </c>
      <c r="F442" s="176">
        <v>3.2610659381010554</v>
      </c>
      <c r="G442" s="177" t="s">
        <v>240</v>
      </c>
      <c r="H442" s="177">
        <v>4</v>
      </c>
      <c r="I442" s="198" t="s">
        <v>25</v>
      </c>
      <c r="J442" s="179" t="s">
        <v>22</v>
      </c>
      <c r="K442" s="180" t="s">
        <v>130</v>
      </c>
      <c r="L442" s="181">
        <v>613.29639999999995</v>
      </c>
    </row>
    <row r="443" spans="1:12" ht="20.100000000000001" customHeight="1">
      <c r="A443" s="172">
        <v>44945</v>
      </c>
      <c r="B443" s="173" t="s">
        <v>46</v>
      </c>
      <c r="C443" s="184" t="s">
        <v>58</v>
      </c>
      <c r="D443" s="174" t="s">
        <v>6</v>
      </c>
      <c r="E443" s="199">
        <v>1950</v>
      </c>
      <c r="F443" s="176">
        <v>3.1795392896485293</v>
      </c>
      <c r="G443" s="177" t="s">
        <v>234</v>
      </c>
      <c r="H443" s="177">
        <v>4</v>
      </c>
      <c r="I443" s="198" t="s">
        <v>25</v>
      </c>
      <c r="J443" s="179" t="s">
        <v>22</v>
      </c>
      <c r="K443" s="180" t="s">
        <v>130</v>
      </c>
      <c r="L443" s="181">
        <v>613.29639999999995</v>
      </c>
    </row>
    <row r="444" spans="1:12" ht="20.100000000000001" customHeight="1">
      <c r="A444" s="172">
        <v>44945</v>
      </c>
      <c r="B444" s="173" t="s">
        <v>47</v>
      </c>
      <c r="C444" s="173" t="s">
        <v>287</v>
      </c>
      <c r="D444" s="174" t="s">
        <v>6</v>
      </c>
      <c r="E444" s="199">
        <v>5000</v>
      </c>
      <c r="F444" s="176">
        <v>8.1049362303617389</v>
      </c>
      <c r="G444" s="177" t="s">
        <v>234</v>
      </c>
      <c r="H444" s="177">
        <v>4</v>
      </c>
      <c r="I444" s="198" t="s">
        <v>25</v>
      </c>
      <c r="J444" s="179" t="s">
        <v>22</v>
      </c>
      <c r="K444" s="180" t="s">
        <v>44</v>
      </c>
      <c r="L444" s="182">
        <v>616.90800000000002</v>
      </c>
    </row>
    <row r="445" spans="1:12" ht="20.100000000000001" customHeight="1">
      <c r="A445" s="172">
        <v>44945</v>
      </c>
      <c r="B445" s="173" t="s">
        <v>456</v>
      </c>
      <c r="C445" s="173" t="s">
        <v>51</v>
      </c>
      <c r="D445" s="174" t="s">
        <v>6</v>
      </c>
      <c r="E445" s="199">
        <v>1400</v>
      </c>
      <c r="F445" s="176">
        <v>2.2693821445012872</v>
      </c>
      <c r="G445" s="177" t="s">
        <v>234</v>
      </c>
      <c r="H445" s="177">
        <v>4</v>
      </c>
      <c r="I445" s="198" t="s">
        <v>25</v>
      </c>
      <c r="J445" s="179" t="s">
        <v>22</v>
      </c>
      <c r="K445" s="180" t="s">
        <v>44</v>
      </c>
      <c r="L445" s="182">
        <v>616.90800000000002</v>
      </c>
    </row>
    <row r="446" spans="1:12" ht="20.100000000000001" customHeight="1">
      <c r="A446" s="172">
        <v>44945</v>
      </c>
      <c r="B446" s="173" t="s">
        <v>95</v>
      </c>
      <c r="C446" s="184" t="s">
        <v>58</v>
      </c>
      <c r="D446" s="174" t="s">
        <v>6</v>
      </c>
      <c r="E446" s="199">
        <v>1800</v>
      </c>
      <c r="F446" s="176">
        <v>2.9349593442909501</v>
      </c>
      <c r="G446" s="186" t="s">
        <v>64</v>
      </c>
      <c r="H446" s="178"/>
      <c r="I446" s="186" t="s">
        <v>45</v>
      </c>
      <c r="J446" s="179" t="s">
        <v>22</v>
      </c>
      <c r="K446" s="180" t="s">
        <v>130</v>
      </c>
      <c r="L446" s="181">
        <v>613.29639999999995</v>
      </c>
    </row>
    <row r="447" spans="1:12" ht="20.100000000000001" customHeight="1">
      <c r="A447" s="172">
        <v>44945</v>
      </c>
      <c r="B447" s="173" t="s">
        <v>256</v>
      </c>
      <c r="C447" s="184" t="s">
        <v>58</v>
      </c>
      <c r="D447" s="174" t="s">
        <v>6</v>
      </c>
      <c r="E447" s="199">
        <v>2000</v>
      </c>
      <c r="F447" s="176">
        <v>3.2610659381010554</v>
      </c>
      <c r="G447" s="177" t="s">
        <v>173</v>
      </c>
      <c r="H447" s="177">
        <v>5</v>
      </c>
      <c r="I447" s="186" t="s">
        <v>128</v>
      </c>
      <c r="J447" s="179" t="s">
        <v>22</v>
      </c>
      <c r="K447" s="180" t="s">
        <v>130</v>
      </c>
      <c r="L447" s="181">
        <v>613.29639999999995</v>
      </c>
    </row>
    <row r="448" spans="1:12" ht="20.100000000000001" customHeight="1">
      <c r="A448" s="172">
        <v>44945</v>
      </c>
      <c r="B448" s="173" t="s">
        <v>257</v>
      </c>
      <c r="C448" s="184" t="s">
        <v>58</v>
      </c>
      <c r="D448" s="174" t="s">
        <v>6</v>
      </c>
      <c r="E448" s="199">
        <v>2000</v>
      </c>
      <c r="F448" s="176">
        <v>3.2610659381010554</v>
      </c>
      <c r="G448" s="177" t="s">
        <v>173</v>
      </c>
      <c r="H448" s="177">
        <v>5</v>
      </c>
      <c r="I448" s="186" t="s">
        <v>128</v>
      </c>
      <c r="J448" s="179" t="s">
        <v>22</v>
      </c>
      <c r="K448" s="180" t="s">
        <v>130</v>
      </c>
      <c r="L448" s="181">
        <v>613.29639999999995</v>
      </c>
    </row>
    <row r="449" spans="1:12" ht="20.100000000000001" customHeight="1">
      <c r="A449" s="172">
        <v>44945</v>
      </c>
      <c r="B449" s="173" t="s">
        <v>258</v>
      </c>
      <c r="C449" s="184" t="s">
        <v>58</v>
      </c>
      <c r="D449" s="174" t="s">
        <v>6</v>
      </c>
      <c r="E449" s="199">
        <v>3000</v>
      </c>
      <c r="F449" s="176">
        <v>4.8915989071515833</v>
      </c>
      <c r="G449" s="177" t="s">
        <v>173</v>
      </c>
      <c r="H449" s="177">
        <v>5</v>
      </c>
      <c r="I449" s="186" t="s">
        <v>128</v>
      </c>
      <c r="J449" s="179" t="s">
        <v>22</v>
      </c>
      <c r="K449" s="180" t="s">
        <v>130</v>
      </c>
      <c r="L449" s="181">
        <v>613.29639999999995</v>
      </c>
    </row>
    <row r="450" spans="1:12" ht="20.100000000000001" customHeight="1">
      <c r="A450" s="172">
        <v>44945</v>
      </c>
      <c r="B450" s="173" t="s">
        <v>220</v>
      </c>
      <c r="C450" s="184" t="s">
        <v>58</v>
      </c>
      <c r="D450" s="174" t="s">
        <v>6</v>
      </c>
      <c r="E450" s="199">
        <v>2000</v>
      </c>
      <c r="F450" s="176">
        <v>3.2610659381010554</v>
      </c>
      <c r="G450" s="177" t="s">
        <v>175</v>
      </c>
      <c r="H450" s="177">
        <v>5</v>
      </c>
      <c r="I450" s="186" t="s">
        <v>128</v>
      </c>
      <c r="J450" s="179" t="s">
        <v>22</v>
      </c>
      <c r="K450" s="180" t="s">
        <v>130</v>
      </c>
      <c r="L450" s="181">
        <v>613.29639999999995</v>
      </c>
    </row>
    <row r="451" spans="1:12" ht="20.100000000000001" customHeight="1">
      <c r="A451" s="172">
        <v>44945</v>
      </c>
      <c r="B451" s="173" t="s">
        <v>46</v>
      </c>
      <c r="C451" s="184" t="s">
        <v>58</v>
      </c>
      <c r="D451" s="174" t="s">
        <v>6</v>
      </c>
      <c r="E451" s="199">
        <v>1850</v>
      </c>
      <c r="F451" s="176">
        <v>3.0164859927434762</v>
      </c>
      <c r="G451" s="177" t="s">
        <v>173</v>
      </c>
      <c r="H451" s="177">
        <v>5</v>
      </c>
      <c r="I451" s="186" t="s">
        <v>128</v>
      </c>
      <c r="J451" s="179" t="s">
        <v>22</v>
      </c>
      <c r="K451" s="180" t="s">
        <v>130</v>
      </c>
      <c r="L451" s="181">
        <v>613.29639999999995</v>
      </c>
    </row>
    <row r="452" spans="1:12" ht="20.100000000000001" customHeight="1">
      <c r="A452" s="172">
        <v>44945</v>
      </c>
      <c r="B452" s="173" t="s">
        <v>47</v>
      </c>
      <c r="C452" s="173" t="s">
        <v>287</v>
      </c>
      <c r="D452" s="174" t="s">
        <v>6</v>
      </c>
      <c r="E452" s="199">
        <v>5000</v>
      </c>
      <c r="F452" s="176">
        <v>8.1049362303617389</v>
      </c>
      <c r="G452" s="177" t="s">
        <v>173</v>
      </c>
      <c r="H452" s="177">
        <v>5</v>
      </c>
      <c r="I452" s="186" t="s">
        <v>128</v>
      </c>
      <c r="J452" s="179" t="s">
        <v>22</v>
      </c>
      <c r="K452" s="180" t="s">
        <v>44</v>
      </c>
      <c r="L452" s="182">
        <v>616.90800000000002</v>
      </c>
    </row>
    <row r="453" spans="1:12" ht="20.100000000000001" customHeight="1">
      <c r="A453" s="172">
        <v>44945</v>
      </c>
      <c r="B453" s="173" t="s">
        <v>195</v>
      </c>
      <c r="C453" s="184" t="s">
        <v>58</v>
      </c>
      <c r="D453" s="174" t="s">
        <v>6</v>
      </c>
      <c r="E453" s="199">
        <v>3000</v>
      </c>
      <c r="F453" s="176">
        <v>4.8915989071515833</v>
      </c>
      <c r="G453" s="177" t="s">
        <v>215</v>
      </c>
      <c r="H453" s="177">
        <v>6</v>
      </c>
      <c r="I453" s="186" t="s">
        <v>168</v>
      </c>
      <c r="J453" s="179" t="s">
        <v>22</v>
      </c>
      <c r="K453" s="180" t="s">
        <v>130</v>
      </c>
      <c r="L453" s="181">
        <v>613.29639999999995</v>
      </c>
    </row>
    <row r="454" spans="1:12" ht="20.100000000000001" customHeight="1">
      <c r="A454" s="172">
        <v>44945</v>
      </c>
      <c r="B454" s="173" t="s">
        <v>46</v>
      </c>
      <c r="C454" s="184" t="s">
        <v>58</v>
      </c>
      <c r="D454" s="174" t="s">
        <v>6</v>
      </c>
      <c r="E454" s="199">
        <v>1500</v>
      </c>
      <c r="F454" s="176">
        <v>2.4457994535757916</v>
      </c>
      <c r="G454" s="177" t="s">
        <v>213</v>
      </c>
      <c r="H454" s="177">
        <v>6</v>
      </c>
      <c r="I454" s="186" t="s">
        <v>168</v>
      </c>
      <c r="J454" s="179" t="s">
        <v>22</v>
      </c>
      <c r="K454" s="180" t="s">
        <v>130</v>
      </c>
      <c r="L454" s="181">
        <v>613.29639999999995</v>
      </c>
    </row>
    <row r="455" spans="1:12" ht="20.100000000000001" customHeight="1">
      <c r="A455" s="172">
        <v>44945</v>
      </c>
      <c r="B455" s="173" t="s">
        <v>47</v>
      </c>
      <c r="C455" s="173" t="s">
        <v>287</v>
      </c>
      <c r="D455" s="174" t="s">
        <v>6</v>
      </c>
      <c r="E455" s="199">
        <v>3000</v>
      </c>
      <c r="F455" s="176">
        <v>4.8629617382170434</v>
      </c>
      <c r="G455" s="177" t="s">
        <v>213</v>
      </c>
      <c r="H455" s="177">
        <v>6</v>
      </c>
      <c r="I455" s="186" t="s">
        <v>168</v>
      </c>
      <c r="J455" s="179" t="s">
        <v>22</v>
      </c>
      <c r="K455" s="180" t="s">
        <v>44</v>
      </c>
      <c r="L455" s="182">
        <v>616.90800000000002</v>
      </c>
    </row>
    <row r="456" spans="1:12" ht="20.100000000000001" customHeight="1">
      <c r="A456" s="172">
        <v>44945</v>
      </c>
      <c r="B456" s="173" t="s">
        <v>46</v>
      </c>
      <c r="C456" s="184" t="s">
        <v>58</v>
      </c>
      <c r="D456" s="174" t="s">
        <v>6</v>
      </c>
      <c r="E456" s="199">
        <v>500</v>
      </c>
      <c r="F456" s="176">
        <v>0.81526648452526385</v>
      </c>
      <c r="G456" s="186" t="s">
        <v>178</v>
      </c>
      <c r="H456" s="178"/>
      <c r="I456" s="186" t="s">
        <v>144</v>
      </c>
      <c r="J456" s="179" t="s">
        <v>22</v>
      </c>
      <c r="K456" s="180" t="s">
        <v>130</v>
      </c>
      <c r="L456" s="181">
        <v>613.29639999999995</v>
      </c>
    </row>
    <row r="457" spans="1:12" ht="20.100000000000001" customHeight="1">
      <c r="A457" s="172">
        <v>44945</v>
      </c>
      <c r="B457" s="173" t="s">
        <v>46</v>
      </c>
      <c r="C457" s="184" t="s">
        <v>58</v>
      </c>
      <c r="D457" s="174" t="s">
        <v>7</v>
      </c>
      <c r="E457" s="189">
        <v>1100</v>
      </c>
      <c r="F457" s="176">
        <v>1.7935862659555806</v>
      </c>
      <c r="G457" s="177" t="s">
        <v>161</v>
      </c>
      <c r="H457" s="178"/>
      <c r="I457" s="177" t="s">
        <v>12</v>
      </c>
      <c r="J457" s="179" t="s">
        <v>22</v>
      </c>
      <c r="K457" s="180" t="s">
        <v>130</v>
      </c>
      <c r="L457" s="181">
        <v>613.29639999999995</v>
      </c>
    </row>
    <row r="458" spans="1:12" ht="20.100000000000001" customHeight="1">
      <c r="A458" s="172">
        <v>44945</v>
      </c>
      <c r="B458" s="173" t="s">
        <v>123</v>
      </c>
      <c r="C458" s="173" t="s">
        <v>103</v>
      </c>
      <c r="D458" s="174" t="s">
        <v>10</v>
      </c>
      <c r="E458" s="185">
        <v>500</v>
      </c>
      <c r="F458" s="176">
        <v>0.81526648452526385</v>
      </c>
      <c r="G458" s="186" t="s">
        <v>270</v>
      </c>
      <c r="H458" s="178"/>
      <c r="I458" s="186" t="s">
        <v>167</v>
      </c>
      <c r="J458" s="179" t="s">
        <v>22</v>
      </c>
      <c r="K458" s="180" t="s">
        <v>130</v>
      </c>
      <c r="L458" s="181">
        <v>613.29639999999995</v>
      </c>
    </row>
    <row r="459" spans="1:12" ht="20.100000000000001" customHeight="1">
      <c r="A459" s="172">
        <v>44945</v>
      </c>
      <c r="B459" s="173" t="s">
        <v>123</v>
      </c>
      <c r="C459" s="173" t="s">
        <v>103</v>
      </c>
      <c r="D459" s="174" t="s">
        <v>10</v>
      </c>
      <c r="E459" s="175">
        <v>500</v>
      </c>
      <c r="F459" s="176">
        <v>0.81526648452526385</v>
      </c>
      <c r="G459" s="186" t="s">
        <v>270</v>
      </c>
      <c r="H459" s="178"/>
      <c r="I459" s="186" t="s">
        <v>167</v>
      </c>
      <c r="J459" s="179" t="s">
        <v>22</v>
      </c>
      <c r="K459" s="180" t="s">
        <v>130</v>
      </c>
      <c r="L459" s="181">
        <v>613.29639999999995</v>
      </c>
    </row>
    <row r="460" spans="1:12" ht="20.100000000000001" customHeight="1">
      <c r="A460" s="172">
        <v>44945</v>
      </c>
      <c r="B460" s="173" t="s">
        <v>123</v>
      </c>
      <c r="C460" s="173" t="s">
        <v>103</v>
      </c>
      <c r="D460" s="174" t="s">
        <v>10</v>
      </c>
      <c r="E460" s="185">
        <v>500</v>
      </c>
      <c r="F460" s="176">
        <v>0.81526648452526385</v>
      </c>
      <c r="G460" s="186" t="s">
        <v>270</v>
      </c>
      <c r="H460" s="178"/>
      <c r="I460" s="186" t="s">
        <v>167</v>
      </c>
      <c r="J460" s="179" t="s">
        <v>22</v>
      </c>
      <c r="K460" s="180" t="s">
        <v>130</v>
      </c>
      <c r="L460" s="181">
        <v>613.29639999999995</v>
      </c>
    </row>
    <row r="461" spans="1:12" ht="20.100000000000001" customHeight="1">
      <c r="A461" s="172">
        <v>44945</v>
      </c>
      <c r="B461" s="173" t="s">
        <v>46</v>
      </c>
      <c r="C461" s="184" t="s">
        <v>58</v>
      </c>
      <c r="D461" s="174" t="s">
        <v>10</v>
      </c>
      <c r="E461" s="185">
        <v>1800</v>
      </c>
      <c r="F461" s="176">
        <v>2.9349593442909501</v>
      </c>
      <c r="G461" s="186" t="s">
        <v>270</v>
      </c>
      <c r="H461" s="178"/>
      <c r="I461" s="186" t="s">
        <v>167</v>
      </c>
      <c r="J461" s="179" t="s">
        <v>22</v>
      </c>
      <c r="K461" s="180" t="s">
        <v>130</v>
      </c>
      <c r="L461" s="181">
        <v>613.29639999999995</v>
      </c>
    </row>
    <row r="462" spans="1:12" ht="20.100000000000001" customHeight="1">
      <c r="A462" s="172">
        <v>44945</v>
      </c>
      <c r="B462" s="173" t="s">
        <v>18</v>
      </c>
      <c r="C462" s="173" t="s">
        <v>41</v>
      </c>
      <c r="D462" s="174" t="s">
        <v>9</v>
      </c>
      <c r="E462" s="175">
        <v>5000</v>
      </c>
      <c r="F462" s="176">
        <v>8.1526648452526391</v>
      </c>
      <c r="G462" s="177" t="s">
        <v>433</v>
      </c>
      <c r="H462" s="178"/>
      <c r="I462" s="177" t="s">
        <v>17</v>
      </c>
      <c r="J462" s="179" t="s">
        <v>22</v>
      </c>
      <c r="K462" s="180" t="s">
        <v>130</v>
      </c>
      <c r="L462" s="181">
        <v>613.29639999999995</v>
      </c>
    </row>
    <row r="463" spans="1:12" ht="20.100000000000001" customHeight="1">
      <c r="A463" s="172">
        <v>44945</v>
      </c>
      <c r="B463" s="173" t="s">
        <v>18</v>
      </c>
      <c r="C463" s="173" t="s">
        <v>41</v>
      </c>
      <c r="D463" s="174" t="s">
        <v>9</v>
      </c>
      <c r="E463" s="175">
        <v>5000</v>
      </c>
      <c r="F463" s="176">
        <v>8.1526648452526391</v>
      </c>
      <c r="G463" s="177" t="s">
        <v>434</v>
      </c>
      <c r="H463" s="178"/>
      <c r="I463" s="177" t="s">
        <v>16</v>
      </c>
      <c r="J463" s="179" t="s">
        <v>22</v>
      </c>
      <c r="K463" s="180" t="s">
        <v>130</v>
      </c>
      <c r="L463" s="181">
        <v>613.29639999999995</v>
      </c>
    </row>
    <row r="464" spans="1:12" ht="20.100000000000001" customHeight="1">
      <c r="A464" s="172">
        <v>44945</v>
      </c>
      <c r="B464" s="173" t="s">
        <v>18</v>
      </c>
      <c r="C464" s="173" t="s">
        <v>41</v>
      </c>
      <c r="D464" s="174" t="s">
        <v>10</v>
      </c>
      <c r="E464" s="175">
        <v>2500</v>
      </c>
      <c r="F464" s="176">
        <v>4.0763324226263196</v>
      </c>
      <c r="G464" s="177" t="s">
        <v>446</v>
      </c>
      <c r="H464" s="178"/>
      <c r="I464" s="177" t="s">
        <v>15</v>
      </c>
      <c r="J464" s="179" t="s">
        <v>22</v>
      </c>
      <c r="K464" s="180" t="s">
        <v>130</v>
      </c>
      <c r="L464" s="181">
        <v>613.29639999999995</v>
      </c>
    </row>
    <row r="465" spans="1:12" ht="20.100000000000001" customHeight="1">
      <c r="A465" s="172">
        <v>44945</v>
      </c>
      <c r="B465" s="173" t="s">
        <v>46</v>
      </c>
      <c r="C465" s="184" t="s">
        <v>58</v>
      </c>
      <c r="D465" s="174" t="s">
        <v>7</v>
      </c>
      <c r="E465" s="189">
        <v>1850</v>
      </c>
      <c r="F465" s="176">
        <v>3.0164859927434762</v>
      </c>
      <c r="G465" s="186" t="s">
        <v>61</v>
      </c>
      <c r="H465" s="178"/>
      <c r="I465" s="177" t="s">
        <v>40</v>
      </c>
      <c r="J465" s="179" t="s">
        <v>22</v>
      </c>
      <c r="K465" s="180" t="s">
        <v>130</v>
      </c>
      <c r="L465" s="181">
        <v>613.29639999999995</v>
      </c>
    </row>
    <row r="466" spans="1:12" ht="20.100000000000001" customHeight="1">
      <c r="A466" s="172">
        <v>44945</v>
      </c>
      <c r="B466" s="173" t="s">
        <v>46</v>
      </c>
      <c r="C466" s="184" t="s">
        <v>58</v>
      </c>
      <c r="D466" s="174" t="s">
        <v>7</v>
      </c>
      <c r="E466" s="189">
        <v>1900</v>
      </c>
      <c r="F466" s="176">
        <v>3.0980126411960027</v>
      </c>
      <c r="G466" s="177" t="s">
        <v>112</v>
      </c>
      <c r="H466" s="178"/>
      <c r="I466" s="177" t="s">
        <v>59</v>
      </c>
      <c r="J466" s="179" t="s">
        <v>22</v>
      </c>
      <c r="K466" s="180" t="s">
        <v>130</v>
      </c>
      <c r="L466" s="181">
        <v>613.29639999999995</v>
      </c>
    </row>
    <row r="467" spans="1:12" ht="20.100000000000001" customHeight="1">
      <c r="A467" s="172">
        <v>44945</v>
      </c>
      <c r="B467" s="173" t="s">
        <v>46</v>
      </c>
      <c r="C467" s="184" t="s">
        <v>58</v>
      </c>
      <c r="D467" s="174" t="s">
        <v>10</v>
      </c>
      <c r="E467" s="175">
        <v>2000</v>
      </c>
      <c r="F467" s="176">
        <v>3.2610659381010554</v>
      </c>
      <c r="G467" s="186" t="s">
        <v>63</v>
      </c>
      <c r="H467" s="178"/>
      <c r="I467" s="177" t="s">
        <v>15</v>
      </c>
      <c r="J467" s="179" t="s">
        <v>22</v>
      </c>
      <c r="K467" s="180" t="s">
        <v>130</v>
      </c>
      <c r="L467" s="181">
        <v>613.29639999999995</v>
      </c>
    </row>
    <row r="468" spans="1:12" ht="20.100000000000001" customHeight="1">
      <c r="A468" s="172">
        <v>44946</v>
      </c>
      <c r="B468" s="173" t="s">
        <v>221</v>
      </c>
      <c r="C468" s="184" t="s">
        <v>58</v>
      </c>
      <c r="D468" s="174" t="s">
        <v>7</v>
      </c>
      <c r="E468" s="207">
        <v>1900</v>
      </c>
      <c r="F468" s="176">
        <v>3.0980126411960027</v>
      </c>
      <c r="G468" s="197" t="s">
        <v>222</v>
      </c>
      <c r="H468" s="178"/>
      <c r="I468" s="177" t="s">
        <v>20</v>
      </c>
      <c r="J468" s="179" t="s">
        <v>22</v>
      </c>
      <c r="K468" s="180" t="s">
        <v>130</v>
      </c>
      <c r="L468" s="181">
        <v>613.29639999999995</v>
      </c>
    </row>
    <row r="469" spans="1:12" ht="20.100000000000001" customHeight="1">
      <c r="A469" s="172">
        <v>44946</v>
      </c>
      <c r="B469" s="208" t="s">
        <v>46</v>
      </c>
      <c r="C469" s="184" t="s">
        <v>58</v>
      </c>
      <c r="D469" s="174" t="s">
        <v>8</v>
      </c>
      <c r="E469" s="175">
        <v>1700</v>
      </c>
      <c r="F469" s="176">
        <v>2.771906047385897</v>
      </c>
      <c r="G469" s="186" t="s">
        <v>67</v>
      </c>
      <c r="H469" s="178"/>
      <c r="I469" s="186" t="s">
        <v>14</v>
      </c>
      <c r="J469" s="179" t="s">
        <v>22</v>
      </c>
      <c r="K469" s="180" t="s">
        <v>130</v>
      </c>
      <c r="L469" s="181">
        <v>613.29639999999995</v>
      </c>
    </row>
    <row r="470" spans="1:12" ht="20.100000000000001" customHeight="1">
      <c r="A470" s="183">
        <v>44946</v>
      </c>
      <c r="B470" s="187" t="s">
        <v>46</v>
      </c>
      <c r="C470" s="184" t="s">
        <v>58</v>
      </c>
      <c r="D470" s="174" t="s">
        <v>9</v>
      </c>
      <c r="E470" s="202">
        <v>2500</v>
      </c>
      <c r="F470" s="176">
        <v>4.0763324226263196</v>
      </c>
      <c r="G470" s="186" t="s">
        <v>104</v>
      </c>
      <c r="H470" s="178"/>
      <c r="I470" s="186" t="s">
        <v>17</v>
      </c>
      <c r="J470" s="179" t="s">
        <v>22</v>
      </c>
      <c r="K470" s="180" t="s">
        <v>130</v>
      </c>
      <c r="L470" s="181">
        <v>613.29639999999995</v>
      </c>
    </row>
    <row r="471" spans="1:12" ht="20.100000000000001" customHeight="1">
      <c r="A471" s="190">
        <v>44946</v>
      </c>
      <c r="B471" s="191" t="s">
        <v>95</v>
      </c>
      <c r="C471" s="184" t="s">
        <v>58</v>
      </c>
      <c r="D471" s="192" t="s">
        <v>9</v>
      </c>
      <c r="E471" s="193">
        <v>1600</v>
      </c>
      <c r="F471" s="176">
        <v>2.6088527504808443</v>
      </c>
      <c r="G471" s="194" t="s">
        <v>60</v>
      </c>
      <c r="H471" s="178"/>
      <c r="I471" s="186" t="s">
        <v>16</v>
      </c>
      <c r="J471" s="179" t="s">
        <v>22</v>
      </c>
      <c r="K471" s="180" t="s">
        <v>130</v>
      </c>
      <c r="L471" s="181">
        <v>613.29639999999995</v>
      </c>
    </row>
    <row r="472" spans="1:12" ht="20.100000000000001" customHeight="1">
      <c r="A472" s="172">
        <v>44946</v>
      </c>
      <c r="B472" s="173" t="s">
        <v>46</v>
      </c>
      <c r="C472" s="184" t="s">
        <v>58</v>
      </c>
      <c r="D472" s="174" t="s">
        <v>6</v>
      </c>
      <c r="E472" s="188">
        <v>1900</v>
      </c>
      <c r="F472" s="176">
        <v>3.0980126411960027</v>
      </c>
      <c r="G472" s="186" t="s">
        <v>160</v>
      </c>
      <c r="H472" s="178"/>
      <c r="I472" s="186" t="s">
        <v>153</v>
      </c>
      <c r="J472" s="179" t="s">
        <v>22</v>
      </c>
      <c r="K472" s="180" t="s">
        <v>130</v>
      </c>
      <c r="L472" s="181">
        <v>613.29639999999995</v>
      </c>
    </row>
    <row r="473" spans="1:12" ht="20.100000000000001" customHeight="1">
      <c r="A473" s="183">
        <v>44946</v>
      </c>
      <c r="B473" s="173" t="s">
        <v>46</v>
      </c>
      <c r="C473" s="184" t="s">
        <v>58</v>
      </c>
      <c r="D473" s="174" t="s">
        <v>6</v>
      </c>
      <c r="E473" s="189">
        <v>1950</v>
      </c>
      <c r="F473" s="176">
        <v>3.1795392896485293</v>
      </c>
      <c r="G473" s="177" t="s">
        <v>66</v>
      </c>
      <c r="H473" s="178"/>
      <c r="I473" s="177" t="s">
        <v>13</v>
      </c>
      <c r="J473" s="179" t="s">
        <v>22</v>
      </c>
      <c r="K473" s="180" t="s">
        <v>130</v>
      </c>
      <c r="L473" s="181">
        <v>613.29639999999995</v>
      </c>
    </row>
    <row r="474" spans="1:12" ht="20.100000000000001" customHeight="1">
      <c r="A474" s="183">
        <v>44946</v>
      </c>
      <c r="B474" s="173" t="s">
        <v>224</v>
      </c>
      <c r="C474" s="173" t="s">
        <v>51</v>
      </c>
      <c r="D474" s="174" t="s">
        <v>6</v>
      </c>
      <c r="E474" s="189">
        <v>3200</v>
      </c>
      <c r="F474" s="176">
        <v>5.1871591874315133</v>
      </c>
      <c r="G474" s="177" t="s">
        <v>66</v>
      </c>
      <c r="H474" s="178"/>
      <c r="I474" s="177" t="s">
        <v>13</v>
      </c>
      <c r="J474" s="179" t="s">
        <v>22</v>
      </c>
      <c r="K474" s="180" t="s">
        <v>44</v>
      </c>
      <c r="L474" s="182">
        <v>616.90800000000002</v>
      </c>
    </row>
    <row r="475" spans="1:12" ht="20.100000000000001" customHeight="1">
      <c r="A475" s="183">
        <v>44946</v>
      </c>
      <c r="B475" s="173" t="s">
        <v>47</v>
      </c>
      <c r="C475" s="173" t="s">
        <v>287</v>
      </c>
      <c r="D475" s="174" t="s">
        <v>6</v>
      </c>
      <c r="E475" s="189">
        <v>5000</v>
      </c>
      <c r="F475" s="176">
        <v>8.1049362303617389</v>
      </c>
      <c r="G475" s="177" t="s">
        <v>66</v>
      </c>
      <c r="H475" s="178"/>
      <c r="I475" s="177" t="s">
        <v>13</v>
      </c>
      <c r="J475" s="179" t="s">
        <v>22</v>
      </c>
      <c r="K475" s="180" t="s">
        <v>44</v>
      </c>
      <c r="L475" s="182">
        <v>616.90800000000002</v>
      </c>
    </row>
    <row r="476" spans="1:12" ht="20.100000000000001" customHeight="1">
      <c r="A476" s="183">
        <v>44946</v>
      </c>
      <c r="B476" s="173" t="s">
        <v>48</v>
      </c>
      <c r="C476" s="173" t="s">
        <v>287</v>
      </c>
      <c r="D476" s="174" t="s">
        <v>6</v>
      </c>
      <c r="E476" s="189">
        <v>10000</v>
      </c>
      <c r="F476" s="176">
        <v>16.209872460723478</v>
      </c>
      <c r="G476" s="177" t="s">
        <v>147</v>
      </c>
      <c r="H476" s="178"/>
      <c r="I476" s="177" t="s">
        <v>13</v>
      </c>
      <c r="J476" s="179" t="s">
        <v>22</v>
      </c>
      <c r="K476" s="180" t="s">
        <v>44</v>
      </c>
      <c r="L476" s="182">
        <v>616.90800000000002</v>
      </c>
    </row>
    <row r="477" spans="1:12" ht="20.100000000000001" customHeight="1">
      <c r="A477" s="172">
        <v>44946</v>
      </c>
      <c r="B477" s="173" t="s">
        <v>46</v>
      </c>
      <c r="C477" s="184" t="s">
        <v>58</v>
      </c>
      <c r="D477" s="174" t="s">
        <v>6</v>
      </c>
      <c r="E477" s="199">
        <v>1950</v>
      </c>
      <c r="F477" s="176">
        <v>3.1795392896485293</v>
      </c>
      <c r="G477" s="177" t="s">
        <v>234</v>
      </c>
      <c r="H477" s="177">
        <v>4</v>
      </c>
      <c r="I477" s="198" t="s">
        <v>25</v>
      </c>
      <c r="J477" s="179" t="s">
        <v>22</v>
      </c>
      <c r="K477" s="180" t="s">
        <v>130</v>
      </c>
      <c r="L477" s="181">
        <v>613.29639999999995</v>
      </c>
    </row>
    <row r="478" spans="1:12" ht="20.100000000000001" customHeight="1">
      <c r="A478" s="172">
        <v>44946</v>
      </c>
      <c r="B478" s="173" t="s">
        <v>95</v>
      </c>
      <c r="C478" s="184" t="s">
        <v>58</v>
      </c>
      <c r="D478" s="174" t="s">
        <v>6</v>
      </c>
      <c r="E478" s="199">
        <v>1750</v>
      </c>
      <c r="F478" s="176">
        <v>2.8534326958384235</v>
      </c>
      <c r="G478" s="186" t="s">
        <v>64</v>
      </c>
      <c r="H478" s="178"/>
      <c r="I478" s="186" t="s">
        <v>45</v>
      </c>
      <c r="J478" s="179" t="s">
        <v>22</v>
      </c>
      <c r="K478" s="180" t="s">
        <v>130</v>
      </c>
      <c r="L478" s="181">
        <v>613.29639999999995</v>
      </c>
    </row>
    <row r="479" spans="1:12" ht="20.100000000000001" customHeight="1">
      <c r="A479" s="172">
        <v>44946</v>
      </c>
      <c r="B479" s="173" t="s">
        <v>46</v>
      </c>
      <c r="C479" s="184" t="s">
        <v>58</v>
      </c>
      <c r="D479" s="174" t="s">
        <v>6</v>
      </c>
      <c r="E479" s="199">
        <v>1900</v>
      </c>
      <c r="F479" s="176">
        <v>3.0980126411960027</v>
      </c>
      <c r="G479" s="177" t="s">
        <v>129</v>
      </c>
      <c r="H479" s="178"/>
      <c r="I479" s="186" t="s">
        <v>128</v>
      </c>
      <c r="J479" s="179" t="s">
        <v>22</v>
      </c>
      <c r="K479" s="180" t="s">
        <v>130</v>
      </c>
      <c r="L479" s="181">
        <v>613.29639999999995</v>
      </c>
    </row>
    <row r="480" spans="1:12" ht="20.100000000000001" customHeight="1">
      <c r="A480" s="172">
        <v>44946</v>
      </c>
      <c r="B480" s="173" t="s">
        <v>46</v>
      </c>
      <c r="C480" s="184" t="s">
        <v>58</v>
      </c>
      <c r="D480" s="174" t="s">
        <v>6</v>
      </c>
      <c r="E480" s="199">
        <v>2000</v>
      </c>
      <c r="F480" s="176">
        <v>3.2610659381010554</v>
      </c>
      <c r="G480" s="177" t="s">
        <v>176</v>
      </c>
      <c r="H480" s="178"/>
      <c r="I480" s="186" t="s">
        <v>168</v>
      </c>
      <c r="J480" s="179" t="s">
        <v>22</v>
      </c>
      <c r="K480" s="180" t="s">
        <v>130</v>
      </c>
      <c r="L480" s="181">
        <v>613.29639999999995</v>
      </c>
    </row>
    <row r="481" spans="1:12" ht="20.100000000000001" customHeight="1">
      <c r="A481" s="172">
        <v>44946</v>
      </c>
      <c r="B481" s="173" t="s">
        <v>46</v>
      </c>
      <c r="C481" s="184" t="s">
        <v>58</v>
      </c>
      <c r="D481" s="174" t="s">
        <v>6</v>
      </c>
      <c r="E481" s="199">
        <v>500</v>
      </c>
      <c r="F481" s="176">
        <v>0.81526648452526385</v>
      </c>
      <c r="G481" s="186" t="s">
        <v>178</v>
      </c>
      <c r="H481" s="178"/>
      <c r="I481" s="186" t="s">
        <v>144</v>
      </c>
      <c r="J481" s="179" t="s">
        <v>22</v>
      </c>
      <c r="K481" s="180" t="s">
        <v>130</v>
      </c>
      <c r="L481" s="181">
        <v>613.29639999999995</v>
      </c>
    </row>
    <row r="482" spans="1:12" ht="20.100000000000001" customHeight="1">
      <c r="A482" s="172">
        <v>44946</v>
      </c>
      <c r="B482" s="173" t="s">
        <v>46</v>
      </c>
      <c r="C482" s="184" t="s">
        <v>58</v>
      </c>
      <c r="D482" s="174" t="s">
        <v>7</v>
      </c>
      <c r="E482" s="189">
        <v>1500</v>
      </c>
      <c r="F482" s="176">
        <v>2.4457994535757916</v>
      </c>
      <c r="G482" s="177" t="s">
        <v>161</v>
      </c>
      <c r="H482" s="178"/>
      <c r="I482" s="177" t="s">
        <v>12</v>
      </c>
      <c r="J482" s="179" t="s">
        <v>22</v>
      </c>
      <c r="K482" s="180" t="s">
        <v>130</v>
      </c>
      <c r="L482" s="181">
        <v>613.29639999999995</v>
      </c>
    </row>
    <row r="483" spans="1:12" ht="20.100000000000001" customHeight="1">
      <c r="A483" s="172">
        <v>44946</v>
      </c>
      <c r="B483" s="173" t="s">
        <v>46</v>
      </c>
      <c r="C483" s="184" t="s">
        <v>58</v>
      </c>
      <c r="D483" s="174" t="s">
        <v>10</v>
      </c>
      <c r="E483" s="185">
        <v>1800</v>
      </c>
      <c r="F483" s="176">
        <v>2.9349593442909501</v>
      </c>
      <c r="G483" s="186" t="s">
        <v>270</v>
      </c>
      <c r="H483" s="178"/>
      <c r="I483" s="186" t="s">
        <v>167</v>
      </c>
      <c r="J483" s="179" t="s">
        <v>22</v>
      </c>
      <c r="K483" s="180" t="s">
        <v>130</v>
      </c>
      <c r="L483" s="181">
        <v>613.29639999999995</v>
      </c>
    </row>
    <row r="484" spans="1:12" ht="20.100000000000001" customHeight="1">
      <c r="A484" s="172">
        <v>44946</v>
      </c>
      <c r="B484" s="173" t="s">
        <v>18</v>
      </c>
      <c r="C484" s="173" t="s">
        <v>41</v>
      </c>
      <c r="D484" s="174" t="s">
        <v>9</v>
      </c>
      <c r="E484" s="175">
        <v>5000</v>
      </c>
      <c r="F484" s="176">
        <v>8.1526648452526391</v>
      </c>
      <c r="G484" s="177" t="s">
        <v>433</v>
      </c>
      <c r="H484" s="178"/>
      <c r="I484" s="177" t="s">
        <v>17</v>
      </c>
      <c r="J484" s="179" t="s">
        <v>22</v>
      </c>
      <c r="K484" s="180" t="s">
        <v>130</v>
      </c>
      <c r="L484" s="181">
        <v>613.29639999999995</v>
      </c>
    </row>
    <row r="485" spans="1:12" ht="20.100000000000001" customHeight="1">
      <c r="A485" s="172">
        <v>44946</v>
      </c>
      <c r="B485" s="173" t="s">
        <v>18</v>
      </c>
      <c r="C485" s="173" t="s">
        <v>41</v>
      </c>
      <c r="D485" s="174" t="s">
        <v>9</v>
      </c>
      <c r="E485" s="175">
        <v>5000</v>
      </c>
      <c r="F485" s="176">
        <v>8.1526648452526391</v>
      </c>
      <c r="G485" s="177" t="s">
        <v>434</v>
      </c>
      <c r="H485" s="178"/>
      <c r="I485" s="177" t="s">
        <v>16</v>
      </c>
      <c r="J485" s="179" t="s">
        <v>22</v>
      </c>
      <c r="K485" s="180" t="s">
        <v>130</v>
      </c>
      <c r="L485" s="181">
        <v>613.29639999999995</v>
      </c>
    </row>
    <row r="486" spans="1:12" ht="20.100000000000001" customHeight="1">
      <c r="A486" s="172">
        <v>44946</v>
      </c>
      <c r="B486" s="173" t="s">
        <v>18</v>
      </c>
      <c r="C486" s="173" t="s">
        <v>41</v>
      </c>
      <c r="D486" s="174" t="s">
        <v>7</v>
      </c>
      <c r="E486" s="175">
        <v>5000</v>
      </c>
      <c r="F486" s="176">
        <v>8.1049362303617389</v>
      </c>
      <c r="G486" s="177" t="s">
        <v>435</v>
      </c>
      <c r="H486" s="178"/>
      <c r="I486" s="177" t="s">
        <v>20</v>
      </c>
      <c r="J486" s="179" t="s">
        <v>22</v>
      </c>
      <c r="K486" s="180" t="s">
        <v>44</v>
      </c>
      <c r="L486" s="182">
        <v>616.90800000000002</v>
      </c>
    </row>
    <row r="487" spans="1:12" ht="20.100000000000001" customHeight="1">
      <c r="A487" s="172">
        <v>44946</v>
      </c>
      <c r="B487" s="173" t="s">
        <v>18</v>
      </c>
      <c r="C487" s="173" t="s">
        <v>41</v>
      </c>
      <c r="D487" s="174" t="s">
        <v>6</v>
      </c>
      <c r="E487" s="175">
        <v>5000</v>
      </c>
      <c r="F487" s="176">
        <v>8.1049362303617389</v>
      </c>
      <c r="G487" s="177" t="s">
        <v>436</v>
      </c>
      <c r="H487" s="178"/>
      <c r="I487" s="177" t="s">
        <v>13</v>
      </c>
      <c r="J487" s="179" t="s">
        <v>22</v>
      </c>
      <c r="K487" s="180" t="s">
        <v>44</v>
      </c>
      <c r="L487" s="182">
        <v>616.90800000000002</v>
      </c>
    </row>
    <row r="488" spans="1:12" ht="20.100000000000001" customHeight="1">
      <c r="A488" s="172">
        <v>44946</v>
      </c>
      <c r="B488" s="173" t="s">
        <v>18</v>
      </c>
      <c r="C488" s="173" t="s">
        <v>41</v>
      </c>
      <c r="D488" s="174" t="s">
        <v>7</v>
      </c>
      <c r="E488" s="175">
        <v>2500</v>
      </c>
      <c r="F488" s="176">
        <v>4.0524681151808695</v>
      </c>
      <c r="G488" s="177" t="s">
        <v>437</v>
      </c>
      <c r="H488" s="178"/>
      <c r="I488" s="177" t="s">
        <v>14</v>
      </c>
      <c r="J488" s="179" t="s">
        <v>22</v>
      </c>
      <c r="K488" s="180" t="s">
        <v>44</v>
      </c>
      <c r="L488" s="182">
        <v>616.90800000000002</v>
      </c>
    </row>
    <row r="489" spans="1:12" ht="20.100000000000001" customHeight="1">
      <c r="A489" s="172">
        <v>44946</v>
      </c>
      <c r="B489" s="173" t="s">
        <v>18</v>
      </c>
      <c r="C489" s="173" t="s">
        <v>41</v>
      </c>
      <c r="D489" s="174" t="s">
        <v>7</v>
      </c>
      <c r="E489" s="175">
        <v>2500</v>
      </c>
      <c r="F489" s="176">
        <v>4.0524681151808695</v>
      </c>
      <c r="G489" s="177" t="s">
        <v>437</v>
      </c>
      <c r="H489" s="178"/>
      <c r="I489" s="177" t="s">
        <v>40</v>
      </c>
      <c r="J489" s="179" t="s">
        <v>22</v>
      </c>
      <c r="K489" s="180" t="s">
        <v>44</v>
      </c>
      <c r="L489" s="182">
        <v>616.90800000000002</v>
      </c>
    </row>
    <row r="490" spans="1:12" ht="20.100000000000001" customHeight="1">
      <c r="A490" s="172">
        <v>44946</v>
      </c>
      <c r="B490" s="173" t="s">
        <v>18</v>
      </c>
      <c r="C490" s="173" t="s">
        <v>41</v>
      </c>
      <c r="D490" s="174" t="s">
        <v>7</v>
      </c>
      <c r="E490" s="175">
        <v>2500</v>
      </c>
      <c r="F490" s="176">
        <v>4.0524681151808695</v>
      </c>
      <c r="G490" s="177" t="s">
        <v>438</v>
      </c>
      <c r="H490" s="178"/>
      <c r="I490" s="177" t="s">
        <v>12</v>
      </c>
      <c r="J490" s="179" t="s">
        <v>22</v>
      </c>
      <c r="K490" s="180" t="s">
        <v>44</v>
      </c>
      <c r="L490" s="182">
        <v>616.90800000000002</v>
      </c>
    </row>
    <row r="491" spans="1:12" ht="20.100000000000001" customHeight="1">
      <c r="A491" s="172">
        <v>44946</v>
      </c>
      <c r="B491" s="173" t="s">
        <v>18</v>
      </c>
      <c r="C491" s="173" t="s">
        <v>41</v>
      </c>
      <c r="D491" s="174" t="s">
        <v>7</v>
      </c>
      <c r="E491" s="175">
        <v>2500</v>
      </c>
      <c r="F491" s="176">
        <v>4.0524681151808695</v>
      </c>
      <c r="G491" s="177" t="s">
        <v>439</v>
      </c>
      <c r="H491" s="178"/>
      <c r="I491" s="177" t="s">
        <v>59</v>
      </c>
      <c r="J491" s="179" t="s">
        <v>22</v>
      </c>
      <c r="K491" s="180" t="s">
        <v>44</v>
      </c>
      <c r="L491" s="182">
        <v>616.90800000000002</v>
      </c>
    </row>
    <row r="492" spans="1:12" ht="20.100000000000001" customHeight="1">
      <c r="A492" s="172">
        <v>44946</v>
      </c>
      <c r="B492" s="173" t="s">
        <v>18</v>
      </c>
      <c r="C492" s="173" t="s">
        <v>41</v>
      </c>
      <c r="D492" s="174" t="s">
        <v>7</v>
      </c>
      <c r="E492" s="175">
        <v>2500</v>
      </c>
      <c r="F492" s="176">
        <v>4.0524681151808695</v>
      </c>
      <c r="G492" s="177" t="s">
        <v>440</v>
      </c>
      <c r="H492" s="178"/>
      <c r="I492" s="177" t="s">
        <v>144</v>
      </c>
      <c r="J492" s="179" t="s">
        <v>22</v>
      </c>
      <c r="K492" s="180" t="s">
        <v>44</v>
      </c>
      <c r="L492" s="182">
        <v>616.90800000000002</v>
      </c>
    </row>
    <row r="493" spans="1:12" ht="20.100000000000001" customHeight="1">
      <c r="A493" s="172">
        <v>44946</v>
      </c>
      <c r="B493" s="173" t="s">
        <v>18</v>
      </c>
      <c r="C493" s="173" t="s">
        <v>41</v>
      </c>
      <c r="D493" s="174" t="s">
        <v>6</v>
      </c>
      <c r="E493" s="175">
        <v>2500</v>
      </c>
      <c r="F493" s="176">
        <v>4.0524681151808695</v>
      </c>
      <c r="G493" s="177" t="s">
        <v>441</v>
      </c>
      <c r="H493" s="178"/>
      <c r="I493" s="177" t="s">
        <v>25</v>
      </c>
      <c r="J493" s="179" t="s">
        <v>22</v>
      </c>
      <c r="K493" s="180" t="s">
        <v>44</v>
      </c>
      <c r="L493" s="182">
        <v>616.90800000000002</v>
      </c>
    </row>
    <row r="494" spans="1:12" ht="20.100000000000001" customHeight="1">
      <c r="A494" s="172">
        <v>44946</v>
      </c>
      <c r="B494" s="173" t="s">
        <v>18</v>
      </c>
      <c r="C494" s="173" t="s">
        <v>41</v>
      </c>
      <c r="D494" s="174" t="s">
        <v>6</v>
      </c>
      <c r="E494" s="175">
        <v>2500</v>
      </c>
      <c r="F494" s="176">
        <v>4.0524681151808695</v>
      </c>
      <c r="G494" s="177" t="s">
        <v>442</v>
      </c>
      <c r="H494" s="178"/>
      <c r="I494" s="177" t="s">
        <v>128</v>
      </c>
      <c r="J494" s="179" t="s">
        <v>22</v>
      </c>
      <c r="K494" s="180" t="s">
        <v>44</v>
      </c>
      <c r="L494" s="182">
        <v>616.90800000000002</v>
      </c>
    </row>
    <row r="495" spans="1:12" ht="20.100000000000001" customHeight="1">
      <c r="A495" s="172">
        <v>44946</v>
      </c>
      <c r="B495" s="173" t="s">
        <v>18</v>
      </c>
      <c r="C495" s="173" t="s">
        <v>41</v>
      </c>
      <c r="D495" s="174" t="s">
        <v>6</v>
      </c>
      <c r="E495" s="175">
        <v>2500</v>
      </c>
      <c r="F495" s="176">
        <v>4.0524681151808695</v>
      </c>
      <c r="G495" s="177" t="s">
        <v>443</v>
      </c>
      <c r="H495" s="178"/>
      <c r="I495" s="177" t="s">
        <v>153</v>
      </c>
      <c r="J495" s="179" t="s">
        <v>22</v>
      </c>
      <c r="K495" s="180" t="s">
        <v>44</v>
      </c>
      <c r="L495" s="182">
        <v>616.90800000000002</v>
      </c>
    </row>
    <row r="496" spans="1:12" ht="20.100000000000001" customHeight="1">
      <c r="A496" s="172">
        <v>44946</v>
      </c>
      <c r="B496" s="173" t="s">
        <v>18</v>
      </c>
      <c r="C496" s="173" t="s">
        <v>41</v>
      </c>
      <c r="D496" s="174" t="s">
        <v>6</v>
      </c>
      <c r="E496" s="175">
        <v>2500</v>
      </c>
      <c r="F496" s="176">
        <v>4.0524681151808695</v>
      </c>
      <c r="G496" s="177" t="s">
        <v>444</v>
      </c>
      <c r="H496" s="178"/>
      <c r="I496" s="177" t="s">
        <v>168</v>
      </c>
      <c r="J496" s="179" t="s">
        <v>22</v>
      </c>
      <c r="K496" s="180" t="s">
        <v>44</v>
      </c>
      <c r="L496" s="182">
        <v>616.90800000000002</v>
      </c>
    </row>
    <row r="497" spans="1:12" ht="20.100000000000001" customHeight="1">
      <c r="A497" s="172">
        <v>44946</v>
      </c>
      <c r="B497" s="173" t="s">
        <v>18</v>
      </c>
      <c r="C497" s="173" t="s">
        <v>41</v>
      </c>
      <c r="D497" s="174" t="s">
        <v>6</v>
      </c>
      <c r="E497" s="175">
        <v>2500</v>
      </c>
      <c r="F497" s="176">
        <v>4.0524681151808695</v>
      </c>
      <c r="G497" s="177" t="s">
        <v>445</v>
      </c>
      <c r="H497" s="178"/>
      <c r="I497" s="177" t="s">
        <v>45</v>
      </c>
      <c r="J497" s="179" t="s">
        <v>22</v>
      </c>
      <c r="K497" s="180" t="s">
        <v>44</v>
      </c>
      <c r="L497" s="182">
        <v>616.90800000000002</v>
      </c>
    </row>
    <row r="498" spans="1:12" ht="20.100000000000001" customHeight="1">
      <c r="A498" s="172">
        <v>44946</v>
      </c>
      <c r="B498" s="173" t="s">
        <v>18</v>
      </c>
      <c r="C498" s="173" t="s">
        <v>41</v>
      </c>
      <c r="D498" s="174" t="s">
        <v>10</v>
      </c>
      <c r="E498" s="175">
        <v>2500</v>
      </c>
      <c r="F498" s="176">
        <v>4.0763324226263196</v>
      </c>
      <c r="G498" s="177" t="s">
        <v>446</v>
      </c>
      <c r="H498" s="178"/>
      <c r="I498" s="177" t="s">
        <v>15</v>
      </c>
      <c r="J498" s="179" t="s">
        <v>22</v>
      </c>
      <c r="K498" s="180" t="s">
        <v>130</v>
      </c>
      <c r="L498" s="181">
        <v>613.29639999999995</v>
      </c>
    </row>
    <row r="499" spans="1:12" ht="20.100000000000001" customHeight="1">
      <c r="A499" s="172">
        <v>44946</v>
      </c>
      <c r="B499" s="173" t="s">
        <v>18</v>
      </c>
      <c r="C499" s="173" t="s">
        <v>41</v>
      </c>
      <c r="D499" s="174" t="s">
        <v>10</v>
      </c>
      <c r="E499" s="175">
        <v>2500</v>
      </c>
      <c r="F499" s="176">
        <v>4.0763324226263196</v>
      </c>
      <c r="G499" s="177" t="s">
        <v>447</v>
      </c>
      <c r="H499" s="178"/>
      <c r="I499" s="177" t="s">
        <v>167</v>
      </c>
      <c r="J499" s="179" t="s">
        <v>22</v>
      </c>
      <c r="K499" s="180" t="s">
        <v>130</v>
      </c>
      <c r="L499" s="181">
        <v>613.29639999999995</v>
      </c>
    </row>
    <row r="500" spans="1:12" ht="20.100000000000001" customHeight="1">
      <c r="A500" s="172">
        <v>44946</v>
      </c>
      <c r="B500" s="173" t="s">
        <v>46</v>
      </c>
      <c r="C500" s="184" t="s">
        <v>58</v>
      </c>
      <c r="D500" s="174" t="s">
        <v>7</v>
      </c>
      <c r="E500" s="189">
        <v>1900</v>
      </c>
      <c r="F500" s="176">
        <v>3.0980126411960027</v>
      </c>
      <c r="G500" s="186" t="s">
        <v>61</v>
      </c>
      <c r="H500" s="178"/>
      <c r="I500" s="177" t="s">
        <v>40</v>
      </c>
      <c r="J500" s="179" t="s">
        <v>22</v>
      </c>
      <c r="K500" s="180" t="s">
        <v>130</v>
      </c>
      <c r="L500" s="181">
        <v>613.29639999999995</v>
      </c>
    </row>
    <row r="501" spans="1:12" ht="20.100000000000001" customHeight="1">
      <c r="A501" s="172">
        <v>44946</v>
      </c>
      <c r="B501" s="173" t="s">
        <v>46</v>
      </c>
      <c r="C501" s="184" t="s">
        <v>58</v>
      </c>
      <c r="D501" s="174" t="s">
        <v>7</v>
      </c>
      <c r="E501" s="189">
        <v>1800</v>
      </c>
      <c r="F501" s="176">
        <v>2.9349593442909501</v>
      </c>
      <c r="G501" s="177" t="s">
        <v>112</v>
      </c>
      <c r="H501" s="178"/>
      <c r="I501" s="177" t="s">
        <v>59</v>
      </c>
      <c r="J501" s="179" t="s">
        <v>22</v>
      </c>
      <c r="K501" s="180" t="s">
        <v>130</v>
      </c>
      <c r="L501" s="181">
        <v>613.29639999999995</v>
      </c>
    </row>
    <row r="502" spans="1:12" ht="20.100000000000001" customHeight="1">
      <c r="A502" s="172">
        <v>44946</v>
      </c>
      <c r="B502" s="173" t="s">
        <v>46</v>
      </c>
      <c r="C502" s="184" t="s">
        <v>58</v>
      </c>
      <c r="D502" s="174" t="s">
        <v>10</v>
      </c>
      <c r="E502" s="175">
        <v>2000</v>
      </c>
      <c r="F502" s="176">
        <v>3.2610659381010554</v>
      </c>
      <c r="G502" s="186" t="s">
        <v>63</v>
      </c>
      <c r="H502" s="178"/>
      <c r="I502" s="177" t="s">
        <v>15</v>
      </c>
      <c r="J502" s="179" t="s">
        <v>22</v>
      </c>
      <c r="K502" s="180" t="s">
        <v>130</v>
      </c>
      <c r="L502" s="181">
        <v>613.29639999999995</v>
      </c>
    </row>
    <row r="503" spans="1:12" ht="20.100000000000001" customHeight="1">
      <c r="A503" s="183">
        <v>44947</v>
      </c>
      <c r="B503" s="173" t="s">
        <v>183</v>
      </c>
      <c r="C503" s="184" t="s">
        <v>58</v>
      </c>
      <c r="D503" s="174" t="s">
        <v>6</v>
      </c>
      <c r="E503" s="189">
        <v>1500</v>
      </c>
      <c r="F503" s="176">
        <v>2.4457994535757916</v>
      </c>
      <c r="G503" s="177" t="s">
        <v>148</v>
      </c>
      <c r="H503" s="178"/>
      <c r="I503" s="177" t="s">
        <v>13</v>
      </c>
      <c r="J503" s="179" t="s">
        <v>22</v>
      </c>
      <c r="K503" s="180" t="s">
        <v>130</v>
      </c>
      <c r="L503" s="181">
        <v>613.29639999999995</v>
      </c>
    </row>
    <row r="504" spans="1:12" ht="20.100000000000001" customHeight="1">
      <c r="A504" s="183">
        <v>44947</v>
      </c>
      <c r="B504" s="173" t="s">
        <v>46</v>
      </c>
      <c r="C504" s="184" t="s">
        <v>58</v>
      </c>
      <c r="D504" s="174" t="s">
        <v>6</v>
      </c>
      <c r="E504" s="189">
        <v>1900</v>
      </c>
      <c r="F504" s="176">
        <v>3.0980126411960027</v>
      </c>
      <c r="G504" s="177" t="s">
        <v>66</v>
      </c>
      <c r="H504" s="178"/>
      <c r="I504" s="177" t="s">
        <v>13</v>
      </c>
      <c r="J504" s="179" t="s">
        <v>22</v>
      </c>
      <c r="K504" s="180" t="s">
        <v>130</v>
      </c>
      <c r="L504" s="181">
        <v>613.29639999999995</v>
      </c>
    </row>
    <row r="505" spans="1:12" ht="20.100000000000001" customHeight="1">
      <c r="A505" s="183">
        <v>44947</v>
      </c>
      <c r="B505" s="173" t="s">
        <v>47</v>
      </c>
      <c r="C505" s="173" t="s">
        <v>287</v>
      </c>
      <c r="D505" s="174" t="s">
        <v>6</v>
      </c>
      <c r="E505" s="189">
        <v>5000</v>
      </c>
      <c r="F505" s="176">
        <v>8.1049362303617389</v>
      </c>
      <c r="G505" s="177" t="s">
        <v>66</v>
      </c>
      <c r="H505" s="178"/>
      <c r="I505" s="177" t="s">
        <v>13</v>
      </c>
      <c r="J505" s="179" t="s">
        <v>22</v>
      </c>
      <c r="K505" s="180" t="s">
        <v>44</v>
      </c>
      <c r="L505" s="182">
        <v>616.90800000000002</v>
      </c>
    </row>
    <row r="506" spans="1:12" ht="20.100000000000001" customHeight="1">
      <c r="A506" s="172">
        <v>44947</v>
      </c>
      <c r="B506" s="173" t="s">
        <v>46</v>
      </c>
      <c r="C506" s="184" t="s">
        <v>58</v>
      </c>
      <c r="D506" s="174" t="s">
        <v>6</v>
      </c>
      <c r="E506" s="199">
        <v>3600</v>
      </c>
      <c r="F506" s="176">
        <v>5.8699186885819001</v>
      </c>
      <c r="G506" s="177" t="s">
        <v>65</v>
      </c>
      <c r="H506" s="178"/>
      <c r="I506" s="198" t="s">
        <v>25</v>
      </c>
      <c r="J506" s="179" t="s">
        <v>22</v>
      </c>
      <c r="K506" s="180" t="s">
        <v>130</v>
      </c>
      <c r="L506" s="181">
        <v>613.29639999999995</v>
      </c>
    </row>
    <row r="507" spans="1:12" ht="20.100000000000001" customHeight="1">
      <c r="A507" s="172">
        <v>44947</v>
      </c>
      <c r="B507" s="173" t="s">
        <v>95</v>
      </c>
      <c r="C507" s="184" t="s">
        <v>58</v>
      </c>
      <c r="D507" s="174" t="s">
        <v>6</v>
      </c>
      <c r="E507" s="209">
        <v>1600</v>
      </c>
      <c r="F507" s="176">
        <v>2.6088527504808443</v>
      </c>
      <c r="G507" s="186" t="s">
        <v>64</v>
      </c>
      <c r="H507" s="178"/>
      <c r="I507" s="186" t="s">
        <v>45</v>
      </c>
      <c r="J507" s="179" t="s">
        <v>22</v>
      </c>
      <c r="K507" s="180" t="s">
        <v>130</v>
      </c>
      <c r="L507" s="181">
        <v>613.29639999999995</v>
      </c>
    </row>
    <row r="508" spans="1:12" ht="20.100000000000001" customHeight="1">
      <c r="A508" s="172">
        <v>44947</v>
      </c>
      <c r="B508" s="173" t="s">
        <v>46</v>
      </c>
      <c r="C508" s="184" t="s">
        <v>58</v>
      </c>
      <c r="D508" s="174" t="s">
        <v>6</v>
      </c>
      <c r="E508" s="199">
        <v>500</v>
      </c>
      <c r="F508" s="176">
        <v>0.81526648452526385</v>
      </c>
      <c r="G508" s="186" t="s">
        <v>178</v>
      </c>
      <c r="H508" s="178"/>
      <c r="I508" s="186" t="s">
        <v>144</v>
      </c>
      <c r="J508" s="179" t="s">
        <v>22</v>
      </c>
      <c r="K508" s="180" t="s">
        <v>130</v>
      </c>
      <c r="L508" s="181">
        <v>613.29639999999995</v>
      </c>
    </row>
    <row r="509" spans="1:12" ht="20.100000000000001" customHeight="1">
      <c r="A509" s="172">
        <v>44948</v>
      </c>
      <c r="B509" s="173" t="s">
        <v>46</v>
      </c>
      <c r="C509" s="184" t="s">
        <v>58</v>
      </c>
      <c r="D509" s="174" t="s">
        <v>6</v>
      </c>
      <c r="E509" s="199">
        <v>500</v>
      </c>
      <c r="F509" s="176">
        <v>0.81526648452526385</v>
      </c>
      <c r="G509" s="186" t="s">
        <v>178</v>
      </c>
      <c r="H509" s="178"/>
      <c r="I509" s="186" t="s">
        <v>144</v>
      </c>
      <c r="J509" s="179" t="s">
        <v>22</v>
      </c>
      <c r="K509" s="180" t="s">
        <v>130</v>
      </c>
      <c r="L509" s="181">
        <v>613.29639999999995</v>
      </c>
    </row>
    <row r="510" spans="1:12" ht="20.100000000000001" customHeight="1">
      <c r="A510" s="172">
        <v>44949</v>
      </c>
      <c r="B510" s="173" t="s">
        <v>221</v>
      </c>
      <c r="C510" s="184" t="s">
        <v>58</v>
      </c>
      <c r="D510" s="174" t="s">
        <v>7</v>
      </c>
      <c r="E510" s="207">
        <v>1800</v>
      </c>
      <c r="F510" s="176">
        <v>2.9349593442909501</v>
      </c>
      <c r="G510" s="197" t="s">
        <v>222</v>
      </c>
      <c r="H510" s="178"/>
      <c r="I510" s="177" t="s">
        <v>20</v>
      </c>
      <c r="J510" s="179" t="s">
        <v>22</v>
      </c>
      <c r="K510" s="180" t="s">
        <v>130</v>
      </c>
      <c r="L510" s="181">
        <v>613.29639999999995</v>
      </c>
    </row>
    <row r="511" spans="1:12" ht="20.100000000000001" customHeight="1">
      <c r="A511" s="172">
        <v>44949</v>
      </c>
      <c r="B511" s="208" t="s">
        <v>46</v>
      </c>
      <c r="C511" s="184" t="s">
        <v>58</v>
      </c>
      <c r="D511" s="174" t="s">
        <v>8</v>
      </c>
      <c r="E511" s="175">
        <v>1600</v>
      </c>
      <c r="F511" s="176">
        <v>2.6088527504808443</v>
      </c>
      <c r="G511" s="186" t="s">
        <v>67</v>
      </c>
      <c r="H511" s="178"/>
      <c r="I511" s="186" t="s">
        <v>14</v>
      </c>
      <c r="J511" s="179" t="s">
        <v>22</v>
      </c>
      <c r="K511" s="180" t="s">
        <v>130</v>
      </c>
      <c r="L511" s="181">
        <v>613.29639999999995</v>
      </c>
    </row>
    <row r="512" spans="1:12" ht="20.100000000000001" customHeight="1">
      <c r="A512" s="172">
        <v>44949</v>
      </c>
      <c r="B512" s="208" t="s">
        <v>203</v>
      </c>
      <c r="C512" s="173" t="s">
        <v>432</v>
      </c>
      <c r="D512" s="174" t="s">
        <v>10</v>
      </c>
      <c r="E512" s="175">
        <v>6400</v>
      </c>
      <c r="F512" s="176">
        <v>10.435411001923377</v>
      </c>
      <c r="G512" s="186" t="s">
        <v>81</v>
      </c>
      <c r="H512" s="178"/>
      <c r="I512" s="186" t="s">
        <v>14</v>
      </c>
      <c r="J512" s="179" t="s">
        <v>22</v>
      </c>
      <c r="K512" s="180" t="s">
        <v>130</v>
      </c>
      <c r="L512" s="181">
        <v>613.29639999999995</v>
      </c>
    </row>
    <row r="513" spans="1:12" ht="20.100000000000001" customHeight="1">
      <c r="A513" s="183">
        <v>44949</v>
      </c>
      <c r="B513" s="187" t="s">
        <v>46</v>
      </c>
      <c r="C513" s="184" t="s">
        <v>58</v>
      </c>
      <c r="D513" s="174" t="s">
        <v>9</v>
      </c>
      <c r="E513" s="202">
        <v>2500</v>
      </c>
      <c r="F513" s="176">
        <v>4.0763324226263196</v>
      </c>
      <c r="G513" s="186" t="s">
        <v>104</v>
      </c>
      <c r="H513" s="178"/>
      <c r="I513" s="186" t="s">
        <v>17</v>
      </c>
      <c r="J513" s="179" t="s">
        <v>22</v>
      </c>
      <c r="K513" s="180" t="s">
        <v>130</v>
      </c>
      <c r="L513" s="181">
        <v>613.29639999999995</v>
      </c>
    </row>
    <row r="514" spans="1:12" ht="20.100000000000001" customHeight="1">
      <c r="A514" s="190">
        <v>44949</v>
      </c>
      <c r="B514" s="191" t="s">
        <v>46</v>
      </c>
      <c r="C514" s="184" t="s">
        <v>58</v>
      </c>
      <c r="D514" s="192" t="s">
        <v>9</v>
      </c>
      <c r="E514" s="193">
        <v>1800</v>
      </c>
      <c r="F514" s="176">
        <v>2.9349593442909501</v>
      </c>
      <c r="G514" s="194" t="s">
        <v>60</v>
      </c>
      <c r="H514" s="178"/>
      <c r="I514" s="186" t="s">
        <v>16</v>
      </c>
      <c r="J514" s="179" t="s">
        <v>22</v>
      </c>
      <c r="K514" s="180" t="s">
        <v>130</v>
      </c>
      <c r="L514" s="181">
        <v>613.29639999999995</v>
      </c>
    </row>
    <row r="515" spans="1:12" ht="20.100000000000001" customHeight="1">
      <c r="A515" s="172">
        <v>44949</v>
      </c>
      <c r="B515" s="173" t="s">
        <v>46</v>
      </c>
      <c r="C515" s="184" t="s">
        <v>58</v>
      </c>
      <c r="D515" s="174" t="s">
        <v>6</v>
      </c>
      <c r="E515" s="188">
        <v>1900</v>
      </c>
      <c r="F515" s="176">
        <v>3.0980126411960027</v>
      </c>
      <c r="G515" s="186" t="s">
        <v>160</v>
      </c>
      <c r="H515" s="178"/>
      <c r="I515" s="186" t="s">
        <v>153</v>
      </c>
      <c r="J515" s="179" t="s">
        <v>22</v>
      </c>
      <c r="K515" s="180" t="s">
        <v>130</v>
      </c>
      <c r="L515" s="181">
        <v>613.29639999999995</v>
      </c>
    </row>
    <row r="516" spans="1:12" ht="20.100000000000001" customHeight="1">
      <c r="A516" s="183">
        <v>44949</v>
      </c>
      <c r="B516" s="173" t="s">
        <v>46</v>
      </c>
      <c r="C516" s="184" t="s">
        <v>58</v>
      </c>
      <c r="D516" s="174" t="s">
        <v>6</v>
      </c>
      <c r="E516" s="189">
        <v>1850</v>
      </c>
      <c r="F516" s="176">
        <v>3.0164859927434762</v>
      </c>
      <c r="G516" s="177" t="s">
        <v>66</v>
      </c>
      <c r="H516" s="178"/>
      <c r="I516" s="177" t="s">
        <v>13</v>
      </c>
      <c r="J516" s="179" t="s">
        <v>22</v>
      </c>
      <c r="K516" s="180" t="s">
        <v>130</v>
      </c>
      <c r="L516" s="181">
        <v>613.29639999999995</v>
      </c>
    </row>
    <row r="517" spans="1:12" ht="20.100000000000001" customHeight="1">
      <c r="A517" s="172">
        <v>44949</v>
      </c>
      <c r="B517" s="173" t="s">
        <v>46</v>
      </c>
      <c r="C517" s="184" t="s">
        <v>58</v>
      </c>
      <c r="D517" s="174" t="s">
        <v>6</v>
      </c>
      <c r="E517" s="199">
        <v>1950</v>
      </c>
      <c r="F517" s="176">
        <v>3.1795392896485293</v>
      </c>
      <c r="G517" s="177" t="s">
        <v>65</v>
      </c>
      <c r="H517" s="178"/>
      <c r="I517" s="198" t="s">
        <v>25</v>
      </c>
      <c r="J517" s="179" t="s">
        <v>22</v>
      </c>
      <c r="K517" s="180" t="s">
        <v>130</v>
      </c>
      <c r="L517" s="181">
        <v>613.29639999999995</v>
      </c>
    </row>
    <row r="518" spans="1:12" ht="20.100000000000001" customHeight="1">
      <c r="A518" s="172">
        <v>44949</v>
      </c>
      <c r="B518" s="173" t="s">
        <v>95</v>
      </c>
      <c r="C518" s="184" t="s">
        <v>58</v>
      </c>
      <c r="D518" s="174" t="s">
        <v>6</v>
      </c>
      <c r="E518" s="199">
        <v>1950</v>
      </c>
      <c r="F518" s="176">
        <v>3.1795392896485293</v>
      </c>
      <c r="G518" s="186" t="s">
        <v>64</v>
      </c>
      <c r="H518" s="178"/>
      <c r="I518" s="186" t="s">
        <v>45</v>
      </c>
      <c r="J518" s="179" t="s">
        <v>22</v>
      </c>
      <c r="K518" s="180" t="s">
        <v>130</v>
      </c>
      <c r="L518" s="181">
        <v>613.29639999999995</v>
      </c>
    </row>
    <row r="519" spans="1:12" ht="20.100000000000001" customHeight="1">
      <c r="A519" s="172">
        <v>44949</v>
      </c>
      <c r="B519" s="173" t="s">
        <v>46</v>
      </c>
      <c r="C519" s="184" t="s">
        <v>58</v>
      </c>
      <c r="D519" s="174" t="s">
        <v>6</v>
      </c>
      <c r="E519" s="199">
        <v>1950</v>
      </c>
      <c r="F519" s="176">
        <v>3.1795392896485293</v>
      </c>
      <c r="G519" s="177" t="s">
        <v>129</v>
      </c>
      <c r="H519" s="178"/>
      <c r="I519" s="186" t="s">
        <v>128</v>
      </c>
      <c r="J519" s="179" t="s">
        <v>22</v>
      </c>
      <c r="K519" s="180" t="s">
        <v>130</v>
      </c>
      <c r="L519" s="181">
        <v>613.29639999999995</v>
      </c>
    </row>
    <row r="520" spans="1:12" ht="20.100000000000001" customHeight="1">
      <c r="A520" s="172">
        <v>44949</v>
      </c>
      <c r="B520" s="173" t="s">
        <v>46</v>
      </c>
      <c r="C520" s="184" t="s">
        <v>58</v>
      </c>
      <c r="D520" s="174" t="s">
        <v>6</v>
      </c>
      <c r="E520" s="199">
        <v>2000</v>
      </c>
      <c r="F520" s="176">
        <v>3.2610659381010554</v>
      </c>
      <c r="G520" s="177" t="s">
        <v>176</v>
      </c>
      <c r="H520" s="178"/>
      <c r="I520" s="186" t="s">
        <v>168</v>
      </c>
      <c r="J520" s="179" t="s">
        <v>22</v>
      </c>
      <c r="K520" s="180" t="s">
        <v>130</v>
      </c>
      <c r="L520" s="181">
        <v>613.29639999999995</v>
      </c>
    </row>
    <row r="521" spans="1:12" ht="20.100000000000001" customHeight="1">
      <c r="A521" s="172">
        <v>44949</v>
      </c>
      <c r="B521" s="173" t="s">
        <v>46</v>
      </c>
      <c r="C521" s="184" t="s">
        <v>58</v>
      </c>
      <c r="D521" s="174" t="s">
        <v>6</v>
      </c>
      <c r="E521" s="199">
        <v>500</v>
      </c>
      <c r="F521" s="176">
        <v>0.81526648452526385</v>
      </c>
      <c r="G521" s="186" t="s">
        <v>178</v>
      </c>
      <c r="H521" s="178"/>
      <c r="I521" s="186" t="s">
        <v>144</v>
      </c>
      <c r="J521" s="179" t="s">
        <v>22</v>
      </c>
      <c r="K521" s="180" t="s">
        <v>130</v>
      </c>
      <c r="L521" s="181">
        <v>613.29639999999995</v>
      </c>
    </row>
    <row r="522" spans="1:12" ht="20.100000000000001" customHeight="1">
      <c r="A522" s="172">
        <v>44949</v>
      </c>
      <c r="B522" s="173" t="s">
        <v>46</v>
      </c>
      <c r="C522" s="184" t="s">
        <v>58</v>
      </c>
      <c r="D522" s="174" t="s">
        <v>7</v>
      </c>
      <c r="E522" s="189">
        <v>1200</v>
      </c>
      <c r="F522" s="176">
        <v>1.9566395628606332</v>
      </c>
      <c r="G522" s="177" t="s">
        <v>161</v>
      </c>
      <c r="H522" s="178"/>
      <c r="I522" s="177" t="s">
        <v>12</v>
      </c>
      <c r="J522" s="179" t="s">
        <v>22</v>
      </c>
      <c r="K522" s="180" t="s">
        <v>130</v>
      </c>
      <c r="L522" s="181">
        <v>613.29639999999995</v>
      </c>
    </row>
    <row r="523" spans="1:12" ht="20.100000000000001" customHeight="1">
      <c r="A523" s="172">
        <v>44949</v>
      </c>
      <c r="B523" s="173" t="s">
        <v>46</v>
      </c>
      <c r="C523" s="184" t="s">
        <v>58</v>
      </c>
      <c r="D523" s="174" t="s">
        <v>10</v>
      </c>
      <c r="E523" s="185">
        <v>1800</v>
      </c>
      <c r="F523" s="176">
        <v>2.9349593442909501</v>
      </c>
      <c r="G523" s="186" t="s">
        <v>270</v>
      </c>
      <c r="H523" s="178"/>
      <c r="I523" s="186" t="s">
        <v>167</v>
      </c>
      <c r="J523" s="179" t="s">
        <v>22</v>
      </c>
      <c r="K523" s="180" t="s">
        <v>130</v>
      </c>
      <c r="L523" s="181">
        <v>613.29639999999995</v>
      </c>
    </row>
    <row r="524" spans="1:12" ht="20.100000000000001" customHeight="1">
      <c r="A524" s="172">
        <v>44949</v>
      </c>
      <c r="B524" s="173" t="s">
        <v>18</v>
      </c>
      <c r="C524" s="173" t="s">
        <v>41</v>
      </c>
      <c r="D524" s="174" t="s">
        <v>9</v>
      </c>
      <c r="E524" s="175">
        <v>5000</v>
      </c>
      <c r="F524" s="176">
        <v>8.1526648452526391</v>
      </c>
      <c r="G524" s="177" t="s">
        <v>433</v>
      </c>
      <c r="H524" s="178"/>
      <c r="I524" s="177" t="s">
        <v>17</v>
      </c>
      <c r="J524" s="179" t="s">
        <v>22</v>
      </c>
      <c r="K524" s="180" t="s">
        <v>130</v>
      </c>
      <c r="L524" s="181">
        <v>613.29639999999995</v>
      </c>
    </row>
    <row r="525" spans="1:12" ht="20.100000000000001" customHeight="1">
      <c r="A525" s="172">
        <v>44949</v>
      </c>
      <c r="B525" s="173" t="s">
        <v>18</v>
      </c>
      <c r="C525" s="173" t="s">
        <v>41</v>
      </c>
      <c r="D525" s="174" t="s">
        <v>9</v>
      </c>
      <c r="E525" s="175">
        <v>5000</v>
      </c>
      <c r="F525" s="176">
        <v>8.1526648452526391</v>
      </c>
      <c r="G525" s="177" t="s">
        <v>434</v>
      </c>
      <c r="H525" s="178"/>
      <c r="I525" s="177" t="s">
        <v>16</v>
      </c>
      <c r="J525" s="179" t="s">
        <v>22</v>
      </c>
      <c r="K525" s="180" t="s">
        <v>130</v>
      </c>
      <c r="L525" s="181">
        <v>613.29639999999995</v>
      </c>
    </row>
    <row r="526" spans="1:12" ht="20.100000000000001" customHeight="1">
      <c r="A526" s="172">
        <v>44949</v>
      </c>
      <c r="B526" s="173" t="s">
        <v>18</v>
      </c>
      <c r="C526" s="173" t="s">
        <v>41</v>
      </c>
      <c r="D526" s="174" t="s">
        <v>10</v>
      </c>
      <c r="E526" s="175">
        <v>2500</v>
      </c>
      <c r="F526" s="176">
        <v>4.0763324226263196</v>
      </c>
      <c r="G526" s="177" t="s">
        <v>446</v>
      </c>
      <c r="H526" s="178"/>
      <c r="I526" s="177" t="s">
        <v>15</v>
      </c>
      <c r="J526" s="179" t="s">
        <v>22</v>
      </c>
      <c r="K526" s="180" t="s">
        <v>130</v>
      </c>
      <c r="L526" s="181">
        <v>613.29639999999995</v>
      </c>
    </row>
    <row r="527" spans="1:12" ht="20.100000000000001" customHeight="1">
      <c r="A527" s="172">
        <v>44949</v>
      </c>
      <c r="B527" s="173" t="s">
        <v>46</v>
      </c>
      <c r="C527" s="184" t="s">
        <v>58</v>
      </c>
      <c r="D527" s="174" t="s">
        <v>7</v>
      </c>
      <c r="E527" s="189">
        <v>1950</v>
      </c>
      <c r="F527" s="176">
        <v>3.1795392896485293</v>
      </c>
      <c r="G527" s="186" t="s">
        <v>61</v>
      </c>
      <c r="H527" s="178"/>
      <c r="I527" s="177" t="s">
        <v>40</v>
      </c>
      <c r="J527" s="179" t="s">
        <v>22</v>
      </c>
      <c r="K527" s="180" t="s">
        <v>130</v>
      </c>
      <c r="L527" s="181">
        <v>613.29639999999995</v>
      </c>
    </row>
    <row r="528" spans="1:12" ht="20.100000000000001" customHeight="1">
      <c r="A528" s="172">
        <v>44949</v>
      </c>
      <c r="B528" s="173" t="s">
        <v>46</v>
      </c>
      <c r="C528" s="184" t="s">
        <v>58</v>
      </c>
      <c r="D528" s="174" t="s">
        <v>7</v>
      </c>
      <c r="E528" s="189">
        <v>1800</v>
      </c>
      <c r="F528" s="176">
        <v>2.9349593442909501</v>
      </c>
      <c r="G528" s="177" t="s">
        <v>112</v>
      </c>
      <c r="H528" s="178"/>
      <c r="I528" s="177" t="s">
        <v>59</v>
      </c>
      <c r="J528" s="179" t="s">
        <v>22</v>
      </c>
      <c r="K528" s="180" t="s">
        <v>130</v>
      </c>
      <c r="L528" s="181">
        <v>613.29639999999995</v>
      </c>
    </row>
    <row r="529" spans="1:12" ht="20.100000000000001" customHeight="1">
      <c r="A529" s="172">
        <v>44949</v>
      </c>
      <c r="B529" s="173" t="s">
        <v>46</v>
      </c>
      <c r="C529" s="184" t="s">
        <v>58</v>
      </c>
      <c r="D529" s="174" t="s">
        <v>10</v>
      </c>
      <c r="E529" s="175">
        <v>1800</v>
      </c>
      <c r="F529" s="176">
        <v>2.9349593442909501</v>
      </c>
      <c r="G529" s="186" t="s">
        <v>63</v>
      </c>
      <c r="H529" s="178"/>
      <c r="I529" s="177" t="s">
        <v>15</v>
      </c>
      <c r="J529" s="179" t="s">
        <v>22</v>
      </c>
      <c r="K529" s="180" t="s">
        <v>130</v>
      </c>
      <c r="L529" s="181">
        <v>613.29639999999995</v>
      </c>
    </row>
    <row r="530" spans="1:12" ht="20.100000000000001" customHeight="1">
      <c r="A530" s="172">
        <v>44949</v>
      </c>
      <c r="B530" s="173" t="s">
        <v>62</v>
      </c>
      <c r="C530" s="173" t="s">
        <v>50</v>
      </c>
      <c r="D530" s="174" t="s">
        <v>10</v>
      </c>
      <c r="E530" s="175">
        <v>12000</v>
      </c>
      <c r="F530" s="176">
        <v>19.566395628606333</v>
      </c>
      <c r="G530" s="186" t="s">
        <v>71</v>
      </c>
      <c r="H530" s="178"/>
      <c r="I530" s="177" t="s">
        <v>15</v>
      </c>
      <c r="J530" s="179" t="s">
        <v>22</v>
      </c>
      <c r="K530" s="180" t="s">
        <v>130</v>
      </c>
      <c r="L530" s="181">
        <v>613.29639999999995</v>
      </c>
    </row>
    <row r="531" spans="1:12" ht="20.100000000000001" customHeight="1">
      <c r="A531" s="172">
        <v>44950</v>
      </c>
      <c r="B531" s="187" t="s">
        <v>221</v>
      </c>
      <c r="C531" s="184" t="s">
        <v>58</v>
      </c>
      <c r="D531" s="174" t="s">
        <v>7</v>
      </c>
      <c r="E531" s="207">
        <v>1800</v>
      </c>
      <c r="F531" s="176">
        <v>2.9349593442909501</v>
      </c>
      <c r="G531" s="197" t="s">
        <v>222</v>
      </c>
      <c r="H531" s="178"/>
      <c r="I531" s="177" t="s">
        <v>20</v>
      </c>
      <c r="J531" s="179" t="s">
        <v>22</v>
      </c>
      <c r="K531" s="180" t="s">
        <v>130</v>
      </c>
      <c r="L531" s="181">
        <v>613.29639999999995</v>
      </c>
    </row>
    <row r="532" spans="1:12" ht="20.100000000000001" customHeight="1">
      <c r="A532" s="172">
        <v>44950</v>
      </c>
      <c r="B532" s="208" t="s">
        <v>46</v>
      </c>
      <c r="C532" s="184" t="s">
        <v>58</v>
      </c>
      <c r="D532" s="174" t="s">
        <v>8</v>
      </c>
      <c r="E532" s="175">
        <v>1500</v>
      </c>
      <c r="F532" s="176">
        <v>2.4457994535757916</v>
      </c>
      <c r="G532" s="186" t="s">
        <v>67</v>
      </c>
      <c r="H532" s="178"/>
      <c r="I532" s="186" t="s">
        <v>14</v>
      </c>
      <c r="J532" s="179" t="s">
        <v>22</v>
      </c>
      <c r="K532" s="180" t="s">
        <v>130</v>
      </c>
      <c r="L532" s="181">
        <v>613.29639999999995</v>
      </c>
    </row>
    <row r="533" spans="1:12" ht="20.100000000000001" customHeight="1">
      <c r="A533" s="183">
        <v>44950</v>
      </c>
      <c r="B533" s="187" t="s">
        <v>46</v>
      </c>
      <c r="C533" s="184" t="s">
        <v>58</v>
      </c>
      <c r="D533" s="174" t="s">
        <v>9</v>
      </c>
      <c r="E533" s="185">
        <v>3000</v>
      </c>
      <c r="F533" s="176">
        <v>4.8915989071515833</v>
      </c>
      <c r="G533" s="186" t="s">
        <v>104</v>
      </c>
      <c r="H533" s="178"/>
      <c r="I533" s="186" t="s">
        <v>17</v>
      </c>
      <c r="J533" s="179" t="s">
        <v>22</v>
      </c>
      <c r="K533" s="180" t="s">
        <v>130</v>
      </c>
      <c r="L533" s="181">
        <v>613.29639999999995</v>
      </c>
    </row>
    <row r="534" spans="1:12" ht="20.100000000000001" customHeight="1">
      <c r="A534" s="190">
        <v>44950</v>
      </c>
      <c r="B534" s="191" t="s">
        <v>95</v>
      </c>
      <c r="C534" s="184" t="s">
        <v>58</v>
      </c>
      <c r="D534" s="192" t="s">
        <v>9</v>
      </c>
      <c r="E534" s="193">
        <v>1800</v>
      </c>
      <c r="F534" s="176">
        <v>2.9349593442909501</v>
      </c>
      <c r="G534" s="194" t="s">
        <v>60</v>
      </c>
      <c r="H534" s="178"/>
      <c r="I534" s="186" t="s">
        <v>16</v>
      </c>
      <c r="J534" s="179" t="s">
        <v>22</v>
      </c>
      <c r="K534" s="180" t="s">
        <v>130</v>
      </c>
      <c r="L534" s="181">
        <v>613.29639999999995</v>
      </c>
    </row>
    <row r="535" spans="1:12" ht="20.100000000000001" customHeight="1">
      <c r="A535" s="172">
        <v>44950</v>
      </c>
      <c r="B535" s="173" t="s">
        <v>46</v>
      </c>
      <c r="C535" s="184" t="s">
        <v>58</v>
      </c>
      <c r="D535" s="174" t="s">
        <v>6</v>
      </c>
      <c r="E535" s="188">
        <v>1900</v>
      </c>
      <c r="F535" s="176">
        <v>3.0980126411960027</v>
      </c>
      <c r="G535" s="186" t="s">
        <v>160</v>
      </c>
      <c r="H535" s="178"/>
      <c r="I535" s="186" t="s">
        <v>153</v>
      </c>
      <c r="J535" s="179" t="s">
        <v>22</v>
      </c>
      <c r="K535" s="180" t="s">
        <v>130</v>
      </c>
      <c r="L535" s="181">
        <v>613.29639999999995</v>
      </c>
    </row>
    <row r="536" spans="1:12" ht="20.100000000000001" customHeight="1">
      <c r="A536" s="183">
        <v>44950</v>
      </c>
      <c r="B536" s="173" t="s">
        <v>46</v>
      </c>
      <c r="C536" s="184" t="s">
        <v>58</v>
      </c>
      <c r="D536" s="174" t="s">
        <v>6</v>
      </c>
      <c r="E536" s="189">
        <v>1700</v>
      </c>
      <c r="F536" s="176">
        <v>2.771906047385897</v>
      </c>
      <c r="G536" s="177" t="s">
        <v>66</v>
      </c>
      <c r="H536" s="178"/>
      <c r="I536" s="177" t="s">
        <v>13</v>
      </c>
      <c r="J536" s="179" t="s">
        <v>22</v>
      </c>
      <c r="K536" s="180" t="s">
        <v>130</v>
      </c>
      <c r="L536" s="181">
        <v>613.29639999999995</v>
      </c>
    </row>
    <row r="537" spans="1:12" ht="20.100000000000001" customHeight="1">
      <c r="A537" s="172">
        <v>44950</v>
      </c>
      <c r="B537" s="173" t="s">
        <v>46</v>
      </c>
      <c r="C537" s="184" t="s">
        <v>58</v>
      </c>
      <c r="D537" s="174" t="s">
        <v>6</v>
      </c>
      <c r="E537" s="199">
        <v>2600</v>
      </c>
      <c r="F537" s="176">
        <v>4.2393857195313718</v>
      </c>
      <c r="G537" s="177" t="s">
        <v>65</v>
      </c>
      <c r="H537" s="178"/>
      <c r="I537" s="198" t="s">
        <v>25</v>
      </c>
      <c r="J537" s="179" t="s">
        <v>22</v>
      </c>
      <c r="K537" s="180" t="s">
        <v>130</v>
      </c>
      <c r="L537" s="181">
        <v>613.29639999999995</v>
      </c>
    </row>
    <row r="538" spans="1:12" ht="20.100000000000001" customHeight="1">
      <c r="A538" s="172">
        <v>44950</v>
      </c>
      <c r="B538" s="173" t="s">
        <v>95</v>
      </c>
      <c r="C538" s="184" t="s">
        <v>58</v>
      </c>
      <c r="D538" s="174" t="s">
        <v>6</v>
      </c>
      <c r="E538" s="211">
        <v>1800</v>
      </c>
      <c r="F538" s="176">
        <v>2.9349593442909501</v>
      </c>
      <c r="G538" s="186" t="s">
        <v>64</v>
      </c>
      <c r="H538" s="178"/>
      <c r="I538" s="186" t="s">
        <v>45</v>
      </c>
      <c r="J538" s="179" t="s">
        <v>22</v>
      </c>
      <c r="K538" s="180" t="s">
        <v>130</v>
      </c>
      <c r="L538" s="181">
        <v>613.29639999999995</v>
      </c>
    </row>
    <row r="539" spans="1:12" ht="20.100000000000001" customHeight="1">
      <c r="A539" s="172">
        <v>44950</v>
      </c>
      <c r="B539" s="173" t="s">
        <v>46</v>
      </c>
      <c r="C539" s="184" t="s">
        <v>58</v>
      </c>
      <c r="D539" s="174" t="s">
        <v>6</v>
      </c>
      <c r="E539" s="199">
        <v>1900</v>
      </c>
      <c r="F539" s="176">
        <v>3.0980126411960027</v>
      </c>
      <c r="G539" s="177" t="s">
        <v>129</v>
      </c>
      <c r="H539" s="178"/>
      <c r="I539" s="186" t="s">
        <v>128</v>
      </c>
      <c r="J539" s="179" t="s">
        <v>22</v>
      </c>
      <c r="K539" s="180" t="s">
        <v>130</v>
      </c>
      <c r="L539" s="181">
        <v>613.29639999999995</v>
      </c>
    </row>
    <row r="540" spans="1:12" ht="20.100000000000001" customHeight="1">
      <c r="A540" s="172">
        <v>44950</v>
      </c>
      <c r="B540" s="173" t="s">
        <v>46</v>
      </c>
      <c r="C540" s="184" t="s">
        <v>58</v>
      </c>
      <c r="D540" s="174" t="s">
        <v>6</v>
      </c>
      <c r="E540" s="199">
        <v>2000</v>
      </c>
      <c r="F540" s="176">
        <v>3.2610659381010554</v>
      </c>
      <c r="G540" s="177" t="s">
        <v>176</v>
      </c>
      <c r="H540" s="178"/>
      <c r="I540" s="186" t="s">
        <v>168</v>
      </c>
      <c r="J540" s="179" t="s">
        <v>22</v>
      </c>
      <c r="K540" s="180" t="s">
        <v>130</v>
      </c>
      <c r="L540" s="181">
        <v>613.29639999999995</v>
      </c>
    </row>
    <row r="541" spans="1:12" ht="20.100000000000001" customHeight="1">
      <c r="A541" s="172">
        <v>44950</v>
      </c>
      <c r="B541" s="173" t="s">
        <v>46</v>
      </c>
      <c r="C541" s="184" t="s">
        <v>58</v>
      </c>
      <c r="D541" s="174" t="s">
        <v>6</v>
      </c>
      <c r="E541" s="199">
        <v>500</v>
      </c>
      <c r="F541" s="176">
        <v>0.81526648452526385</v>
      </c>
      <c r="G541" s="186" t="s">
        <v>178</v>
      </c>
      <c r="H541" s="178"/>
      <c r="I541" s="186" t="s">
        <v>144</v>
      </c>
      <c r="J541" s="179" t="s">
        <v>22</v>
      </c>
      <c r="K541" s="180" t="s">
        <v>130</v>
      </c>
      <c r="L541" s="181">
        <v>613.29639999999995</v>
      </c>
    </row>
    <row r="542" spans="1:12" ht="20.100000000000001" customHeight="1">
      <c r="A542" s="172">
        <v>44950</v>
      </c>
      <c r="B542" s="173" t="s">
        <v>46</v>
      </c>
      <c r="C542" s="184" t="s">
        <v>58</v>
      </c>
      <c r="D542" s="174" t="s">
        <v>7</v>
      </c>
      <c r="E542" s="189">
        <v>1500</v>
      </c>
      <c r="F542" s="176">
        <v>2.4457994535757916</v>
      </c>
      <c r="G542" s="177" t="s">
        <v>161</v>
      </c>
      <c r="H542" s="178"/>
      <c r="I542" s="177" t="s">
        <v>12</v>
      </c>
      <c r="J542" s="179" t="s">
        <v>22</v>
      </c>
      <c r="K542" s="180" t="s">
        <v>130</v>
      </c>
      <c r="L542" s="181">
        <v>613.29639999999995</v>
      </c>
    </row>
    <row r="543" spans="1:12" ht="20.100000000000001" customHeight="1">
      <c r="A543" s="172">
        <v>44950</v>
      </c>
      <c r="B543" s="173" t="s">
        <v>46</v>
      </c>
      <c r="C543" s="184" t="s">
        <v>58</v>
      </c>
      <c r="D543" s="174" t="s">
        <v>10</v>
      </c>
      <c r="E543" s="185">
        <v>2300</v>
      </c>
      <c r="F543" s="176">
        <v>3.7502258288162138</v>
      </c>
      <c r="G543" s="186" t="s">
        <v>270</v>
      </c>
      <c r="H543" s="178"/>
      <c r="I543" s="186" t="s">
        <v>167</v>
      </c>
      <c r="J543" s="179" t="s">
        <v>22</v>
      </c>
      <c r="K543" s="180" t="s">
        <v>130</v>
      </c>
      <c r="L543" s="181">
        <v>613.29639999999995</v>
      </c>
    </row>
    <row r="544" spans="1:12" ht="20.100000000000001" customHeight="1">
      <c r="A544" s="172">
        <v>44950</v>
      </c>
      <c r="B544" s="173" t="s">
        <v>271</v>
      </c>
      <c r="C544" s="173" t="s">
        <v>432</v>
      </c>
      <c r="D544" s="174" t="s">
        <v>10</v>
      </c>
      <c r="E544" s="185">
        <v>100</v>
      </c>
      <c r="F544" s="176">
        <v>0.16305329690505277</v>
      </c>
      <c r="G544" s="186" t="s">
        <v>270</v>
      </c>
      <c r="H544" s="178"/>
      <c r="I544" s="186" t="s">
        <v>167</v>
      </c>
      <c r="J544" s="179" t="s">
        <v>22</v>
      </c>
      <c r="K544" s="180" t="s">
        <v>130</v>
      </c>
      <c r="L544" s="181">
        <v>613.29639999999995</v>
      </c>
    </row>
    <row r="545" spans="1:12" ht="20.100000000000001" customHeight="1">
      <c r="A545" s="172">
        <v>44950</v>
      </c>
      <c r="B545" s="173" t="s">
        <v>18</v>
      </c>
      <c r="C545" s="173" t="s">
        <v>41</v>
      </c>
      <c r="D545" s="174" t="s">
        <v>9</v>
      </c>
      <c r="E545" s="175">
        <v>5000</v>
      </c>
      <c r="F545" s="176">
        <v>8.1526648452526391</v>
      </c>
      <c r="G545" s="177" t="s">
        <v>433</v>
      </c>
      <c r="H545" s="178"/>
      <c r="I545" s="177" t="s">
        <v>17</v>
      </c>
      <c r="J545" s="179" t="s">
        <v>22</v>
      </c>
      <c r="K545" s="180" t="s">
        <v>130</v>
      </c>
      <c r="L545" s="181">
        <v>613.29639999999995</v>
      </c>
    </row>
    <row r="546" spans="1:12" ht="20.100000000000001" customHeight="1">
      <c r="A546" s="172">
        <v>44950</v>
      </c>
      <c r="B546" s="173" t="s">
        <v>18</v>
      </c>
      <c r="C546" s="173" t="s">
        <v>41</v>
      </c>
      <c r="D546" s="174" t="s">
        <v>9</v>
      </c>
      <c r="E546" s="175">
        <v>5000</v>
      </c>
      <c r="F546" s="176">
        <v>8.1526648452526391</v>
      </c>
      <c r="G546" s="177" t="s">
        <v>434</v>
      </c>
      <c r="H546" s="178"/>
      <c r="I546" s="177" t="s">
        <v>16</v>
      </c>
      <c r="J546" s="179" t="s">
        <v>22</v>
      </c>
      <c r="K546" s="180" t="s">
        <v>130</v>
      </c>
      <c r="L546" s="181">
        <v>613.29639999999995</v>
      </c>
    </row>
    <row r="547" spans="1:12" ht="20.100000000000001" customHeight="1">
      <c r="A547" s="172">
        <v>44950</v>
      </c>
      <c r="B547" s="173" t="s">
        <v>18</v>
      </c>
      <c r="C547" s="173" t="s">
        <v>41</v>
      </c>
      <c r="D547" s="174" t="s">
        <v>10</v>
      </c>
      <c r="E547" s="175">
        <v>2500</v>
      </c>
      <c r="F547" s="176">
        <v>4.0763324226263196</v>
      </c>
      <c r="G547" s="177" t="s">
        <v>446</v>
      </c>
      <c r="H547" s="178"/>
      <c r="I547" s="177" t="s">
        <v>15</v>
      </c>
      <c r="J547" s="179" t="s">
        <v>22</v>
      </c>
      <c r="K547" s="180" t="s">
        <v>130</v>
      </c>
      <c r="L547" s="181">
        <v>613.29639999999995</v>
      </c>
    </row>
    <row r="548" spans="1:12" ht="20.100000000000001" customHeight="1">
      <c r="A548" s="172">
        <v>44950</v>
      </c>
      <c r="B548" s="173" t="s">
        <v>46</v>
      </c>
      <c r="C548" s="184" t="s">
        <v>58</v>
      </c>
      <c r="D548" s="174" t="s">
        <v>7</v>
      </c>
      <c r="E548" s="189">
        <v>1900</v>
      </c>
      <c r="F548" s="176">
        <v>3.0980126411960027</v>
      </c>
      <c r="G548" s="186" t="s">
        <v>61</v>
      </c>
      <c r="H548" s="178"/>
      <c r="I548" s="177" t="s">
        <v>40</v>
      </c>
      <c r="J548" s="179" t="s">
        <v>22</v>
      </c>
      <c r="K548" s="180" t="s">
        <v>130</v>
      </c>
      <c r="L548" s="181">
        <v>613.29639999999995</v>
      </c>
    </row>
    <row r="549" spans="1:12" ht="20.100000000000001" customHeight="1">
      <c r="A549" s="172">
        <v>44950</v>
      </c>
      <c r="B549" s="173" t="s">
        <v>46</v>
      </c>
      <c r="C549" s="184" t="s">
        <v>58</v>
      </c>
      <c r="D549" s="174" t="s">
        <v>7</v>
      </c>
      <c r="E549" s="189">
        <v>1400</v>
      </c>
      <c r="F549" s="176">
        <v>2.282746156670739</v>
      </c>
      <c r="G549" s="177" t="s">
        <v>112</v>
      </c>
      <c r="H549" s="178"/>
      <c r="I549" s="177" t="s">
        <v>59</v>
      </c>
      <c r="J549" s="179" t="s">
        <v>22</v>
      </c>
      <c r="K549" s="180" t="s">
        <v>130</v>
      </c>
      <c r="L549" s="181">
        <v>613.29639999999995</v>
      </c>
    </row>
    <row r="550" spans="1:12" ht="20.100000000000001" customHeight="1">
      <c r="A550" s="172">
        <v>44950</v>
      </c>
      <c r="B550" s="173" t="s">
        <v>46</v>
      </c>
      <c r="C550" s="184" t="s">
        <v>58</v>
      </c>
      <c r="D550" s="174" t="s">
        <v>10</v>
      </c>
      <c r="E550" s="175">
        <v>2000</v>
      </c>
      <c r="F550" s="176">
        <v>3.2610659381010554</v>
      </c>
      <c r="G550" s="186" t="s">
        <v>63</v>
      </c>
      <c r="H550" s="178"/>
      <c r="I550" s="177" t="s">
        <v>15</v>
      </c>
      <c r="J550" s="179" t="s">
        <v>22</v>
      </c>
      <c r="K550" s="180" t="s">
        <v>130</v>
      </c>
      <c r="L550" s="181">
        <v>613.29639999999995</v>
      </c>
    </row>
    <row r="551" spans="1:12" ht="20.100000000000001" customHeight="1">
      <c r="A551" s="172">
        <v>44951</v>
      </c>
      <c r="B551" s="173" t="s">
        <v>221</v>
      </c>
      <c r="C551" s="184" t="s">
        <v>58</v>
      </c>
      <c r="D551" s="174" t="s">
        <v>7</v>
      </c>
      <c r="E551" s="207">
        <v>1700</v>
      </c>
      <c r="F551" s="176">
        <v>2.771906047385897</v>
      </c>
      <c r="G551" s="197" t="s">
        <v>222</v>
      </c>
      <c r="H551" s="178"/>
      <c r="I551" s="177" t="s">
        <v>20</v>
      </c>
      <c r="J551" s="179" t="s">
        <v>22</v>
      </c>
      <c r="K551" s="180" t="s">
        <v>130</v>
      </c>
      <c r="L551" s="181">
        <v>613.29639999999995</v>
      </c>
    </row>
    <row r="552" spans="1:12" ht="20.100000000000001" customHeight="1">
      <c r="A552" s="172">
        <v>44951</v>
      </c>
      <c r="B552" s="208" t="s">
        <v>46</v>
      </c>
      <c r="C552" s="184" t="s">
        <v>58</v>
      </c>
      <c r="D552" s="174" t="s">
        <v>8</v>
      </c>
      <c r="E552" s="175">
        <v>1700</v>
      </c>
      <c r="F552" s="176">
        <v>2.771906047385897</v>
      </c>
      <c r="G552" s="186" t="s">
        <v>67</v>
      </c>
      <c r="H552" s="178"/>
      <c r="I552" s="186" t="s">
        <v>14</v>
      </c>
      <c r="J552" s="179" t="s">
        <v>22</v>
      </c>
      <c r="K552" s="180" t="s">
        <v>130</v>
      </c>
      <c r="L552" s="181">
        <v>613.29639999999995</v>
      </c>
    </row>
    <row r="553" spans="1:12" ht="20.100000000000001" customHeight="1">
      <c r="A553" s="183">
        <v>44951</v>
      </c>
      <c r="B553" s="187" t="s">
        <v>46</v>
      </c>
      <c r="C553" s="184" t="s">
        <v>58</v>
      </c>
      <c r="D553" s="174" t="s">
        <v>9</v>
      </c>
      <c r="E553" s="185">
        <v>2000</v>
      </c>
      <c r="F553" s="176">
        <v>3.2610659381010554</v>
      </c>
      <c r="G553" s="186" t="s">
        <v>104</v>
      </c>
      <c r="H553" s="178"/>
      <c r="I553" s="186" t="s">
        <v>17</v>
      </c>
      <c r="J553" s="179" t="s">
        <v>22</v>
      </c>
      <c r="K553" s="180" t="s">
        <v>130</v>
      </c>
      <c r="L553" s="181">
        <v>613.29639999999995</v>
      </c>
    </row>
    <row r="554" spans="1:12" ht="20.100000000000001" customHeight="1">
      <c r="A554" s="190">
        <v>44951</v>
      </c>
      <c r="B554" s="191" t="s">
        <v>46</v>
      </c>
      <c r="C554" s="184" t="s">
        <v>58</v>
      </c>
      <c r="D554" s="192" t="s">
        <v>9</v>
      </c>
      <c r="E554" s="193">
        <v>1600</v>
      </c>
      <c r="F554" s="176">
        <v>2.6088527504808443</v>
      </c>
      <c r="G554" s="194" t="s">
        <v>60</v>
      </c>
      <c r="H554" s="178"/>
      <c r="I554" s="186" t="s">
        <v>16</v>
      </c>
      <c r="J554" s="179" t="s">
        <v>22</v>
      </c>
      <c r="K554" s="180" t="s">
        <v>130</v>
      </c>
      <c r="L554" s="181">
        <v>613.29639999999995</v>
      </c>
    </row>
    <row r="555" spans="1:12" ht="20.100000000000001" customHeight="1">
      <c r="A555" s="172">
        <v>44951</v>
      </c>
      <c r="B555" s="173" t="s">
        <v>46</v>
      </c>
      <c r="C555" s="184" t="s">
        <v>58</v>
      </c>
      <c r="D555" s="174" t="s">
        <v>6</v>
      </c>
      <c r="E555" s="188">
        <v>1900</v>
      </c>
      <c r="F555" s="176">
        <v>3.0980126411960027</v>
      </c>
      <c r="G555" s="186" t="s">
        <v>160</v>
      </c>
      <c r="H555" s="178"/>
      <c r="I555" s="186" t="s">
        <v>153</v>
      </c>
      <c r="J555" s="179" t="s">
        <v>22</v>
      </c>
      <c r="K555" s="180" t="s">
        <v>130</v>
      </c>
      <c r="L555" s="181">
        <v>613.29639999999995</v>
      </c>
    </row>
    <row r="556" spans="1:12" ht="20.100000000000001" customHeight="1">
      <c r="A556" s="183">
        <v>44951</v>
      </c>
      <c r="B556" s="173" t="s">
        <v>46</v>
      </c>
      <c r="C556" s="184" t="s">
        <v>58</v>
      </c>
      <c r="D556" s="174" t="s">
        <v>6</v>
      </c>
      <c r="E556" s="189">
        <v>1900</v>
      </c>
      <c r="F556" s="176">
        <v>3.0980126411960027</v>
      </c>
      <c r="G556" s="177" t="s">
        <v>66</v>
      </c>
      <c r="H556" s="178"/>
      <c r="I556" s="177" t="s">
        <v>13</v>
      </c>
      <c r="J556" s="179" t="s">
        <v>22</v>
      </c>
      <c r="K556" s="180" t="s">
        <v>130</v>
      </c>
      <c r="L556" s="181">
        <v>613.29639999999995</v>
      </c>
    </row>
    <row r="557" spans="1:12" ht="20.100000000000001" customHeight="1">
      <c r="A557" s="172">
        <v>44951</v>
      </c>
      <c r="B557" s="173" t="s">
        <v>46</v>
      </c>
      <c r="C557" s="184" t="s">
        <v>58</v>
      </c>
      <c r="D557" s="174" t="s">
        <v>6</v>
      </c>
      <c r="E557" s="199">
        <v>1950</v>
      </c>
      <c r="F557" s="176">
        <v>3.1795392896485293</v>
      </c>
      <c r="G557" s="177" t="s">
        <v>65</v>
      </c>
      <c r="H557" s="178"/>
      <c r="I557" s="198" t="s">
        <v>25</v>
      </c>
      <c r="J557" s="179" t="s">
        <v>22</v>
      </c>
      <c r="K557" s="180" t="s">
        <v>130</v>
      </c>
      <c r="L557" s="181">
        <v>613.29639999999995</v>
      </c>
    </row>
    <row r="558" spans="1:12" ht="20.100000000000001" customHeight="1">
      <c r="A558" s="172">
        <v>44951</v>
      </c>
      <c r="B558" s="173" t="s">
        <v>95</v>
      </c>
      <c r="C558" s="184" t="s">
        <v>58</v>
      </c>
      <c r="D558" s="174" t="s">
        <v>6</v>
      </c>
      <c r="E558" s="199">
        <v>1750</v>
      </c>
      <c r="F558" s="176">
        <v>2.8534326958384235</v>
      </c>
      <c r="G558" s="186" t="s">
        <v>64</v>
      </c>
      <c r="H558" s="178"/>
      <c r="I558" s="186" t="s">
        <v>45</v>
      </c>
      <c r="J558" s="179" t="s">
        <v>22</v>
      </c>
      <c r="K558" s="180" t="s">
        <v>130</v>
      </c>
      <c r="L558" s="181">
        <v>613.29639999999995</v>
      </c>
    </row>
    <row r="559" spans="1:12" ht="20.100000000000001" customHeight="1">
      <c r="A559" s="172">
        <v>44951</v>
      </c>
      <c r="B559" s="173" t="s">
        <v>46</v>
      </c>
      <c r="C559" s="184" t="s">
        <v>58</v>
      </c>
      <c r="D559" s="174" t="s">
        <v>6</v>
      </c>
      <c r="E559" s="199">
        <v>1850</v>
      </c>
      <c r="F559" s="176">
        <v>3.0164859927434762</v>
      </c>
      <c r="G559" s="177" t="s">
        <v>129</v>
      </c>
      <c r="H559" s="178"/>
      <c r="I559" s="186" t="s">
        <v>128</v>
      </c>
      <c r="J559" s="179" t="s">
        <v>22</v>
      </c>
      <c r="K559" s="180" t="s">
        <v>130</v>
      </c>
      <c r="L559" s="181">
        <v>613.29639999999995</v>
      </c>
    </row>
    <row r="560" spans="1:12" ht="20.100000000000001" customHeight="1">
      <c r="A560" s="172">
        <v>44951</v>
      </c>
      <c r="B560" s="173" t="s">
        <v>46</v>
      </c>
      <c r="C560" s="184" t="s">
        <v>58</v>
      </c>
      <c r="D560" s="174" t="s">
        <v>6</v>
      </c>
      <c r="E560" s="199">
        <v>2000</v>
      </c>
      <c r="F560" s="176">
        <v>3.2610659381010554</v>
      </c>
      <c r="G560" s="177" t="s">
        <v>176</v>
      </c>
      <c r="H560" s="178"/>
      <c r="I560" s="186" t="s">
        <v>168</v>
      </c>
      <c r="J560" s="179" t="s">
        <v>22</v>
      </c>
      <c r="K560" s="180" t="s">
        <v>130</v>
      </c>
      <c r="L560" s="181">
        <v>613.29639999999995</v>
      </c>
    </row>
    <row r="561" spans="1:12" ht="20.100000000000001" customHeight="1">
      <c r="A561" s="172">
        <v>44951</v>
      </c>
      <c r="B561" s="173" t="s">
        <v>46</v>
      </c>
      <c r="C561" s="184" t="s">
        <v>58</v>
      </c>
      <c r="D561" s="174" t="s">
        <v>6</v>
      </c>
      <c r="E561" s="199">
        <v>500</v>
      </c>
      <c r="F561" s="176">
        <v>0.81526648452526385</v>
      </c>
      <c r="G561" s="186" t="s">
        <v>178</v>
      </c>
      <c r="H561" s="178"/>
      <c r="I561" s="186" t="s">
        <v>144</v>
      </c>
      <c r="J561" s="179" t="s">
        <v>22</v>
      </c>
      <c r="K561" s="180" t="s">
        <v>130</v>
      </c>
      <c r="L561" s="181">
        <v>613.29639999999995</v>
      </c>
    </row>
    <row r="562" spans="1:12" ht="20.100000000000001" customHeight="1">
      <c r="A562" s="172">
        <v>44951</v>
      </c>
      <c r="B562" s="173" t="s">
        <v>46</v>
      </c>
      <c r="C562" s="184" t="s">
        <v>58</v>
      </c>
      <c r="D562" s="174" t="s">
        <v>7</v>
      </c>
      <c r="E562" s="189">
        <v>1100</v>
      </c>
      <c r="F562" s="176">
        <v>1.7935862659555806</v>
      </c>
      <c r="G562" s="177" t="s">
        <v>161</v>
      </c>
      <c r="H562" s="178"/>
      <c r="I562" s="177" t="s">
        <v>12</v>
      </c>
      <c r="J562" s="179" t="s">
        <v>22</v>
      </c>
      <c r="K562" s="180" t="s">
        <v>130</v>
      </c>
      <c r="L562" s="181">
        <v>613.29639999999995</v>
      </c>
    </row>
    <row r="563" spans="1:12" ht="20.100000000000001" customHeight="1">
      <c r="A563" s="172">
        <v>44951</v>
      </c>
      <c r="B563" s="173" t="s">
        <v>46</v>
      </c>
      <c r="C563" s="184" t="s">
        <v>58</v>
      </c>
      <c r="D563" s="174" t="s">
        <v>10</v>
      </c>
      <c r="E563" s="185">
        <v>2300</v>
      </c>
      <c r="F563" s="176">
        <v>3.7502258288162138</v>
      </c>
      <c r="G563" s="186" t="s">
        <v>270</v>
      </c>
      <c r="H563" s="178"/>
      <c r="I563" s="186" t="s">
        <v>167</v>
      </c>
      <c r="J563" s="179" t="s">
        <v>22</v>
      </c>
      <c r="K563" s="180" t="s">
        <v>130</v>
      </c>
      <c r="L563" s="181">
        <v>613.29639999999995</v>
      </c>
    </row>
    <row r="564" spans="1:12" ht="20.100000000000001" customHeight="1">
      <c r="A564" s="172">
        <v>44951</v>
      </c>
      <c r="B564" s="173" t="s">
        <v>46</v>
      </c>
      <c r="C564" s="184" t="s">
        <v>58</v>
      </c>
      <c r="D564" s="174" t="s">
        <v>7</v>
      </c>
      <c r="E564" s="189">
        <v>1950</v>
      </c>
      <c r="F564" s="176">
        <v>3.1795392896485293</v>
      </c>
      <c r="G564" s="186" t="s">
        <v>61</v>
      </c>
      <c r="H564" s="178"/>
      <c r="I564" s="177" t="s">
        <v>40</v>
      </c>
      <c r="J564" s="179" t="s">
        <v>22</v>
      </c>
      <c r="K564" s="180" t="s">
        <v>130</v>
      </c>
      <c r="L564" s="181">
        <v>613.29639999999995</v>
      </c>
    </row>
    <row r="565" spans="1:12" ht="20.100000000000001" customHeight="1">
      <c r="A565" s="172">
        <v>44951</v>
      </c>
      <c r="B565" s="173" t="s">
        <v>46</v>
      </c>
      <c r="C565" s="184" t="s">
        <v>58</v>
      </c>
      <c r="D565" s="174" t="s">
        <v>7</v>
      </c>
      <c r="E565" s="189">
        <v>1950</v>
      </c>
      <c r="F565" s="176">
        <v>3.1795392896485293</v>
      </c>
      <c r="G565" s="177" t="s">
        <v>112</v>
      </c>
      <c r="H565" s="178"/>
      <c r="I565" s="177" t="s">
        <v>59</v>
      </c>
      <c r="J565" s="179" t="s">
        <v>22</v>
      </c>
      <c r="K565" s="180" t="s">
        <v>130</v>
      </c>
      <c r="L565" s="181">
        <v>613.29639999999995</v>
      </c>
    </row>
    <row r="566" spans="1:12" ht="20.100000000000001" customHeight="1">
      <c r="A566" s="172">
        <v>44951</v>
      </c>
      <c r="B566" s="173" t="s">
        <v>46</v>
      </c>
      <c r="C566" s="184" t="s">
        <v>58</v>
      </c>
      <c r="D566" s="174" t="s">
        <v>10</v>
      </c>
      <c r="E566" s="175">
        <v>2000</v>
      </c>
      <c r="F566" s="176">
        <v>3.2610659381010554</v>
      </c>
      <c r="G566" s="186" t="s">
        <v>63</v>
      </c>
      <c r="H566" s="178"/>
      <c r="I566" s="177" t="s">
        <v>15</v>
      </c>
      <c r="J566" s="179" t="s">
        <v>22</v>
      </c>
      <c r="K566" s="180" t="s">
        <v>130</v>
      </c>
      <c r="L566" s="181">
        <v>613.29639999999995</v>
      </c>
    </row>
    <row r="567" spans="1:12" ht="20.100000000000001" customHeight="1">
      <c r="A567" s="172">
        <v>44952</v>
      </c>
      <c r="B567" s="173" t="s">
        <v>221</v>
      </c>
      <c r="C567" s="184" t="s">
        <v>58</v>
      </c>
      <c r="D567" s="174" t="s">
        <v>7</v>
      </c>
      <c r="E567" s="196">
        <v>1900</v>
      </c>
      <c r="F567" s="176">
        <v>3.0980126411960027</v>
      </c>
      <c r="G567" s="197" t="s">
        <v>222</v>
      </c>
      <c r="H567" s="178"/>
      <c r="I567" s="177" t="s">
        <v>20</v>
      </c>
      <c r="J567" s="179" t="s">
        <v>22</v>
      </c>
      <c r="K567" s="180" t="s">
        <v>130</v>
      </c>
      <c r="L567" s="181">
        <v>613.29639999999995</v>
      </c>
    </row>
    <row r="568" spans="1:12" ht="20.100000000000001" customHeight="1">
      <c r="A568" s="172">
        <v>44952</v>
      </c>
      <c r="B568" s="208" t="s">
        <v>46</v>
      </c>
      <c r="C568" s="184" t="s">
        <v>58</v>
      </c>
      <c r="D568" s="174" t="s">
        <v>8</v>
      </c>
      <c r="E568" s="175">
        <v>1600</v>
      </c>
      <c r="F568" s="176">
        <v>2.6088527504808443</v>
      </c>
      <c r="G568" s="177" t="s">
        <v>67</v>
      </c>
      <c r="H568" s="178"/>
      <c r="I568" s="186" t="s">
        <v>14</v>
      </c>
      <c r="J568" s="179" t="s">
        <v>22</v>
      </c>
      <c r="K568" s="180" t="s">
        <v>130</v>
      </c>
      <c r="L568" s="181">
        <v>613.29639999999995</v>
      </c>
    </row>
    <row r="569" spans="1:12" ht="20.100000000000001" customHeight="1">
      <c r="A569" s="183">
        <v>44952</v>
      </c>
      <c r="B569" s="187" t="s">
        <v>46</v>
      </c>
      <c r="C569" s="184" t="s">
        <v>58</v>
      </c>
      <c r="D569" s="174" t="s">
        <v>9</v>
      </c>
      <c r="E569" s="185">
        <v>2000</v>
      </c>
      <c r="F569" s="176">
        <v>3.2610659381010554</v>
      </c>
      <c r="G569" s="186" t="s">
        <v>104</v>
      </c>
      <c r="H569" s="178"/>
      <c r="I569" s="186" t="s">
        <v>17</v>
      </c>
      <c r="J569" s="179" t="s">
        <v>22</v>
      </c>
      <c r="K569" s="180" t="s">
        <v>130</v>
      </c>
      <c r="L569" s="181">
        <v>613.29639999999995</v>
      </c>
    </row>
    <row r="570" spans="1:12" ht="20.100000000000001" customHeight="1">
      <c r="A570" s="190">
        <v>44952</v>
      </c>
      <c r="B570" s="191" t="s">
        <v>46</v>
      </c>
      <c r="C570" s="184" t="s">
        <v>58</v>
      </c>
      <c r="D570" s="192" t="s">
        <v>9</v>
      </c>
      <c r="E570" s="193">
        <v>1700</v>
      </c>
      <c r="F570" s="176">
        <v>2.771906047385897</v>
      </c>
      <c r="G570" s="194" t="s">
        <v>60</v>
      </c>
      <c r="H570" s="178"/>
      <c r="I570" s="186" t="s">
        <v>16</v>
      </c>
      <c r="J570" s="179" t="s">
        <v>22</v>
      </c>
      <c r="K570" s="180" t="s">
        <v>130</v>
      </c>
      <c r="L570" s="181">
        <v>613.29639999999995</v>
      </c>
    </row>
    <row r="571" spans="1:12" ht="20.100000000000001" customHeight="1">
      <c r="A571" s="172">
        <v>44952</v>
      </c>
      <c r="B571" s="173" t="s">
        <v>46</v>
      </c>
      <c r="C571" s="184" t="s">
        <v>58</v>
      </c>
      <c r="D571" s="174" t="s">
        <v>6</v>
      </c>
      <c r="E571" s="188">
        <v>1900</v>
      </c>
      <c r="F571" s="176">
        <v>3.0980126411960027</v>
      </c>
      <c r="G571" s="186" t="s">
        <v>160</v>
      </c>
      <c r="H571" s="178"/>
      <c r="I571" s="186" t="s">
        <v>153</v>
      </c>
      <c r="J571" s="179" t="s">
        <v>22</v>
      </c>
      <c r="K571" s="180" t="s">
        <v>130</v>
      </c>
      <c r="L571" s="181">
        <v>613.29639999999995</v>
      </c>
    </row>
    <row r="572" spans="1:12" ht="20.100000000000001" customHeight="1">
      <c r="A572" s="183">
        <v>44952</v>
      </c>
      <c r="B572" s="173" t="s">
        <v>46</v>
      </c>
      <c r="C572" s="184" t="s">
        <v>58</v>
      </c>
      <c r="D572" s="174" t="s">
        <v>6</v>
      </c>
      <c r="E572" s="189">
        <v>1850</v>
      </c>
      <c r="F572" s="176">
        <v>3.0164859927434762</v>
      </c>
      <c r="G572" s="177" t="s">
        <v>66</v>
      </c>
      <c r="H572" s="178"/>
      <c r="I572" s="177" t="s">
        <v>13</v>
      </c>
      <c r="J572" s="179" t="s">
        <v>22</v>
      </c>
      <c r="K572" s="180" t="s">
        <v>130</v>
      </c>
      <c r="L572" s="181">
        <v>613.29639999999995</v>
      </c>
    </row>
    <row r="573" spans="1:12" ht="20.100000000000001" customHeight="1">
      <c r="A573" s="172">
        <v>44952</v>
      </c>
      <c r="B573" s="173" t="s">
        <v>46</v>
      </c>
      <c r="C573" s="184" t="s">
        <v>58</v>
      </c>
      <c r="D573" s="174" t="s">
        <v>6</v>
      </c>
      <c r="E573" s="199">
        <v>2600</v>
      </c>
      <c r="F573" s="176">
        <v>4.2393857195313718</v>
      </c>
      <c r="G573" s="177" t="s">
        <v>65</v>
      </c>
      <c r="H573" s="178"/>
      <c r="I573" s="198" t="s">
        <v>25</v>
      </c>
      <c r="J573" s="179" t="s">
        <v>22</v>
      </c>
      <c r="K573" s="180" t="s">
        <v>130</v>
      </c>
      <c r="L573" s="181">
        <v>613.29639999999995</v>
      </c>
    </row>
    <row r="574" spans="1:12" ht="20.100000000000001" customHeight="1">
      <c r="A574" s="172">
        <v>44952</v>
      </c>
      <c r="B574" s="173" t="s">
        <v>95</v>
      </c>
      <c r="C574" s="184" t="s">
        <v>58</v>
      </c>
      <c r="D574" s="174" t="s">
        <v>6</v>
      </c>
      <c r="E574" s="199">
        <v>1850</v>
      </c>
      <c r="F574" s="176">
        <v>3.0164859927434762</v>
      </c>
      <c r="G574" s="186" t="s">
        <v>64</v>
      </c>
      <c r="H574" s="178"/>
      <c r="I574" s="186" t="s">
        <v>45</v>
      </c>
      <c r="J574" s="179" t="s">
        <v>22</v>
      </c>
      <c r="K574" s="180" t="s">
        <v>130</v>
      </c>
      <c r="L574" s="181">
        <v>613.29639999999995</v>
      </c>
    </row>
    <row r="575" spans="1:12" ht="20.100000000000001" customHeight="1">
      <c r="A575" s="172">
        <v>44952</v>
      </c>
      <c r="B575" s="173" t="s">
        <v>46</v>
      </c>
      <c r="C575" s="184" t="s">
        <v>58</v>
      </c>
      <c r="D575" s="174" t="s">
        <v>6</v>
      </c>
      <c r="E575" s="199">
        <v>1950</v>
      </c>
      <c r="F575" s="176">
        <v>3.1795392896485293</v>
      </c>
      <c r="G575" s="177" t="s">
        <v>129</v>
      </c>
      <c r="H575" s="178"/>
      <c r="I575" s="186" t="s">
        <v>128</v>
      </c>
      <c r="J575" s="179" t="s">
        <v>22</v>
      </c>
      <c r="K575" s="180" t="s">
        <v>130</v>
      </c>
      <c r="L575" s="181">
        <v>613.29639999999995</v>
      </c>
    </row>
    <row r="576" spans="1:12" ht="20.100000000000001" customHeight="1">
      <c r="A576" s="172">
        <v>44952</v>
      </c>
      <c r="B576" s="173" t="s">
        <v>46</v>
      </c>
      <c r="C576" s="184" t="s">
        <v>58</v>
      </c>
      <c r="D576" s="174" t="s">
        <v>6</v>
      </c>
      <c r="E576" s="199">
        <v>2000</v>
      </c>
      <c r="F576" s="176">
        <v>3.2610659381010554</v>
      </c>
      <c r="G576" s="177" t="s">
        <v>176</v>
      </c>
      <c r="H576" s="178"/>
      <c r="I576" s="186" t="s">
        <v>168</v>
      </c>
      <c r="J576" s="179" t="s">
        <v>22</v>
      </c>
      <c r="K576" s="180" t="s">
        <v>130</v>
      </c>
      <c r="L576" s="181">
        <v>613.29639999999995</v>
      </c>
    </row>
    <row r="577" spans="1:12" ht="20.100000000000001" customHeight="1">
      <c r="A577" s="172">
        <v>44952</v>
      </c>
      <c r="B577" s="173" t="s">
        <v>46</v>
      </c>
      <c r="C577" s="184" t="s">
        <v>58</v>
      </c>
      <c r="D577" s="174" t="s">
        <v>6</v>
      </c>
      <c r="E577" s="199">
        <v>500</v>
      </c>
      <c r="F577" s="176">
        <v>0.81526648452526385</v>
      </c>
      <c r="G577" s="186" t="s">
        <v>178</v>
      </c>
      <c r="H577" s="178"/>
      <c r="I577" s="186" t="s">
        <v>144</v>
      </c>
      <c r="J577" s="179" t="s">
        <v>22</v>
      </c>
      <c r="K577" s="180" t="s">
        <v>130</v>
      </c>
      <c r="L577" s="181">
        <v>613.29639999999995</v>
      </c>
    </row>
    <row r="578" spans="1:12" ht="20.100000000000001" customHeight="1">
      <c r="A578" s="172">
        <v>44952</v>
      </c>
      <c r="B578" s="173" t="s">
        <v>46</v>
      </c>
      <c r="C578" s="184" t="s">
        <v>58</v>
      </c>
      <c r="D578" s="174" t="s">
        <v>7</v>
      </c>
      <c r="E578" s="189">
        <v>1000</v>
      </c>
      <c r="F578" s="176">
        <v>1.6305329690505277</v>
      </c>
      <c r="G578" s="177" t="s">
        <v>161</v>
      </c>
      <c r="H578" s="178"/>
      <c r="I578" s="177" t="s">
        <v>12</v>
      </c>
      <c r="J578" s="179" t="s">
        <v>22</v>
      </c>
      <c r="K578" s="180" t="s">
        <v>130</v>
      </c>
      <c r="L578" s="181">
        <v>613.29639999999995</v>
      </c>
    </row>
    <row r="579" spans="1:12" ht="20.100000000000001" customHeight="1">
      <c r="A579" s="172">
        <v>44952</v>
      </c>
      <c r="B579" s="173" t="s">
        <v>46</v>
      </c>
      <c r="C579" s="184" t="s">
        <v>58</v>
      </c>
      <c r="D579" s="174" t="s">
        <v>10</v>
      </c>
      <c r="E579" s="175">
        <v>1800</v>
      </c>
      <c r="F579" s="176">
        <v>2.9349593442909501</v>
      </c>
      <c r="G579" s="186" t="s">
        <v>270</v>
      </c>
      <c r="H579" s="178"/>
      <c r="I579" s="186" t="s">
        <v>167</v>
      </c>
      <c r="J579" s="179" t="s">
        <v>22</v>
      </c>
      <c r="K579" s="180" t="s">
        <v>130</v>
      </c>
      <c r="L579" s="181">
        <v>613.29639999999995</v>
      </c>
    </row>
    <row r="580" spans="1:12" ht="20.100000000000001" customHeight="1">
      <c r="A580" s="172">
        <v>44952</v>
      </c>
      <c r="B580" s="173" t="s">
        <v>46</v>
      </c>
      <c r="C580" s="184" t="s">
        <v>58</v>
      </c>
      <c r="D580" s="174" t="s">
        <v>7</v>
      </c>
      <c r="E580" s="189">
        <v>1900</v>
      </c>
      <c r="F580" s="176">
        <v>3.0980126411960027</v>
      </c>
      <c r="G580" s="186" t="s">
        <v>61</v>
      </c>
      <c r="H580" s="178"/>
      <c r="I580" s="177" t="s">
        <v>40</v>
      </c>
      <c r="J580" s="179" t="s">
        <v>22</v>
      </c>
      <c r="K580" s="180" t="s">
        <v>130</v>
      </c>
      <c r="L580" s="181">
        <v>613.29639999999995</v>
      </c>
    </row>
    <row r="581" spans="1:12" ht="20.100000000000001" customHeight="1">
      <c r="A581" s="172">
        <v>44952</v>
      </c>
      <c r="B581" s="173" t="s">
        <v>46</v>
      </c>
      <c r="C581" s="184" t="s">
        <v>58</v>
      </c>
      <c r="D581" s="174" t="s">
        <v>7</v>
      </c>
      <c r="E581" s="189">
        <v>1500</v>
      </c>
      <c r="F581" s="176">
        <v>2.4457994535757916</v>
      </c>
      <c r="G581" s="177" t="s">
        <v>112</v>
      </c>
      <c r="H581" s="178"/>
      <c r="I581" s="177" t="s">
        <v>59</v>
      </c>
      <c r="J581" s="179" t="s">
        <v>22</v>
      </c>
      <c r="K581" s="180" t="s">
        <v>130</v>
      </c>
      <c r="L581" s="181">
        <v>613.29639999999995</v>
      </c>
    </row>
    <row r="582" spans="1:12" ht="20.100000000000001" customHeight="1">
      <c r="A582" s="172">
        <v>44952</v>
      </c>
      <c r="B582" s="173" t="s">
        <v>46</v>
      </c>
      <c r="C582" s="184" t="s">
        <v>58</v>
      </c>
      <c r="D582" s="174" t="s">
        <v>10</v>
      </c>
      <c r="E582" s="175">
        <v>2800</v>
      </c>
      <c r="F582" s="176">
        <v>4.565492313341478</v>
      </c>
      <c r="G582" s="186" t="s">
        <v>63</v>
      </c>
      <c r="H582" s="178"/>
      <c r="I582" s="177" t="s">
        <v>15</v>
      </c>
      <c r="J582" s="179" t="s">
        <v>22</v>
      </c>
      <c r="K582" s="180" t="s">
        <v>130</v>
      </c>
      <c r="L582" s="181">
        <v>613.29639999999995</v>
      </c>
    </row>
    <row r="583" spans="1:12" ht="20.100000000000001" customHeight="1">
      <c r="A583" s="172">
        <v>44953</v>
      </c>
      <c r="B583" s="173" t="s">
        <v>221</v>
      </c>
      <c r="C583" s="184" t="s">
        <v>58</v>
      </c>
      <c r="D583" s="174" t="s">
        <v>7</v>
      </c>
      <c r="E583" s="196">
        <v>1800</v>
      </c>
      <c r="F583" s="176">
        <v>2.9349593442909501</v>
      </c>
      <c r="G583" s="197" t="s">
        <v>222</v>
      </c>
      <c r="H583" s="178"/>
      <c r="I583" s="177" t="s">
        <v>20</v>
      </c>
      <c r="J583" s="179" t="s">
        <v>22</v>
      </c>
      <c r="K583" s="180" t="s">
        <v>130</v>
      </c>
      <c r="L583" s="181">
        <v>613.29639999999995</v>
      </c>
    </row>
    <row r="584" spans="1:12" ht="20.100000000000001" customHeight="1">
      <c r="A584" s="172">
        <v>44953</v>
      </c>
      <c r="B584" s="208" t="s">
        <v>46</v>
      </c>
      <c r="C584" s="184" t="s">
        <v>58</v>
      </c>
      <c r="D584" s="174" t="s">
        <v>8</v>
      </c>
      <c r="E584" s="175">
        <v>1600</v>
      </c>
      <c r="F584" s="176">
        <v>2.6088527504808443</v>
      </c>
      <c r="G584" s="177" t="s">
        <v>67</v>
      </c>
      <c r="H584" s="178"/>
      <c r="I584" s="186" t="s">
        <v>14</v>
      </c>
      <c r="J584" s="179" t="s">
        <v>22</v>
      </c>
      <c r="K584" s="180" t="s">
        <v>130</v>
      </c>
      <c r="L584" s="181">
        <v>613.29639999999995</v>
      </c>
    </row>
    <row r="585" spans="1:12" ht="20.100000000000001" customHeight="1">
      <c r="A585" s="183">
        <v>44953</v>
      </c>
      <c r="B585" s="187" t="s">
        <v>46</v>
      </c>
      <c r="C585" s="184" t="s">
        <v>58</v>
      </c>
      <c r="D585" s="174" t="s">
        <v>9</v>
      </c>
      <c r="E585" s="185">
        <v>2500</v>
      </c>
      <c r="F585" s="176">
        <v>4.0763324226263196</v>
      </c>
      <c r="G585" s="186" t="s">
        <v>104</v>
      </c>
      <c r="H585" s="178"/>
      <c r="I585" s="186" t="s">
        <v>17</v>
      </c>
      <c r="J585" s="179" t="s">
        <v>22</v>
      </c>
      <c r="K585" s="180" t="s">
        <v>130</v>
      </c>
      <c r="L585" s="181">
        <v>613.29639999999995</v>
      </c>
    </row>
    <row r="586" spans="1:12" ht="20.100000000000001" customHeight="1">
      <c r="A586" s="190">
        <v>44953</v>
      </c>
      <c r="B586" s="191" t="s">
        <v>95</v>
      </c>
      <c r="C586" s="184" t="s">
        <v>58</v>
      </c>
      <c r="D586" s="192" t="s">
        <v>9</v>
      </c>
      <c r="E586" s="193">
        <v>1500</v>
      </c>
      <c r="F586" s="176">
        <v>2.4457994535757916</v>
      </c>
      <c r="G586" s="194" t="s">
        <v>60</v>
      </c>
      <c r="H586" s="178"/>
      <c r="I586" s="186" t="s">
        <v>16</v>
      </c>
      <c r="J586" s="179" t="s">
        <v>22</v>
      </c>
      <c r="K586" s="180" t="s">
        <v>130</v>
      </c>
      <c r="L586" s="181">
        <v>613.29639999999995</v>
      </c>
    </row>
    <row r="587" spans="1:12" ht="20.100000000000001" customHeight="1">
      <c r="A587" s="172">
        <v>44953</v>
      </c>
      <c r="B587" s="173" t="s">
        <v>46</v>
      </c>
      <c r="C587" s="184" t="s">
        <v>58</v>
      </c>
      <c r="D587" s="174" t="s">
        <v>6</v>
      </c>
      <c r="E587" s="188">
        <v>1900</v>
      </c>
      <c r="F587" s="176">
        <v>3.0980126411960027</v>
      </c>
      <c r="G587" s="186" t="s">
        <v>160</v>
      </c>
      <c r="H587" s="178"/>
      <c r="I587" s="186" t="s">
        <v>153</v>
      </c>
      <c r="J587" s="179" t="s">
        <v>22</v>
      </c>
      <c r="K587" s="180" t="s">
        <v>130</v>
      </c>
      <c r="L587" s="181">
        <v>613.29639999999995</v>
      </c>
    </row>
    <row r="588" spans="1:12" ht="20.100000000000001" customHeight="1">
      <c r="A588" s="183">
        <v>44953</v>
      </c>
      <c r="B588" s="173" t="s">
        <v>46</v>
      </c>
      <c r="C588" s="184" t="s">
        <v>58</v>
      </c>
      <c r="D588" s="174" t="s">
        <v>6</v>
      </c>
      <c r="E588" s="189">
        <v>1750</v>
      </c>
      <c r="F588" s="176">
        <v>2.8534326958384235</v>
      </c>
      <c r="G588" s="177" t="s">
        <v>66</v>
      </c>
      <c r="H588" s="178"/>
      <c r="I588" s="177" t="s">
        <v>13</v>
      </c>
      <c r="J588" s="179" t="s">
        <v>22</v>
      </c>
      <c r="K588" s="180" t="s">
        <v>130</v>
      </c>
      <c r="L588" s="181">
        <v>613.29639999999995</v>
      </c>
    </row>
    <row r="589" spans="1:12" ht="20.100000000000001" customHeight="1">
      <c r="A589" s="172">
        <v>44953</v>
      </c>
      <c r="B589" s="173" t="s">
        <v>46</v>
      </c>
      <c r="C589" s="184" t="s">
        <v>58</v>
      </c>
      <c r="D589" s="174" t="s">
        <v>6</v>
      </c>
      <c r="E589" s="199">
        <v>1900</v>
      </c>
      <c r="F589" s="176">
        <v>3.0980126411960027</v>
      </c>
      <c r="G589" s="177" t="s">
        <v>65</v>
      </c>
      <c r="H589" s="178"/>
      <c r="I589" s="198" t="s">
        <v>25</v>
      </c>
      <c r="J589" s="179" t="s">
        <v>22</v>
      </c>
      <c r="K589" s="180" t="s">
        <v>130</v>
      </c>
      <c r="L589" s="181">
        <v>613.29639999999995</v>
      </c>
    </row>
    <row r="590" spans="1:12" ht="20.100000000000001" customHeight="1">
      <c r="A590" s="172">
        <v>44953</v>
      </c>
      <c r="B590" s="173" t="s">
        <v>95</v>
      </c>
      <c r="C590" s="184" t="s">
        <v>58</v>
      </c>
      <c r="D590" s="174" t="s">
        <v>6</v>
      </c>
      <c r="E590" s="199">
        <v>1600</v>
      </c>
      <c r="F590" s="176">
        <v>2.6088527504808443</v>
      </c>
      <c r="G590" s="186" t="s">
        <v>64</v>
      </c>
      <c r="H590" s="178"/>
      <c r="I590" s="186" t="s">
        <v>45</v>
      </c>
      <c r="J590" s="179" t="s">
        <v>22</v>
      </c>
      <c r="K590" s="180" t="s">
        <v>130</v>
      </c>
      <c r="L590" s="181">
        <v>613.29639999999995</v>
      </c>
    </row>
    <row r="591" spans="1:12" ht="20.100000000000001" customHeight="1">
      <c r="A591" s="172">
        <v>44953</v>
      </c>
      <c r="B591" s="173" t="s">
        <v>46</v>
      </c>
      <c r="C591" s="184" t="s">
        <v>58</v>
      </c>
      <c r="D591" s="174" t="s">
        <v>6</v>
      </c>
      <c r="E591" s="199">
        <v>1800</v>
      </c>
      <c r="F591" s="176">
        <v>2.9349593442909501</v>
      </c>
      <c r="G591" s="177" t="s">
        <v>129</v>
      </c>
      <c r="H591" s="178"/>
      <c r="I591" s="186" t="s">
        <v>128</v>
      </c>
      <c r="J591" s="179" t="s">
        <v>22</v>
      </c>
      <c r="K591" s="180" t="s">
        <v>130</v>
      </c>
      <c r="L591" s="181">
        <v>613.29639999999995</v>
      </c>
    </row>
    <row r="592" spans="1:12" ht="20.100000000000001" customHeight="1">
      <c r="A592" s="172">
        <v>44953</v>
      </c>
      <c r="B592" s="173" t="s">
        <v>46</v>
      </c>
      <c r="C592" s="184" t="s">
        <v>58</v>
      </c>
      <c r="D592" s="174" t="s">
        <v>6</v>
      </c>
      <c r="E592" s="199">
        <v>2000</v>
      </c>
      <c r="F592" s="176">
        <v>3.2610659381010554</v>
      </c>
      <c r="G592" s="177" t="s">
        <v>176</v>
      </c>
      <c r="H592" s="178"/>
      <c r="I592" s="186" t="s">
        <v>168</v>
      </c>
      <c r="J592" s="179" t="s">
        <v>22</v>
      </c>
      <c r="K592" s="180" t="s">
        <v>130</v>
      </c>
      <c r="L592" s="181">
        <v>613.29639999999995</v>
      </c>
    </row>
    <row r="593" spans="1:12" ht="20.100000000000001" customHeight="1">
      <c r="A593" s="172">
        <v>44953</v>
      </c>
      <c r="B593" s="173" t="s">
        <v>46</v>
      </c>
      <c r="C593" s="184" t="s">
        <v>58</v>
      </c>
      <c r="D593" s="174" t="s">
        <v>6</v>
      </c>
      <c r="E593" s="199">
        <v>500</v>
      </c>
      <c r="F593" s="176">
        <v>0.81526648452526385</v>
      </c>
      <c r="G593" s="186" t="s">
        <v>178</v>
      </c>
      <c r="H593" s="178"/>
      <c r="I593" s="186" t="s">
        <v>144</v>
      </c>
      <c r="J593" s="179" t="s">
        <v>22</v>
      </c>
      <c r="K593" s="180" t="s">
        <v>130</v>
      </c>
      <c r="L593" s="181">
        <v>613.29639999999995</v>
      </c>
    </row>
    <row r="594" spans="1:12" ht="20.100000000000001" customHeight="1">
      <c r="A594" s="172">
        <v>44953</v>
      </c>
      <c r="B594" s="173" t="s">
        <v>46</v>
      </c>
      <c r="C594" s="184" t="s">
        <v>58</v>
      </c>
      <c r="D594" s="174" t="s">
        <v>7</v>
      </c>
      <c r="E594" s="189">
        <v>1500</v>
      </c>
      <c r="F594" s="176">
        <v>2.4457994535757916</v>
      </c>
      <c r="G594" s="177" t="s">
        <v>161</v>
      </c>
      <c r="H594" s="178"/>
      <c r="I594" s="177" t="s">
        <v>12</v>
      </c>
      <c r="J594" s="179" t="s">
        <v>22</v>
      </c>
      <c r="K594" s="180" t="s">
        <v>130</v>
      </c>
      <c r="L594" s="181">
        <v>613.29639999999995</v>
      </c>
    </row>
    <row r="595" spans="1:12" ht="20.100000000000001" customHeight="1">
      <c r="A595" s="172">
        <v>44953</v>
      </c>
      <c r="B595" s="173" t="s">
        <v>46</v>
      </c>
      <c r="C595" s="184" t="s">
        <v>58</v>
      </c>
      <c r="D595" s="174" t="s">
        <v>10</v>
      </c>
      <c r="E595" s="175">
        <v>1800</v>
      </c>
      <c r="F595" s="176">
        <v>2.9349593442909501</v>
      </c>
      <c r="G595" s="186" t="s">
        <v>270</v>
      </c>
      <c r="H595" s="178"/>
      <c r="I595" s="186" t="s">
        <v>167</v>
      </c>
      <c r="J595" s="179" t="s">
        <v>22</v>
      </c>
      <c r="K595" s="180" t="s">
        <v>130</v>
      </c>
      <c r="L595" s="181">
        <v>613.29639999999995</v>
      </c>
    </row>
    <row r="596" spans="1:12" ht="20.100000000000001" customHeight="1">
      <c r="A596" s="172">
        <v>44953</v>
      </c>
      <c r="B596" s="173" t="s">
        <v>46</v>
      </c>
      <c r="C596" s="184" t="s">
        <v>58</v>
      </c>
      <c r="D596" s="174" t="s">
        <v>7</v>
      </c>
      <c r="E596" s="189">
        <v>3000</v>
      </c>
      <c r="F596" s="176">
        <v>4.8915989071515833</v>
      </c>
      <c r="G596" s="186" t="s">
        <v>61</v>
      </c>
      <c r="H596" s="178"/>
      <c r="I596" s="177" t="s">
        <v>40</v>
      </c>
      <c r="J596" s="179" t="s">
        <v>22</v>
      </c>
      <c r="K596" s="180" t="s">
        <v>130</v>
      </c>
      <c r="L596" s="181">
        <v>613.29639999999995</v>
      </c>
    </row>
    <row r="597" spans="1:12" ht="20.100000000000001" customHeight="1">
      <c r="A597" s="172">
        <v>44953</v>
      </c>
      <c r="B597" s="173" t="s">
        <v>46</v>
      </c>
      <c r="C597" s="184" t="s">
        <v>58</v>
      </c>
      <c r="D597" s="174" t="s">
        <v>10</v>
      </c>
      <c r="E597" s="175">
        <v>2800</v>
      </c>
      <c r="F597" s="176">
        <v>4.565492313341478</v>
      </c>
      <c r="G597" s="186" t="s">
        <v>63</v>
      </c>
      <c r="H597" s="178"/>
      <c r="I597" s="177" t="s">
        <v>15</v>
      </c>
      <c r="J597" s="179" t="s">
        <v>22</v>
      </c>
      <c r="K597" s="180" t="s">
        <v>130</v>
      </c>
      <c r="L597" s="181">
        <v>613.29639999999995</v>
      </c>
    </row>
    <row r="598" spans="1:12" ht="20.100000000000001" customHeight="1">
      <c r="A598" s="183">
        <v>44954</v>
      </c>
      <c r="B598" s="187" t="s">
        <v>46</v>
      </c>
      <c r="C598" s="184" t="s">
        <v>58</v>
      </c>
      <c r="D598" s="174" t="s">
        <v>9</v>
      </c>
      <c r="E598" s="185">
        <v>2500</v>
      </c>
      <c r="F598" s="176">
        <v>4.0763324226263196</v>
      </c>
      <c r="G598" s="186" t="s">
        <v>104</v>
      </c>
      <c r="H598" s="178"/>
      <c r="I598" s="186" t="s">
        <v>17</v>
      </c>
      <c r="J598" s="179" t="s">
        <v>22</v>
      </c>
      <c r="K598" s="180" t="s">
        <v>130</v>
      </c>
      <c r="L598" s="181">
        <v>613.29639999999995</v>
      </c>
    </row>
    <row r="599" spans="1:12" ht="20.100000000000001" customHeight="1">
      <c r="A599" s="183">
        <v>44954</v>
      </c>
      <c r="B599" s="173" t="s">
        <v>46</v>
      </c>
      <c r="C599" s="184" t="s">
        <v>58</v>
      </c>
      <c r="D599" s="174" t="s">
        <v>6</v>
      </c>
      <c r="E599" s="189">
        <v>1650</v>
      </c>
      <c r="F599" s="176">
        <v>2.6903793989333709</v>
      </c>
      <c r="G599" s="177" t="s">
        <v>66</v>
      </c>
      <c r="H599" s="178"/>
      <c r="I599" s="177" t="s">
        <v>13</v>
      </c>
      <c r="J599" s="179" t="s">
        <v>22</v>
      </c>
      <c r="K599" s="180" t="s">
        <v>130</v>
      </c>
      <c r="L599" s="181">
        <v>613.29639999999995</v>
      </c>
    </row>
    <row r="600" spans="1:12" ht="20.100000000000001" customHeight="1">
      <c r="A600" s="172">
        <v>44956</v>
      </c>
      <c r="B600" s="173" t="s">
        <v>221</v>
      </c>
      <c r="C600" s="184" t="s">
        <v>58</v>
      </c>
      <c r="D600" s="174" t="s">
        <v>7</v>
      </c>
      <c r="E600" s="196">
        <v>1800</v>
      </c>
      <c r="F600" s="176">
        <v>2.9349593442909501</v>
      </c>
      <c r="G600" s="197" t="s">
        <v>222</v>
      </c>
      <c r="H600" s="178"/>
      <c r="I600" s="177" t="s">
        <v>20</v>
      </c>
      <c r="J600" s="179" t="s">
        <v>22</v>
      </c>
      <c r="K600" s="180" t="s">
        <v>130</v>
      </c>
      <c r="L600" s="181">
        <v>613.29639999999995</v>
      </c>
    </row>
    <row r="601" spans="1:12" ht="20.100000000000001" customHeight="1">
      <c r="A601" s="172">
        <v>44956</v>
      </c>
      <c r="B601" s="208" t="s">
        <v>46</v>
      </c>
      <c r="C601" s="184" t="s">
        <v>58</v>
      </c>
      <c r="D601" s="174" t="s">
        <v>8</v>
      </c>
      <c r="E601" s="175">
        <v>1700</v>
      </c>
      <c r="F601" s="176">
        <v>2.771906047385897</v>
      </c>
      <c r="G601" s="177" t="s">
        <v>67</v>
      </c>
      <c r="H601" s="178"/>
      <c r="I601" s="186" t="s">
        <v>14</v>
      </c>
      <c r="J601" s="179" t="s">
        <v>22</v>
      </c>
      <c r="K601" s="180" t="s">
        <v>130</v>
      </c>
      <c r="L601" s="181">
        <v>613.29639999999995</v>
      </c>
    </row>
    <row r="602" spans="1:12" ht="20.100000000000001" customHeight="1">
      <c r="A602" s="183">
        <v>44956</v>
      </c>
      <c r="B602" s="187" t="s">
        <v>46</v>
      </c>
      <c r="C602" s="184" t="s">
        <v>58</v>
      </c>
      <c r="D602" s="174" t="s">
        <v>9</v>
      </c>
      <c r="E602" s="185">
        <v>2500</v>
      </c>
      <c r="F602" s="176">
        <v>4.0763324226263196</v>
      </c>
      <c r="G602" s="186" t="s">
        <v>104</v>
      </c>
      <c r="H602" s="178"/>
      <c r="I602" s="186" t="s">
        <v>17</v>
      </c>
      <c r="J602" s="179" t="s">
        <v>22</v>
      </c>
      <c r="K602" s="180" t="s">
        <v>130</v>
      </c>
      <c r="L602" s="181">
        <v>613.29639999999995</v>
      </c>
    </row>
    <row r="603" spans="1:12" ht="20.100000000000001" customHeight="1">
      <c r="A603" s="190">
        <v>44956</v>
      </c>
      <c r="B603" s="191" t="s">
        <v>46</v>
      </c>
      <c r="C603" s="184" t="s">
        <v>58</v>
      </c>
      <c r="D603" s="192" t="s">
        <v>9</v>
      </c>
      <c r="E603" s="193">
        <v>1700</v>
      </c>
      <c r="F603" s="176">
        <v>2.771906047385897</v>
      </c>
      <c r="G603" s="194" t="s">
        <v>60</v>
      </c>
      <c r="H603" s="178"/>
      <c r="I603" s="186" t="s">
        <v>16</v>
      </c>
      <c r="J603" s="179" t="s">
        <v>22</v>
      </c>
      <c r="K603" s="180" t="s">
        <v>130</v>
      </c>
      <c r="L603" s="181">
        <v>613.29639999999995</v>
      </c>
    </row>
    <row r="604" spans="1:12" ht="20.100000000000001" customHeight="1">
      <c r="A604" s="172">
        <v>44956</v>
      </c>
      <c r="B604" s="173" t="s">
        <v>46</v>
      </c>
      <c r="C604" s="184" t="s">
        <v>58</v>
      </c>
      <c r="D604" s="174" t="s">
        <v>6</v>
      </c>
      <c r="E604" s="188">
        <v>1900</v>
      </c>
      <c r="F604" s="176">
        <v>3.0980126411960027</v>
      </c>
      <c r="G604" s="186" t="s">
        <v>160</v>
      </c>
      <c r="H604" s="178"/>
      <c r="I604" s="186" t="s">
        <v>153</v>
      </c>
      <c r="J604" s="179" t="s">
        <v>22</v>
      </c>
      <c r="K604" s="180" t="s">
        <v>130</v>
      </c>
      <c r="L604" s="181">
        <v>613.29639999999995</v>
      </c>
    </row>
    <row r="605" spans="1:12" ht="20.100000000000001" customHeight="1">
      <c r="A605" s="183">
        <v>44956</v>
      </c>
      <c r="B605" s="173" t="s">
        <v>46</v>
      </c>
      <c r="C605" s="184" t="s">
        <v>58</v>
      </c>
      <c r="D605" s="174" t="s">
        <v>6</v>
      </c>
      <c r="E605" s="189">
        <v>1800</v>
      </c>
      <c r="F605" s="176">
        <v>2.9349593442909501</v>
      </c>
      <c r="G605" s="177" t="s">
        <v>66</v>
      </c>
      <c r="H605" s="178"/>
      <c r="I605" s="177" t="s">
        <v>13</v>
      </c>
      <c r="J605" s="179" t="s">
        <v>22</v>
      </c>
      <c r="K605" s="180" t="s">
        <v>130</v>
      </c>
      <c r="L605" s="181">
        <v>613.29639999999995</v>
      </c>
    </row>
    <row r="606" spans="1:12" ht="20.100000000000001" customHeight="1">
      <c r="A606" s="172">
        <v>44956</v>
      </c>
      <c r="B606" s="173" t="s">
        <v>46</v>
      </c>
      <c r="C606" s="184" t="s">
        <v>58</v>
      </c>
      <c r="D606" s="174" t="s">
        <v>6</v>
      </c>
      <c r="E606" s="199">
        <v>1950</v>
      </c>
      <c r="F606" s="176">
        <v>3.1795392896485293</v>
      </c>
      <c r="G606" s="177" t="s">
        <v>65</v>
      </c>
      <c r="H606" s="178"/>
      <c r="I606" s="198" t="s">
        <v>25</v>
      </c>
      <c r="J606" s="179" t="s">
        <v>22</v>
      </c>
      <c r="K606" s="180" t="s">
        <v>130</v>
      </c>
      <c r="L606" s="181">
        <v>613.29639999999995</v>
      </c>
    </row>
    <row r="607" spans="1:12" ht="20.100000000000001" customHeight="1">
      <c r="A607" s="172">
        <v>44956</v>
      </c>
      <c r="B607" s="173" t="s">
        <v>95</v>
      </c>
      <c r="C607" s="184" t="s">
        <v>58</v>
      </c>
      <c r="D607" s="174" t="s">
        <v>6</v>
      </c>
      <c r="E607" s="199">
        <v>1800</v>
      </c>
      <c r="F607" s="176">
        <v>2.9349593442909501</v>
      </c>
      <c r="G607" s="186" t="s">
        <v>64</v>
      </c>
      <c r="H607" s="178"/>
      <c r="I607" s="186" t="s">
        <v>45</v>
      </c>
      <c r="J607" s="179" t="s">
        <v>22</v>
      </c>
      <c r="K607" s="180" t="s">
        <v>130</v>
      </c>
      <c r="L607" s="181">
        <v>613.29639999999995</v>
      </c>
    </row>
    <row r="608" spans="1:12" ht="20.100000000000001" customHeight="1">
      <c r="A608" s="172">
        <v>44956</v>
      </c>
      <c r="B608" s="173" t="s">
        <v>46</v>
      </c>
      <c r="C608" s="184" t="s">
        <v>58</v>
      </c>
      <c r="D608" s="174" t="s">
        <v>6</v>
      </c>
      <c r="E608" s="199">
        <v>1900</v>
      </c>
      <c r="F608" s="176">
        <v>3.0980126411960027</v>
      </c>
      <c r="G608" s="177" t="s">
        <v>129</v>
      </c>
      <c r="H608" s="178"/>
      <c r="I608" s="186" t="s">
        <v>128</v>
      </c>
      <c r="J608" s="179" t="s">
        <v>22</v>
      </c>
      <c r="K608" s="180" t="s">
        <v>130</v>
      </c>
      <c r="L608" s="181">
        <v>613.29639999999995</v>
      </c>
    </row>
    <row r="609" spans="1:12" ht="20.100000000000001" customHeight="1">
      <c r="A609" s="172">
        <v>44956</v>
      </c>
      <c r="B609" s="173" t="s">
        <v>46</v>
      </c>
      <c r="C609" s="184" t="s">
        <v>58</v>
      </c>
      <c r="D609" s="174" t="s">
        <v>6</v>
      </c>
      <c r="E609" s="199">
        <v>2000</v>
      </c>
      <c r="F609" s="176">
        <v>3.2610659381010554</v>
      </c>
      <c r="G609" s="177" t="s">
        <v>176</v>
      </c>
      <c r="H609" s="178"/>
      <c r="I609" s="186" t="s">
        <v>168</v>
      </c>
      <c r="J609" s="179" t="s">
        <v>22</v>
      </c>
      <c r="K609" s="180" t="s">
        <v>130</v>
      </c>
      <c r="L609" s="181">
        <v>613.29639999999995</v>
      </c>
    </row>
    <row r="610" spans="1:12" ht="20.100000000000001" customHeight="1">
      <c r="A610" s="172">
        <v>44956</v>
      </c>
      <c r="B610" s="173" t="s">
        <v>46</v>
      </c>
      <c r="C610" s="184" t="s">
        <v>58</v>
      </c>
      <c r="D610" s="174" t="s">
        <v>6</v>
      </c>
      <c r="E610" s="199">
        <v>1000</v>
      </c>
      <c r="F610" s="176">
        <v>1.6305329690505277</v>
      </c>
      <c r="G610" s="186" t="s">
        <v>178</v>
      </c>
      <c r="H610" s="178"/>
      <c r="I610" s="186" t="s">
        <v>144</v>
      </c>
      <c r="J610" s="179" t="s">
        <v>22</v>
      </c>
      <c r="K610" s="180" t="s">
        <v>130</v>
      </c>
      <c r="L610" s="181">
        <v>613.29639999999995</v>
      </c>
    </row>
    <row r="611" spans="1:12" ht="20.100000000000001" customHeight="1">
      <c r="A611" s="172">
        <v>44956</v>
      </c>
      <c r="B611" s="173" t="s">
        <v>46</v>
      </c>
      <c r="C611" s="184" t="s">
        <v>58</v>
      </c>
      <c r="D611" s="174" t="s">
        <v>7</v>
      </c>
      <c r="E611" s="189">
        <v>1500</v>
      </c>
      <c r="F611" s="176">
        <v>2.4457994535757916</v>
      </c>
      <c r="G611" s="177" t="s">
        <v>161</v>
      </c>
      <c r="H611" s="178"/>
      <c r="I611" s="177" t="s">
        <v>12</v>
      </c>
      <c r="J611" s="179" t="s">
        <v>22</v>
      </c>
      <c r="K611" s="180" t="s">
        <v>130</v>
      </c>
      <c r="L611" s="181">
        <v>613.29639999999995</v>
      </c>
    </row>
    <row r="612" spans="1:12" ht="20.100000000000001" customHeight="1">
      <c r="A612" s="172">
        <v>44956</v>
      </c>
      <c r="B612" s="173" t="s">
        <v>46</v>
      </c>
      <c r="C612" s="184" t="s">
        <v>58</v>
      </c>
      <c r="D612" s="174" t="s">
        <v>10</v>
      </c>
      <c r="E612" s="175">
        <v>1800</v>
      </c>
      <c r="F612" s="176">
        <v>2.9349593442909501</v>
      </c>
      <c r="G612" s="186" t="s">
        <v>270</v>
      </c>
      <c r="H612" s="178"/>
      <c r="I612" s="186" t="s">
        <v>167</v>
      </c>
      <c r="J612" s="179" t="s">
        <v>22</v>
      </c>
      <c r="K612" s="180" t="s">
        <v>130</v>
      </c>
      <c r="L612" s="181">
        <v>613.29639999999995</v>
      </c>
    </row>
    <row r="613" spans="1:12" ht="20.100000000000001" customHeight="1">
      <c r="A613" s="172">
        <v>44956</v>
      </c>
      <c r="B613" s="173" t="s">
        <v>46</v>
      </c>
      <c r="C613" s="184" t="s">
        <v>58</v>
      </c>
      <c r="D613" s="174" t="s">
        <v>7</v>
      </c>
      <c r="E613" s="189">
        <v>1950</v>
      </c>
      <c r="F613" s="176">
        <v>3.1795392896485293</v>
      </c>
      <c r="G613" s="186" t="s">
        <v>61</v>
      </c>
      <c r="H613" s="178"/>
      <c r="I613" s="177" t="s">
        <v>40</v>
      </c>
      <c r="J613" s="179" t="s">
        <v>22</v>
      </c>
      <c r="K613" s="180" t="s">
        <v>130</v>
      </c>
      <c r="L613" s="181">
        <v>613.29639999999995</v>
      </c>
    </row>
    <row r="614" spans="1:12" ht="20.100000000000001" customHeight="1">
      <c r="A614" s="172">
        <v>44956</v>
      </c>
      <c r="B614" s="173" t="s">
        <v>46</v>
      </c>
      <c r="C614" s="184" t="s">
        <v>58</v>
      </c>
      <c r="D614" s="174" t="s">
        <v>7</v>
      </c>
      <c r="E614" s="189">
        <v>1800</v>
      </c>
      <c r="F614" s="176">
        <v>2.9349593442909501</v>
      </c>
      <c r="G614" s="177" t="s">
        <v>112</v>
      </c>
      <c r="H614" s="178"/>
      <c r="I614" s="177" t="s">
        <v>59</v>
      </c>
      <c r="J614" s="179" t="s">
        <v>22</v>
      </c>
      <c r="K614" s="180" t="s">
        <v>130</v>
      </c>
      <c r="L614" s="181">
        <v>613.29639999999995</v>
      </c>
    </row>
    <row r="615" spans="1:12" ht="20.100000000000001" customHeight="1">
      <c r="A615" s="172">
        <v>44956</v>
      </c>
      <c r="B615" s="173" t="s">
        <v>46</v>
      </c>
      <c r="C615" s="184" t="s">
        <v>58</v>
      </c>
      <c r="D615" s="174" t="s">
        <v>10</v>
      </c>
      <c r="E615" s="175">
        <v>2000</v>
      </c>
      <c r="F615" s="176">
        <v>3.2610659381010554</v>
      </c>
      <c r="G615" s="186" t="s">
        <v>63</v>
      </c>
      <c r="H615" s="178"/>
      <c r="I615" s="177" t="s">
        <v>15</v>
      </c>
      <c r="J615" s="179" t="s">
        <v>22</v>
      </c>
      <c r="K615" s="180" t="s">
        <v>130</v>
      </c>
      <c r="L615" s="181">
        <v>613.29639999999995</v>
      </c>
    </row>
    <row r="616" spans="1:12" ht="20.100000000000001" customHeight="1">
      <c r="A616" s="172">
        <v>44957</v>
      </c>
      <c r="B616" s="201" t="s">
        <v>151</v>
      </c>
      <c r="C616" s="201" t="s">
        <v>127</v>
      </c>
      <c r="D616" s="205" t="s">
        <v>10</v>
      </c>
      <c r="E616" s="202">
        <v>17523</v>
      </c>
      <c r="F616" s="176">
        <v>28.571829216672398</v>
      </c>
      <c r="G616" s="203" t="s">
        <v>27</v>
      </c>
      <c r="H616" s="204"/>
      <c r="I616" s="204" t="s">
        <v>57</v>
      </c>
      <c r="J616" s="179" t="s">
        <v>22</v>
      </c>
      <c r="K616" s="180" t="s">
        <v>130</v>
      </c>
      <c r="L616" s="181">
        <v>613.29639999999995</v>
      </c>
    </row>
    <row r="617" spans="1:12" ht="20.100000000000001" customHeight="1">
      <c r="A617" s="172">
        <v>44957</v>
      </c>
      <c r="B617" s="201" t="s">
        <v>152</v>
      </c>
      <c r="C617" s="201" t="s">
        <v>127</v>
      </c>
      <c r="D617" s="205" t="s">
        <v>10</v>
      </c>
      <c r="E617" s="202">
        <v>36366</v>
      </c>
      <c r="F617" s="176">
        <v>59.295961952491488</v>
      </c>
      <c r="G617" s="203" t="s">
        <v>27</v>
      </c>
      <c r="H617" s="204"/>
      <c r="I617" s="204" t="s">
        <v>56</v>
      </c>
      <c r="J617" s="179" t="s">
        <v>22</v>
      </c>
      <c r="K617" s="180" t="s">
        <v>130</v>
      </c>
      <c r="L617" s="181">
        <v>613.29639999999995</v>
      </c>
    </row>
    <row r="618" spans="1:12" ht="20.100000000000001" customHeight="1">
      <c r="A618" s="172">
        <v>44957</v>
      </c>
      <c r="B618" s="201" t="s">
        <v>463</v>
      </c>
      <c r="C618" s="201" t="s">
        <v>127</v>
      </c>
      <c r="D618" s="205" t="s">
        <v>10</v>
      </c>
      <c r="E618" s="202">
        <v>1684</v>
      </c>
      <c r="F618" s="176">
        <v>2.7458175198810886</v>
      </c>
      <c r="G618" s="203" t="s">
        <v>27</v>
      </c>
      <c r="H618" s="204"/>
      <c r="I618" s="204" t="s">
        <v>464</v>
      </c>
      <c r="J618" s="179" t="s">
        <v>22</v>
      </c>
      <c r="K618" s="180" t="s">
        <v>130</v>
      </c>
      <c r="L618" s="181">
        <v>613.29639999999995</v>
      </c>
    </row>
    <row r="619" spans="1:12" ht="20.100000000000001" customHeight="1">
      <c r="A619" s="172">
        <v>44957</v>
      </c>
      <c r="B619" s="173" t="s">
        <v>221</v>
      </c>
      <c r="C619" s="184" t="s">
        <v>58</v>
      </c>
      <c r="D619" s="206" t="s">
        <v>7</v>
      </c>
      <c r="E619" s="196">
        <v>1900</v>
      </c>
      <c r="F619" s="176">
        <v>3.0980126411960027</v>
      </c>
      <c r="G619" s="197" t="s">
        <v>222</v>
      </c>
      <c r="H619" s="178"/>
      <c r="I619" s="177" t="s">
        <v>20</v>
      </c>
      <c r="J619" s="179" t="s">
        <v>22</v>
      </c>
      <c r="K619" s="180" t="s">
        <v>130</v>
      </c>
      <c r="L619" s="181">
        <v>613.29639999999995</v>
      </c>
    </row>
    <row r="620" spans="1:12" ht="20.100000000000001" customHeight="1">
      <c r="A620" s="172">
        <v>44957</v>
      </c>
      <c r="B620" s="208" t="s">
        <v>46</v>
      </c>
      <c r="C620" s="184" t="s">
        <v>58</v>
      </c>
      <c r="D620" s="174" t="s">
        <v>8</v>
      </c>
      <c r="E620" s="175">
        <v>1800</v>
      </c>
      <c r="F620" s="176">
        <v>2.9349593442909501</v>
      </c>
      <c r="G620" s="177" t="s">
        <v>67</v>
      </c>
      <c r="H620" s="178"/>
      <c r="I620" s="186" t="s">
        <v>14</v>
      </c>
      <c r="J620" s="179" t="s">
        <v>22</v>
      </c>
      <c r="K620" s="180" t="s">
        <v>130</v>
      </c>
      <c r="L620" s="181">
        <v>613.29639999999995</v>
      </c>
    </row>
    <row r="621" spans="1:12" ht="20.100000000000001" customHeight="1">
      <c r="A621" s="183">
        <v>44957</v>
      </c>
      <c r="B621" s="187" t="s">
        <v>46</v>
      </c>
      <c r="C621" s="184" t="s">
        <v>58</v>
      </c>
      <c r="D621" s="174" t="s">
        <v>9</v>
      </c>
      <c r="E621" s="185">
        <v>2500</v>
      </c>
      <c r="F621" s="176">
        <v>4.0763324226263196</v>
      </c>
      <c r="G621" s="186" t="s">
        <v>104</v>
      </c>
      <c r="H621" s="178"/>
      <c r="I621" s="186" t="s">
        <v>17</v>
      </c>
      <c r="J621" s="179" t="s">
        <v>22</v>
      </c>
      <c r="K621" s="180" t="s">
        <v>130</v>
      </c>
      <c r="L621" s="181">
        <v>613.29639999999995</v>
      </c>
    </row>
    <row r="622" spans="1:12" ht="20.100000000000001" customHeight="1">
      <c r="A622" s="190">
        <v>44957</v>
      </c>
      <c r="B622" s="191" t="s">
        <v>46</v>
      </c>
      <c r="C622" s="184" t="s">
        <v>58</v>
      </c>
      <c r="D622" s="192" t="s">
        <v>9</v>
      </c>
      <c r="E622" s="193">
        <v>1900</v>
      </c>
      <c r="F622" s="176">
        <v>3.0980126411960027</v>
      </c>
      <c r="G622" s="194" t="s">
        <v>60</v>
      </c>
      <c r="H622" s="178"/>
      <c r="I622" s="186" t="s">
        <v>16</v>
      </c>
      <c r="J622" s="179" t="s">
        <v>22</v>
      </c>
      <c r="K622" s="180" t="s">
        <v>130</v>
      </c>
      <c r="L622" s="181">
        <v>613.29639999999995</v>
      </c>
    </row>
    <row r="623" spans="1:12" ht="20.100000000000001" customHeight="1">
      <c r="A623" s="172">
        <v>44957</v>
      </c>
      <c r="B623" s="173" t="s">
        <v>46</v>
      </c>
      <c r="C623" s="184" t="s">
        <v>58</v>
      </c>
      <c r="D623" s="174" t="s">
        <v>6</v>
      </c>
      <c r="E623" s="188">
        <v>1900</v>
      </c>
      <c r="F623" s="176">
        <v>3.0980126411960027</v>
      </c>
      <c r="G623" s="186" t="s">
        <v>160</v>
      </c>
      <c r="H623" s="178"/>
      <c r="I623" s="186" t="s">
        <v>153</v>
      </c>
      <c r="J623" s="179" t="s">
        <v>22</v>
      </c>
      <c r="K623" s="180" t="s">
        <v>130</v>
      </c>
      <c r="L623" s="181">
        <v>613.29639999999995</v>
      </c>
    </row>
    <row r="624" spans="1:12" ht="20.100000000000001" customHeight="1">
      <c r="A624" s="183">
        <v>44957</v>
      </c>
      <c r="B624" s="173" t="s">
        <v>46</v>
      </c>
      <c r="C624" s="184" t="s">
        <v>58</v>
      </c>
      <c r="D624" s="174" t="s">
        <v>6</v>
      </c>
      <c r="E624" s="189">
        <v>1900</v>
      </c>
      <c r="F624" s="176">
        <v>3.0980126411960027</v>
      </c>
      <c r="G624" s="177" t="s">
        <v>66</v>
      </c>
      <c r="H624" s="178"/>
      <c r="I624" s="177" t="s">
        <v>13</v>
      </c>
      <c r="J624" s="179" t="s">
        <v>22</v>
      </c>
      <c r="K624" s="180" t="s">
        <v>130</v>
      </c>
      <c r="L624" s="181">
        <v>613.29639999999995</v>
      </c>
    </row>
    <row r="625" spans="1:12" ht="20.100000000000001" customHeight="1">
      <c r="A625" s="172">
        <v>44957</v>
      </c>
      <c r="B625" s="173" t="s">
        <v>46</v>
      </c>
      <c r="C625" s="184" t="s">
        <v>58</v>
      </c>
      <c r="D625" s="174" t="s">
        <v>6</v>
      </c>
      <c r="E625" s="199">
        <v>2500</v>
      </c>
      <c r="F625" s="176">
        <v>4.0763324226263196</v>
      </c>
      <c r="G625" s="177" t="s">
        <v>65</v>
      </c>
      <c r="H625" s="178"/>
      <c r="I625" s="198" t="s">
        <v>25</v>
      </c>
      <c r="J625" s="179" t="s">
        <v>22</v>
      </c>
      <c r="K625" s="180" t="s">
        <v>130</v>
      </c>
      <c r="L625" s="181">
        <v>613.29639999999995</v>
      </c>
    </row>
    <row r="626" spans="1:12" ht="20.100000000000001" customHeight="1">
      <c r="A626" s="172">
        <v>44957</v>
      </c>
      <c r="B626" s="173" t="s">
        <v>95</v>
      </c>
      <c r="C626" s="184" t="s">
        <v>58</v>
      </c>
      <c r="D626" s="174" t="s">
        <v>6</v>
      </c>
      <c r="E626" s="199">
        <v>1800</v>
      </c>
      <c r="F626" s="176">
        <v>2.9349593442909501</v>
      </c>
      <c r="G626" s="186" t="s">
        <v>64</v>
      </c>
      <c r="H626" s="178"/>
      <c r="I626" s="186" t="s">
        <v>45</v>
      </c>
      <c r="J626" s="179" t="s">
        <v>22</v>
      </c>
      <c r="K626" s="180" t="s">
        <v>130</v>
      </c>
      <c r="L626" s="181">
        <v>613.29639999999995</v>
      </c>
    </row>
    <row r="627" spans="1:12" ht="20.100000000000001" customHeight="1">
      <c r="A627" s="172">
        <v>44957</v>
      </c>
      <c r="B627" s="173" t="s">
        <v>46</v>
      </c>
      <c r="C627" s="184" t="s">
        <v>58</v>
      </c>
      <c r="D627" s="174" t="s">
        <v>6</v>
      </c>
      <c r="E627" s="199">
        <v>1950</v>
      </c>
      <c r="F627" s="176">
        <v>3.1795392896485293</v>
      </c>
      <c r="G627" s="177" t="s">
        <v>129</v>
      </c>
      <c r="H627" s="178"/>
      <c r="I627" s="186" t="s">
        <v>128</v>
      </c>
      <c r="J627" s="179" t="s">
        <v>22</v>
      </c>
      <c r="K627" s="180" t="s">
        <v>130</v>
      </c>
      <c r="L627" s="181">
        <v>613.29639999999995</v>
      </c>
    </row>
    <row r="628" spans="1:12" ht="20.100000000000001" customHeight="1">
      <c r="A628" s="172">
        <v>44957</v>
      </c>
      <c r="B628" s="173" t="s">
        <v>46</v>
      </c>
      <c r="C628" s="184" t="s">
        <v>58</v>
      </c>
      <c r="D628" s="174" t="s">
        <v>6</v>
      </c>
      <c r="E628" s="199">
        <v>2000</v>
      </c>
      <c r="F628" s="176">
        <v>3.2610659381010554</v>
      </c>
      <c r="G628" s="177" t="s">
        <v>176</v>
      </c>
      <c r="H628" s="178"/>
      <c r="I628" s="186" t="s">
        <v>168</v>
      </c>
      <c r="J628" s="179" t="s">
        <v>22</v>
      </c>
      <c r="K628" s="180" t="s">
        <v>130</v>
      </c>
      <c r="L628" s="181">
        <v>613.29639999999995</v>
      </c>
    </row>
    <row r="629" spans="1:12" ht="20.100000000000001" customHeight="1">
      <c r="A629" s="172">
        <v>44957</v>
      </c>
      <c r="B629" s="173" t="s">
        <v>46</v>
      </c>
      <c r="C629" s="184" t="s">
        <v>58</v>
      </c>
      <c r="D629" s="174" t="s">
        <v>6</v>
      </c>
      <c r="E629" s="199">
        <v>500</v>
      </c>
      <c r="F629" s="176">
        <v>0.81526648452526385</v>
      </c>
      <c r="G629" s="186" t="s">
        <v>178</v>
      </c>
      <c r="H629" s="178"/>
      <c r="I629" s="186" t="s">
        <v>144</v>
      </c>
      <c r="J629" s="179" t="s">
        <v>22</v>
      </c>
      <c r="K629" s="180" t="s">
        <v>130</v>
      </c>
      <c r="L629" s="181">
        <v>613.29639999999995</v>
      </c>
    </row>
    <row r="630" spans="1:12" ht="20.100000000000001" customHeight="1">
      <c r="A630" s="172">
        <v>44957</v>
      </c>
      <c r="B630" s="173" t="s">
        <v>46</v>
      </c>
      <c r="C630" s="184" t="s">
        <v>58</v>
      </c>
      <c r="D630" s="174" t="s">
        <v>7</v>
      </c>
      <c r="E630" s="189">
        <v>1500</v>
      </c>
      <c r="F630" s="176">
        <v>2.4457994535757916</v>
      </c>
      <c r="G630" s="177" t="s">
        <v>161</v>
      </c>
      <c r="H630" s="178"/>
      <c r="I630" s="177" t="s">
        <v>12</v>
      </c>
      <c r="J630" s="179" t="s">
        <v>22</v>
      </c>
      <c r="K630" s="180" t="s">
        <v>130</v>
      </c>
      <c r="L630" s="181">
        <v>613.29639999999995</v>
      </c>
    </row>
    <row r="631" spans="1:12" ht="20.100000000000001" customHeight="1">
      <c r="A631" s="172">
        <v>44957</v>
      </c>
      <c r="B631" s="173" t="s">
        <v>46</v>
      </c>
      <c r="C631" s="184" t="s">
        <v>58</v>
      </c>
      <c r="D631" s="174" t="s">
        <v>10</v>
      </c>
      <c r="E631" s="175">
        <v>1800</v>
      </c>
      <c r="F631" s="176">
        <v>2.9349593442909501</v>
      </c>
      <c r="G631" s="186" t="s">
        <v>270</v>
      </c>
      <c r="H631" s="178"/>
      <c r="I631" s="186" t="s">
        <v>167</v>
      </c>
      <c r="J631" s="179" t="s">
        <v>22</v>
      </c>
      <c r="K631" s="180" t="s">
        <v>130</v>
      </c>
      <c r="L631" s="181">
        <v>613.29639999999995</v>
      </c>
    </row>
    <row r="632" spans="1:12" ht="20.100000000000001" customHeight="1">
      <c r="A632" s="172">
        <v>44957</v>
      </c>
      <c r="B632" s="173" t="s">
        <v>46</v>
      </c>
      <c r="C632" s="184" t="s">
        <v>58</v>
      </c>
      <c r="D632" s="174" t="s">
        <v>7</v>
      </c>
      <c r="E632" s="189">
        <v>1950</v>
      </c>
      <c r="F632" s="176">
        <v>3.1795392896485293</v>
      </c>
      <c r="G632" s="186" t="s">
        <v>61</v>
      </c>
      <c r="H632" s="178"/>
      <c r="I632" s="177" t="s">
        <v>40</v>
      </c>
      <c r="J632" s="179" t="s">
        <v>22</v>
      </c>
      <c r="K632" s="180" t="s">
        <v>130</v>
      </c>
      <c r="L632" s="181">
        <v>613.29639999999995</v>
      </c>
    </row>
    <row r="633" spans="1:12" ht="20.100000000000001" customHeight="1">
      <c r="A633" s="172">
        <v>44957</v>
      </c>
      <c r="B633" s="173" t="s">
        <v>460</v>
      </c>
      <c r="C633" s="184" t="s">
        <v>58</v>
      </c>
      <c r="D633" s="174" t="s">
        <v>7</v>
      </c>
      <c r="E633" s="189">
        <v>2000</v>
      </c>
      <c r="F633" s="176">
        <v>3.2610659381010554</v>
      </c>
      <c r="G633" s="177" t="s">
        <v>199</v>
      </c>
      <c r="H633" s="178"/>
      <c r="I633" s="177" t="s">
        <v>59</v>
      </c>
      <c r="J633" s="179" t="s">
        <v>22</v>
      </c>
      <c r="K633" s="180" t="s">
        <v>130</v>
      </c>
      <c r="L633" s="181">
        <v>613.29639999999995</v>
      </c>
    </row>
    <row r="634" spans="1:12" ht="20.100000000000001" customHeight="1">
      <c r="A634" s="172">
        <v>44957</v>
      </c>
      <c r="B634" s="173" t="s">
        <v>46</v>
      </c>
      <c r="C634" s="184" t="s">
        <v>58</v>
      </c>
      <c r="D634" s="174" t="s">
        <v>7</v>
      </c>
      <c r="E634" s="189">
        <v>1900</v>
      </c>
      <c r="F634" s="176">
        <v>3.0980126411960027</v>
      </c>
      <c r="G634" s="177" t="s">
        <v>112</v>
      </c>
      <c r="H634" s="178"/>
      <c r="I634" s="177" t="s">
        <v>59</v>
      </c>
      <c r="J634" s="179" t="s">
        <v>22</v>
      </c>
      <c r="K634" s="180" t="s">
        <v>130</v>
      </c>
      <c r="L634" s="181">
        <v>613.29639999999995</v>
      </c>
    </row>
    <row r="635" spans="1:12" ht="20.100000000000001" customHeight="1">
      <c r="A635" s="172">
        <v>44957</v>
      </c>
      <c r="B635" s="173" t="s">
        <v>47</v>
      </c>
      <c r="C635" s="173" t="s">
        <v>287</v>
      </c>
      <c r="D635" s="174" t="s">
        <v>7</v>
      </c>
      <c r="E635" s="189">
        <v>5000</v>
      </c>
      <c r="F635" s="176">
        <v>8.1049362303617389</v>
      </c>
      <c r="G635" s="177" t="s">
        <v>112</v>
      </c>
      <c r="H635" s="178"/>
      <c r="I635" s="177" t="s">
        <v>59</v>
      </c>
      <c r="J635" s="179" t="s">
        <v>22</v>
      </c>
      <c r="K635" s="180" t="s">
        <v>44</v>
      </c>
      <c r="L635" s="182">
        <v>616.90800000000002</v>
      </c>
    </row>
    <row r="636" spans="1:12" ht="20.100000000000001" customHeight="1">
      <c r="A636" s="172">
        <v>44957</v>
      </c>
      <c r="B636" s="173" t="s">
        <v>48</v>
      </c>
      <c r="C636" s="173" t="s">
        <v>287</v>
      </c>
      <c r="D636" s="174" t="s">
        <v>7</v>
      </c>
      <c r="E636" s="189">
        <v>10000</v>
      </c>
      <c r="F636" s="176">
        <v>16.209872460723478</v>
      </c>
      <c r="G636" s="177" t="s">
        <v>204</v>
      </c>
      <c r="H636" s="178"/>
      <c r="I636" s="177" t="s">
        <v>59</v>
      </c>
      <c r="J636" s="179" t="s">
        <v>22</v>
      </c>
      <c r="K636" s="180" t="s">
        <v>44</v>
      </c>
      <c r="L636" s="182">
        <v>616.90800000000002</v>
      </c>
    </row>
    <row r="637" spans="1:12" ht="20.100000000000001" customHeight="1">
      <c r="A637" s="172">
        <v>44957</v>
      </c>
      <c r="B637" s="173" t="s">
        <v>46</v>
      </c>
      <c r="C637" s="184" t="s">
        <v>58</v>
      </c>
      <c r="D637" s="174" t="s">
        <v>10</v>
      </c>
      <c r="E637" s="175">
        <v>2000</v>
      </c>
      <c r="F637" s="176">
        <v>3.2610659381010554</v>
      </c>
      <c r="G637" s="186" t="s">
        <v>63</v>
      </c>
      <c r="H637" s="178"/>
      <c r="I637" s="177" t="s">
        <v>15</v>
      </c>
      <c r="J637" s="179" t="s">
        <v>22</v>
      </c>
      <c r="K637" s="180" t="s">
        <v>130</v>
      </c>
      <c r="L637" s="181">
        <v>613.29639999999995</v>
      </c>
    </row>
    <row r="638" spans="1:12" ht="20.100000000000001" customHeight="1">
      <c r="A638" s="79">
        <v>44958</v>
      </c>
      <c r="B638" s="80" t="s">
        <v>296</v>
      </c>
      <c r="C638" s="80" t="s">
        <v>11</v>
      </c>
      <c r="D638" s="81" t="s">
        <v>9</v>
      </c>
      <c r="E638" s="82">
        <v>617054</v>
      </c>
      <c r="F638" s="83">
        <f t="shared" ref="F638:F701" si="0">E638/L638</f>
        <v>1006.1268906845044</v>
      </c>
      <c r="G638" s="84" t="s">
        <v>291</v>
      </c>
      <c r="H638" s="85"/>
      <c r="I638" s="80" t="s">
        <v>56</v>
      </c>
      <c r="J638" s="86" t="s">
        <v>22</v>
      </c>
      <c r="K638" s="87" t="s">
        <v>130</v>
      </c>
      <c r="L638" s="88">
        <v>613.29639999999995</v>
      </c>
    </row>
    <row r="639" spans="1:12" ht="20.100000000000001" customHeight="1">
      <c r="A639" s="79">
        <v>44958</v>
      </c>
      <c r="B639" s="80" t="s">
        <v>297</v>
      </c>
      <c r="C639" s="80" t="s">
        <v>11</v>
      </c>
      <c r="D639" s="81" t="s">
        <v>9</v>
      </c>
      <c r="E639" s="82">
        <v>4650</v>
      </c>
      <c r="F639" s="83">
        <f t="shared" si="0"/>
        <v>7.5819783060849542</v>
      </c>
      <c r="G639" s="84" t="s">
        <v>23</v>
      </c>
      <c r="H639" s="85"/>
      <c r="I639" s="80" t="s">
        <v>17</v>
      </c>
      <c r="J639" s="86" t="s">
        <v>22</v>
      </c>
      <c r="K639" s="87" t="s">
        <v>130</v>
      </c>
      <c r="L639" s="88">
        <v>613.29639999999995</v>
      </c>
    </row>
    <row r="640" spans="1:12" ht="20.100000000000001" customHeight="1">
      <c r="A640" s="79">
        <v>44958</v>
      </c>
      <c r="B640" s="80" t="s">
        <v>298</v>
      </c>
      <c r="C640" s="80" t="s">
        <v>11</v>
      </c>
      <c r="D640" s="81" t="s">
        <v>9</v>
      </c>
      <c r="E640" s="82">
        <v>283605</v>
      </c>
      <c r="F640" s="83">
        <f t="shared" si="0"/>
        <v>462.42730268757492</v>
      </c>
      <c r="G640" s="84" t="s">
        <v>291</v>
      </c>
      <c r="H640" s="85"/>
      <c r="I640" s="80" t="s">
        <v>56</v>
      </c>
      <c r="J640" s="86" t="s">
        <v>22</v>
      </c>
      <c r="K640" s="87" t="s">
        <v>130</v>
      </c>
      <c r="L640" s="88">
        <v>613.29639999999995</v>
      </c>
    </row>
    <row r="641" spans="1:12" ht="20.100000000000001" customHeight="1">
      <c r="A641" s="79">
        <v>44958</v>
      </c>
      <c r="B641" s="80" t="s">
        <v>299</v>
      </c>
      <c r="C641" s="80" t="s">
        <v>11</v>
      </c>
      <c r="D641" s="81" t="s">
        <v>9</v>
      </c>
      <c r="E641" s="82">
        <v>30350</v>
      </c>
      <c r="F641" s="83">
        <f t="shared" si="0"/>
        <v>49.48667561068352</v>
      </c>
      <c r="G641" s="84" t="s">
        <v>23</v>
      </c>
      <c r="H641" s="85"/>
      <c r="I641" s="80" t="s">
        <v>16</v>
      </c>
      <c r="J641" s="86" t="s">
        <v>22</v>
      </c>
      <c r="K641" s="87" t="s">
        <v>130</v>
      </c>
      <c r="L641" s="88">
        <v>613.29639999999995</v>
      </c>
    </row>
    <row r="642" spans="1:12" ht="20.100000000000001" customHeight="1">
      <c r="A642" s="79">
        <v>44958</v>
      </c>
      <c r="B642" s="80" t="s">
        <v>300</v>
      </c>
      <c r="C642" s="80" t="s">
        <v>11</v>
      </c>
      <c r="D642" s="81" t="s">
        <v>10</v>
      </c>
      <c r="E642" s="82">
        <v>286426</v>
      </c>
      <c r="F642" s="83">
        <f t="shared" si="0"/>
        <v>467.02703619326644</v>
      </c>
      <c r="G642" s="84" t="s">
        <v>291</v>
      </c>
      <c r="H642" s="85"/>
      <c r="I642" s="80" t="s">
        <v>56</v>
      </c>
      <c r="J642" s="86" t="s">
        <v>22</v>
      </c>
      <c r="K642" s="87" t="s">
        <v>130</v>
      </c>
      <c r="L642" s="88">
        <v>613.29639999999995</v>
      </c>
    </row>
    <row r="643" spans="1:12" ht="20.100000000000001" customHeight="1">
      <c r="A643" s="79">
        <v>44958</v>
      </c>
      <c r="B643" s="80" t="s">
        <v>301</v>
      </c>
      <c r="C643" s="80" t="s">
        <v>11</v>
      </c>
      <c r="D643" s="81" t="s">
        <v>10</v>
      </c>
      <c r="E643" s="82">
        <v>8223</v>
      </c>
      <c r="F643" s="83">
        <f t="shared" si="0"/>
        <v>13.40787260450249</v>
      </c>
      <c r="G643" s="84" t="s">
        <v>23</v>
      </c>
      <c r="H643" s="85"/>
      <c r="I643" s="80" t="s">
        <v>15</v>
      </c>
      <c r="J643" s="86" t="s">
        <v>22</v>
      </c>
      <c r="K643" s="87" t="s">
        <v>130</v>
      </c>
      <c r="L643" s="88">
        <v>613.29639999999995</v>
      </c>
    </row>
    <row r="644" spans="1:12" ht="20.100000000000001" customHeight="1">
      <c r="A644" s="79">
        <v>44958</v>
      </c>
      <c r="B644" s="80" t="s">
        <v>302</v>
      </c>
      <c r="C644" s="80" t="s">
        <v>11</v>
      </c>
      <c r="D644" s="81" t="s">
        <v>8</v>
      </c>
      <c r="E644" s="82">
        <v>416171</v>
      </c>
      <c r="F644" s="83">
        <f t="shared" si="0"/>
        <v>678.58053626272715</v>
      </c>
      <c r="G644" s="84" t="s">
        <v>291</v>
      </c>
      <c r="H644" s="85"/>
      <c r="I644" s="80" t="s">
        <v>56</v>
      </c>
      <c r="J644" s="86" t="s">
        <v>22</v>
      </c>
      <c r="K644" s="87" t="s">
        <v>130</v>
      </c>
      <c r="L644" s="88">
        <v>613.29639999999995</v>
      </c>
    </row>
    <row r="645" spans="1:12" ht="20.100000000000001" customHeight="1">
      <c r="A645" s="79">
        <v>44958</v>
      </c>
      <c r="B645" s="80" t="s">
        <v>303</v>
      </c>
      <c r="C645" s="80" t="s">
        <v>11</v>
      </c>
      <c r="D645" s="81" t="s">
        <v>8</v>
      </c>
      <c r="E645" s="82">
        <v>14000</v>
      </c>
      <c r="F645" s="83">
        <f t="shared" si="0"/>
        <v>22.827461566707388</v>
      </c>
      <c r="G645" s="84" t="s">
        <v>23</v>
      </c>
      <c r="H645" s="85"/>
      <c r="I645" s="80" t="s">
        <v>14</v>
      </c>
      <c r="J645" s="86" t="s">
        <v>22</v>
      </c>
      <c r="K645" s="87" t="s">
        <v>130</v>
      </c>
      <c r="L645" s="88">
        <v>613.29639999999995</v>
      </c>
    </row>
    <row r="646" spans="1:12" ht="20.100000000000001" customHeight="1">
      <c r="A646" s="79">
        <v>44958</v>
      </c>
      <c r="B646" s="80" t="s">
        <v>304</v>
      </c>
      <c r="C646" s="80" t="s">
        <v>11</v>
      </c>
      <c r="D646" s="81" t="s">
        <v>7</v>
      </c>
      <c r="E646" s="82">
        <v>409541</v>
      </c>
      <c r="F646" s="83">
        <f t="shared" si="0"/>
        <v>667.77010267792218</v>
      </c>
      <c r="G646" s="84" t="s">
        <v>291</v>
      </c>
      <c r="H646" s="85"/>
      <c r="I646" s="80" t="s">
        <v>56</v>
      </c>
      <c r="J646" s="86" t="s">
        <v>22</v>
      </c>
      <c r="K646" s="87" t="s">
        <v>130</v>
      </c>
      <c r="L646" s="88">
        <v>613.29639999999995</v>
      </c>
    </row>
    <row r="647" spans="1:12" ht="20.100000000000001" customHeight="1">
      <c r="A647" s="79">
        <v>44958</v>
      </c>
      <c r="B647" s="80" t="s">
        <v>305</v>
      </c>
      <c r="C647" s="80" t="s">
        <v>11</v>
      </c>
      <c r="D647" s="81" t="s">
        <v>7</v>
      </c>
      <c r="E647" s="82">
        <v>14100</v>
      </c>
      <c r="F647" s="83">
        <f t="shared" si="0"/>
        <v>22.990514863612439</v>
      </c>
      <c r="G647" s="84" t="s">
        <v>23</v>
      </c>
      <c r="H647" s="85"/>
      <c r="I647" s="90" t="s">
        <v>20</v>
      </c>
      <c r="J647" s="86" t="s">
        <v>22</v>
      </c>
      <c r="K647" s="87" t="s">
        <v>130</v>
      </c>
      <c r="L647" s="88">
        <v>613.29639999999995</v>
      </c>
    </row>
    <row r="648" spans="1:12" ht="20.100000000000001" customHeight="1">
      <c r="A648" s="79">
        <v>44958</v>
      </c>
      <c r="B648" s="80" t="s">
        <v>306</v>
      </c>
      <c r="C648" s="80" t="s">
        <v>11</v>
      </c>
      <c r="D648" s="81" t="s">
        <v>7</v>
      </c>
      <c r="E648" s="82">
        <v>285703</v>
      </c>
      <c r="F648" s="83">
        <f t="shared" si="0"/>
        <v>465.84816085664295</v>
      </c>
      <c r="G648" s="84" t="s">
        <v>291</v>
      </c>
      <c r="H648" s="85"/>
      <c r="I648" s="80" t="s">
        <v>56</v>
      </c>
      <c r="J648" s="86" t="s">
        <v>22</v>
      </c>
      <c r="K648" s="87" t="s">
        <v>130</v>
      </c>
      <c r="L648" s="88">
        <v>613.29639999999995</v>
      </c>
    </row>
    <row r="649" spans="1:12" ht="20.100000000000001" customHeight="1">
      <c r="A649" s="79">
        <v>44958</v>
      </c>
      <c r="B649" s="80" t="s">
        <v>307</v>
      </c>
      <c r="C649" s="80" t="s">
        <v>11</v>
      </c>
      <c r="D649" s="81" t="s">
        <v>7</v>
      </c>
      <c r="E649" s="82">
        <v>550</v>
      </c>
      <c r="F649" s="83">
        <f t="shared" si="0"/>
        <v>0.89679313297779029</v>
      </c>
      <c r="G649" s="84" t="s">
        <v>23</v>
      </c>
      <c r="H649" s="85"/>
      <c r="I649" s="80" t="s">
        <v>12</v>
      </c>
      <c r="J649" s="86" t="s">
        <v>22</v>
      </c>
      <c r="K649" s="87" t="s">
        <v>130</v>
      </c>
      <c r="L649" s="88">
        <v>613.29639999999995</v>
      </c>
    </row>
    <row r="650" spans="1:12" ht="20.100000000000001" customHeight="1">
      <c r="A650" s="79">
        <v>44958</v>
      </c>
      <c r="B650" s="80" t="s">
        <v>308</v>
      </c>
      <c r="C650" s="80" t="s">
        <v>11</v>
      </c>
      <c r="D650" s="81" t="s">
        <v>6</v>
      </c>
      <c r="E650" s="82">
        <v>242314</v>
      </c>
      <c r="F650" s="83">
        <f t="shared" si="0"/>
        <v>412.06219858107784</v>
      </c>
      <c r="G650" s="84" t="s">
        <v>291</v>
      </c>
      <c r="H650" s="85"/>
      <c r="I650" s="80" t="s">
        <v>56</v>
      </c>
      <c r="J650" s="86" t="s">
        <v>22</v>
      </c>
      <c r="K650" s="87" t="s">
        <v>431</v>
      </c>
      <c r="L650" s="88">
        <v>588.05200000000002</v>
      </c>
    </row>
    <row r="651" spans="1:12" ht="20.100000000000001" customHeight="1">
      <c r="A651" s="79">
        <v>44958</v>
      </c>
      <c r="B651" s="80" t="s">
        <v>309</v>
      </c>
      <c r="C651" s="80" t="s">
        <v>11</v>
      </c>
      <c r="D651" s="81" t="s">
        <v>6</v>
      </c>
      <c r="E651" s="82">
        <v>10950</v>
      </c>
      <c r="F651" s="83">
        <f t="shared" si="0"/>
        <v>18.620802241978598</v>
      </c>
      <c r="G651" s="84" t="s">
        <v>23</v>
      </c>
      <c r="H651" s="85"/>
      <c r="I651" s="80" t="s">
        <v>45</v>
      </c>
      <c r="J651" s="86" t="s">
        <v>22</v>
      </c>
      <c r="K651" s="87" t="s">
        <v>431</v>
      </c>
      <c r="L651" s="88">
        <v>588.05200000000002</v>
      </c>
    </row>
    <row r="652" spans="1:12" ht="20.100000000000001" customHeight="1">
      <c r="A652" s="79">
        <v>44958</v>
      </c>
      <c r="B652" s="80" t="s">
        <v>310</v>
      </c>
      <c r="C652" s="80" t="s">
        <v>11</v>
      </c>
      <c r="D652" s="81" t="s">
        <v>6</v>
      </c>
      <c r="E652" s="82">
        <v>490786</v>
      </c>
      <c r="F652" s="83">
        <f t="shared" si="0"/>
        <v>834.59626019467669</v>
      </c>
      <c r="G652" s="84" t="s">
        <v>291</v>
      </c>
      <c r="H652" s="85"/>
      <c r="I652" s="80" t="s">
        <v>56</v>
      </c>
      <c r="J652" s="86" t="s">
        <v>22</v>
      </c>
      <c r="K652" s="87" t="s">
        <v>431</v>
      </c>
      <c r="L652" s="88">
        <v>588.05200000000002</v>
      </c>
    </row>
    <row r="653" spans="1:12" ht="20.100000000000001" customHeight="1">
      <c r="A653" s="79">
        <v>44958</v>
      </c>
      <c r="B653" s="80" t="s">
        <v>311</v>
      </c>
      <c r="C653" s="80" t="s">
        <v>11</v>
      </c>
      <c r="D653" s="81" t="s">
        <v>6</v>
      </c>
      <c r="E653" s="82">
        <v>400</v>
      </c>
      <c r="F653" s="83">
        <f t="shared" si="0"/>
        <v>0.68021195404488033</v>
      </c>
      <c r="G653" s="84" t="s">
        <v>23</v>
      </c>
      <c r="H653" s="85"/>
      <c r="I653" s="80" t="s">
        <v>13</v>
      </c>
      <c r="J653" s="86" t="s">
        <v>22</v>
      </c>
      <c r="K653" s="87" t="s">
        <v>431</v>
      </c>
      <c r="L653" s="88">
        <v>588.05200000000002</v>
      </c>
    </row>
    <row r="654" spans="1:12" ht="20.100000000000001" customHeight="1">
      <c r="A654" s="79">
        <v>44958</v>
      </c>
      <c r="B654" s="80" t="s">
        <v>312</v>
      </c>
      <c r="C654" s="80" t="s">
        <v>11</v>
      </c>
      <c r="D654" s="81" t="s">
        <v>6</v>
      </c>
      <c r="E654" s="82">
        <v>255164</v>
      </c>
      <c r="F654" s="83">
        <f t="shared" si="0"/>
        <v>433.91400760476961</v>
      </c>
      <c r="G654" s="84" t="s">
        <v>291</v>
      </c>
      <c r="H654" s="85"/>
      <c r="I654" s="80" t="s">
        <v>56</v>
      </c>
      <c r="J654" s="86" t="s">
        <v>22</v>
      </c>
      <c r="K654" s="87" t="s">
        <v>431</v>
      </c>
      <c r="L654" s="88">
        <v>588.05200000000002</v>
      </c>
    </row>
    <row r="655" spans="1:12" ht="20.100000000000001" customHeight="1">
      <c r="A655" s="79">
        <v>44958</v>
      </c>
      <c r="B655" s="80" t="s">
        <v>313</v>
      </c>
      <c r="C655" s="80" t="s">
        <v>11</v>
      </c>
      <c r="D655" s="81" t="s">
        <v>6</v>
      </c>
      <c r="E655" s="82">
        <v>-1900</v>
      </c>
      <c r="F655" s="83">
        <f t="shared" si="0"/>
        <v>-3.2310067817131816</v>
      </c>
      <c r="G655" s="84" t="s">
        <v>23</v>
      </c>
      <c r="H655" s="85"/>
      <c r="I655" s="80" t="s">
        <v>25</v>
      </c>
      <c r="J655" s="86" t="s">
        <v>22</v>
      </c>
      <c r="K655" s="87" t="s">
        <v>431</v>
      </c>
      <c r="L655" s="88">
        <v>588.05200000000002</v>
      </c>
    </row>
    <row r="656" spans="1:12" ht="20.100000000000001" customHeight="1">
      <c r="A656" s="79">
        <v>44958</v>
      </c>
      <c r="B656" s="80" t="s">
        <v>314</v>
      </c>
      <c r="C656" s="80" t="s">
        <v>11</v>
      </c>
      <c r="D656" s="81" t="s">
        <v>7</v>
      </c>
      <c r="E656" s="82">
        <v>189470</v>
      </c>
      <c r="F656" s="83">
        <f t="shared" si="0"/>
        <v>308.93708164600349</v>
      </c>
      <c r="G656" s="84" t="s">
        <v>291</v>
      </c>
      <c r="H656" s="85"/>
      <c r="I656" s="80" t="s">
        <v>56</v>
      </c>
      <c r="J656" s="86" t="s">
        <v>22</v>
      </c>
      <c r="K656" s="87" t="s">
        <v>130</v>
      </c>
      <c r="L656" s="88">
        <v>613.29639999999995</v>
      </c>
    </row>
    <row r="657" spans="1:12" ht="20.100000000000001" customHeight="1">
      <c r="A657" s="79">
        <v>44958</v>
      </c>
      <c r="B657" s="80" t="s">
        <v>315</v>
      </c>
      <c r="C657" s="80" t="s">
        <v>11</v>
      </c>
      <c r="D657" s="81" t="s">
        <v>7</v>
      </c>
      <c r="E657" s="82">
        <v>3250</v>
      </c>
      <c r="F657" s="83">
        <f t="shared" si="0"/>
        <v>5.2992321494142152</v>
      </c>
      <c r="G657" s="84" t="s">
        <v>23</v>
      </c>
      <c r="H657" s="85"/>
      <c r="I657" s="90" t="s">
        <v>40</v>
      </c>
      <c r="J657" s="86" t="s">
        <v>22</v>
      </c>
      <c r="K657" s="87" t="s">
        <v>130</v>
      </c>
      <c r="L657" s="88">
        <v>613.29639999999995</v>
      </c>
    </row>
    <row r="658" spans="1:12" ht="20.100000000000001" customHeight="1">
      <c r="A658" s="79">
        <v>44958</v>
      </c>
      <c r="B658" s="80" t="s">
        <v>316</v>
      </c>
      <c r="C658" s="80" t="s">
        <v>11</v>
      </c>
      <c r="D658" s="81" t="s">
        <v>6</v>
      </c>
      <c r="E658" s="82">
        <v>134245</v>
      </c>
      <c r="F658" s="83">
        <f t="shared" si="0"/>
        <v>228.28763442688742</v>
      </c>
      <c r="G658" s="84" t="s">
        <v>291</v>
      </c>
      <c r="H658" s="85"/>
      <c r="I658" s="80" t="s">
        <v>56</v>
      </c>
      <c r="J658" s="86" t="s">
        <v>22</v>
      </c>
      <c r="K658" s="87" t="s">
        <v>431</v>
      </c>
      <c r="L658" s="88">
        <v>588.05200000000002</v>
      </c>
    </row>
    <row r="659" spans="1:12" ht="20.100000000000001" customHeight="1">
      <c r="A659" s="79">
        <v>44958</v>
      </c>
      <c r="B659" s="80" t="s">
        <v>317</v>
      </c>
      <c r="C659" s="80" t="s">
        <v>11</v>
      </c>
      <c r="D659" s="81" t="s">
        <v>6</v>
      </c>
      <c r="E659" s="82">
        <v>25000</v>
      </c>
      <c r="F659" s="83">
        <f t="shared" si="0"/>
        <v>42.513247127805023</v>
      </c>
      <c r="G659" s="84" t="s">
        <v>23</v>
      </c>
      <c r="H659" s="85"/>
      <c r="I659" s="80" t="s">
        <v>128</v>
      </c>
      <c r="J659" s="86" t="s">
        <v>22</v>
      </c>
      <c r="K659" s="87" t="s">
        <v>431</v>
      </c>
      <c r="L659" s="88">
        <v>588.05200000000002</v>
      </c>
    </row>
    <row r="660" spans="1:12" ht="20.100000000000001" customHeight="1">
      <c r="A660" s="79">
        <v>44958</v>
      </c>
      <c r="B660" s="80" t="s">
        <v>318</v>
      </c>
      <c r="C660" s="80" t="s">
        <v>11</v>
      </c>
      <c r="D660" s="81" t="s">
        <v>7</v>
      </c>
      <c r="E660" s="82">
        <v>171702</v>
      </c>
      <c r="F660" s="83">
        <f t="shared" si="0"/>
        <v>279.9657718519137</v>
      </c>
      <c r="G660" s="84" t="s">
        <v>291</v>
      </c>
      <c r="H660" s="85"/>
      <c r="I660" s="80" t="s">
        <v>56</v>
      </c>
      <c r="J660" s="86" t="s">
        <v>22</v>
      </c>
      <c r="K660" s="87" t="s">
        <v>130</v>
      </c>
      <c r="L660" s="88">
        <v>613.29639999999995</v>
      </c>
    </row>
    <row r="661" spans="1:12" ht="20.100000000000001" customHeight="1">
      <c r="A661" s="79">
        <v>44958</v>
      </c>
      <c r="B661" s="80" t="s">
        <v>319</v>
      </c>
      <c r="C661" s="80" t="s">
        <v>11</v>
      </c>
      <c r="D661" s="81" t="s">
        <v>7</v>
      </c>
      <c r="E661" s="82">
        <v>-3950</v>
      </c>
      <c r="F661" s="83">
        <f t="shared" si="0"/>
        <v>-6.4406052277495842</v>
      </c>
      <c r="G661" s="84" t="s">
        <v>23</v>
      </c>
      <c r="H661" s="85"/>
      <c r="I661" s="80" t="s">
        <v>59</v>
      </c>
      <c r="J661" s="86" t="s">
        <v>22</v>
      </c>
      <c r="K661" s="87" t="s">
        <v>130</v>
      </c>
      <c r="L661" s="88">
        <v>613.29639999999995</v>
      </c>
    </row>
    <row r="662" spans="1:12" ht="20.100000000000001" customHeight="1">
      <c r="A662" s="79">
        <v>44958</v>
      </c>
      <c r="B662" s="80" t="s">
        <v>320</v>
      </c>
      <c r="C662" s="80" t="s">
        <v>11</v>
      </c>
      <c r="D662" s="81" t="s">
        <v>10</v>
      </c>
      <c r="E662" s="82">
        <v>150000</v>
      </c>
      <c r="F662" s="83">
        <f t="shared" si="0"/>
        <v>244.57994535757916</v>
      </c>
      <c r="G662" s="84" t="s">
        <v>291</v>
      </c>
      <c r="H662" s="85"/>
      <c r="I662" s="80" t="s">
        <v>56</v>
      </c>
      <c r="J662" s="86" t="s">
        <v>22</v>
      </c>
      <c r="K662" s="87" t="s">
        <v>130</v>
      </c>
      <c r="L662" s="88">
        <v>613.29639999999995</v>
      </c>
    </row>
    <row r="663" spans="1:12" ht="20.100000000000001" customHeight="1">
      <c r="A663" s="79">
        <v>44958</v>
      </c>
      <c r="B663" s="80" t="s">
        <v>321</v>
      </c>
      <c r="C663" s="80" t="s">
        <v>11</v>
      </c>
      <c r="D663" s="81" t="s">
        <v>6</v>
      </c>
      <c r="E663" s="82">
        <v>120000</v>
      </c>
      <c r="F663" s="83">
        <f t="shared" si="0"/>
        <v>204.06358621346411</v>
      </c>
      <c r="G663" s="84" t="s">
        <v>291</v>
      </c>
      <c r="H663" s="85"/>
      <c r="I663" s="80" t="s">
        <v>56</v>
      </c>
      <c r="J663" s="86" t="s">
        <v>22</v>
      </c>
      <c r="K663" s="87" t="s">
        <v>431</v>
      </c>
      <c r="L663" s="88">
        <v>588.05200000000002</v>
      </c>
    </row>
    <row r="664" spans="1:12" ht="20.100000000000001" customHeight="1">
      <c r="A664" s="91">
        <v>44958</v>
      </c>
      <c r="B664" s="90" t="s">
        <v>221</v>
      </c>
      <c r="C664" s="92" t="s">
        <v>58</v>
      </c>
      <c r="D664" s="93" t="s">
        <v>7</v>
      </c>
      <c r="E664" s="94">
        <v>1800</v>
      </c>
      <c r="F664" s="83">
        <f t="shared" si="0"/>
        <v>2.9177770429302261</v>
      </c>
      <c r="G664" s="95" t="s">
        <v>68</v>
      </c>
      <c r="H664" s="96"/>
      <c r="I664" s="90" t="s">
        <v>20</v>
      </c>
      <c r="J664" s="86" t="s">
        <v>22</v>
      </c>
      <c r="K664" s="87" t="s">
        <v>44</v>
      </c>
      <c r="L664" s="88">
        <v>616.90800000000002</v>
      </c>
    </row>
    <row r="665" spans="1:12" ht="20.100000000000001" customHeight="1">
      <c r="A665" s="91">
        <v>44958</v>
      </c>
      <c r="B665" s="97" t="s">
        <v>343</v>
      </c>
      <c r="C665" s="97" t="s">
        <v>432</v>
      </c>
      <c r="D665" s="165" t="s">
        <v>7</v>
      </c>
      <c r="E665" s="99">
        <v>20000</v>
      </c>
      <c r="F665" s="83">
        <f t="shared" si="0"/>
        <v>32.610659381010557</v>
      </c>
      <c r="G665" s="84" t="s">
        <v>74</v>
      </c>
      <c r="H665" s="96"/>
      <c r="I665" s="90" t="s">
        <v>20</v>
      </c>
      <c r="J665" s="86" t="s">
        <v>22</v>
      </c>
      <c r="K665" s="87" t="s">
        <v>130</v>
      </c>
      <c r="L665" s="88">
        <v>613.29639999999995</v>
      </c>
    </row>
    <row r="666" spans="1:12" ht="20.100000000000001" customHeight="1">
      <c r="A666" s="91">
        <v>44958</v>
      </c>
      <c r="B666" s="97" t="s">
        <v>343</v>
      </c>
      <c r="C666" s="97" t="s">
        <v>432</v>
      </c>
      <c r="D666" s="165" t="s">
        <v>7</v>
      </c>
      <c r="E666" s="94">
        <v>20000</v>
      </c>
      <c r="F666" s="83">
        <f t="shared" si="0"/>
        <v>32.610659381010557</v>
      </c>
      <c r="G666" s="84" t="s">
        <v>75</v>
      </c>
      <c r="H666" s="96"/>
      <c r="I666" s="90" t="s">
        <v>20</v>
      </c>
      <c r="J666" s="86" t="s">
        <v>22</v>
      </c>
      <c r="K666" s="87" t="s">
        <v>130</v>
      </c>
      <c r="L666" s="88">
        <v>613.29639999999995</v>
      </c>
    </row>
    <row r="667" spans="1:12" ht="20.100000000000001" customHeight="1">
      <c r="A667" s="91">
        <v>44958</v>
      </c>
      <c r="B667" s="97" t="s">
        <v>343</v>
      </c>
      <c r="C667" s="97" t="s">
        <v>432</v>
      </c>
      <c r="D667" s="165" t="s">
        <v>7</v>
      </c>
      <c r="E667" s="94">
        <v>20000</v>
      </c>
      <c r="F667" s="83">
        <f t="shared" si="0"/>
        <v>32.610659381010557</v>
      </c>
      <c r="G667" s="84" t="s">
        <v>76</v>
      </c>
      <c r="H667" s="96"/>
      <c r="I667" s="90" t="s">
        <v>20</v>
      </c>
      <c r="J667" s="86" t="s">
        <v>22</v>
      </c>
      <c r="K667" s="87" t="s">
        <v>130</v>
      </c>
      <c r="L667" s="88">
        <v>613.29639999999995</v>
      </c>
    </row>
    <row r="668" spans="1:12" ht="20.100000000000001" customHeight="1">
      <c r="A668" s="91">
        <v>44958</v>
      </c>
      <c r="B668" s="97" t="s">
        <v>343</v>
      </c>
      <c r="C668" s="97" t="s">
        <v>432</v>
      </c>
      <c r="D668" s="165" t="s">
        <v>7</v>
      </c>
      <c r="E668" s="94">
        <v>20000</v>
      </c>
      <c r="F668" s="83">
        <f t="shared" si="0"/>
        <v>32.610659381010557</v>
      </c>
      <c r="G668" s="84" t="s">
        <v>77</v>
      </c>
      <c r="H668" s="96"/>
      <c r="I668" s="90" t="s">
        <v>20</v>
      </c>
      <c r="J668" s="86" t="s">
        <v>22</v>
      </c>
      <c r="K668" s="87" t="s">
        <v>130</v>
      </c>
      <c r="L668" s="88">
        <v>613.29639999999995</v>
      </c>
    </row>
    <row r="669" spans="1:12" ht="20.100000000000001" customHeight="1">
      <c r="A669" s="91">
        <v>44958</v>
      </c>
      <c r="B669" s="97" t="s">
        <v>343</v>
      </c>
      <c r="C669" s="97" t="s">
        <v>432</v>
      </c>
      <c r="D669" s="165" t="s">
        <v>7</v>
      </c>
      <c r="E669" s="100">
        <v>20000</v>
      </c>
      <c r="F669" s="83">
        <f t="shared" si="0"/>
        <v>32.610659381010557</v>
      </c>
      <c r="G669" s="84" t="s">
        <v>105</v>
      </c>
      <c r="H669" s="96"/>
      <c r="I669" s="90" t="s">
        <v>20</v>
      </c>
      <c r="J669" s="86" t="s">
        <v>22</v>
      </c>
      <c r="K669" s="87" t="s">
        <v>130</v>
      </c>
      <c r="L669" s="88">
        <v>613.29639999999995</v>
      </c>
    </row>
    <row r="670" spans="1:12" ht="20.100000000000001" customHeight="1">
      <c r="A670" s="91">
        <v>44958</v>
      </c>
      <c r="B670" s="97" t="s">
        <v>343</v>
      </c>
      <c r="C670" s="97" t="s">
        <v>432</v>
      </c>
      <c r="D670" s="165" t="s">
        <v>7</v>
      </c>
      <c r="E670" s="94">
        <v>20000</v>
      </c>
      <c r="F670" s="83">
        <f t="shared" si="0"/>
        <v>32.610659381010557</v>
      </c>
      <c r="G670" s="84" t="s">
        <v>106</v>
      </c>
      <c r="H670" s="96"/>
      <c r="I670" s="90" t="s">
        <v>20</v>
      </c>
      <c r="J670" s="86" t="s">
        <v>22</v>
      </c>
      <c r="K670" s="87" t="s">
        <v>130</v>
      </c>
      <c r="L670" s="88">
        <v>613.29639999999995</v>
      </c>
    </row>
    <row r="671" spans="1:12" ht="20.100000000000001" customHeight="1">
      <c r="A671" s="91">
        <v>44958</v>
      </c>
      <c r="B671" s="97" t="s">
        <v>343</v>
      </c>
      <c r="C671" s="97" t="s">
        <v>432</v>
      </c>
      <c r="D671" s="165" t="s">
        <v>7</v>
      </c>
      <c r="E671" s="94">
        <v>20000</v>
      </c>
      <c r="F671" s="83">
        <f t="shared" si="0"/>
        <v>32.610659381010557</v>
      </c>
      <c r="G671" s="84" t="s">
        <v>107</v>
      </c>
      <c r="H671" s="96"/>
      <c r="I671" s="90" t="s">
        <v>20</v>
      </c>
      <c r="J671" s="86" t="s">
        <v>22</v>
      </c>
      <c r="K671" s="87" t="s">
        <v>130</v>
      </c>
      <c r="L671" s="88">
        <v>613.29639999999995</v>
      </c>
    </row>
    <row r="672" spans="1:12" ht="20.100000000000001" customHeight="1">
      <c r="A672" s="91">
        <v>44958</v>
      </c>
      <c r="B672" s="97" t="s">
        <v>343</v>
      </c>
      <c r="C672" s="97" t="s">
        <v>432</v>
      </c>
      <c r="D672" s="165" t="s">
        <v>7</v>
      </c>
      <c r="E672" s="100">
        <v>20000</v>
      </c>
      <c r="F672" s="83">
        <f t="shared" si="0"/>
        <v>32.610659381010557</v>
      </c>
      <c r="G672" s="84" t="s">
        <v>108</v>
      </c>
      <c r="H672" s="96"/>
      <c r="I672" s="90" t="s">
        <v>20</v>
      </c>
      <c r="J672" s="86" t="s">
        <v>22</v>
      </c>
      <c r="K672" s="87" t="s">
        <v>130</v>
      </c>
      <c r="L672" s="88">
        <v>613.29639999999995</v>
      </c>
    </row>
    <row r="673" spans="1:12" ht="20.100000000000001" customHeight="1">
      <c r="A673" s="91">
        <v>44958</v>
      </c>
      <c r="B673" s="97" t="s">
        <v>343</v>
      </c>
      <c r="C673" s="97" t="s">
        <v>432</v>
      </c>
      <c r="D673" s="165" t="s">
        <v>7</v>
      </c>
      <c r="E673" s="100">
        <v>20000</v>
      </c>
      <c r="F673" s="83">
        <f t="shared" si="0"/>
        <v>32.610659381010557</v>
      </c>
      <c r="G673" s="84" t="s">
        <v>109</v>
      </c>
      <c r="H673" s="96"/>
      <c r="I673" s="90" t="s">
        <v>20</v>
      </c>
      <c r="J673" s="86" t="s">
        <v>22</v>
      </c>
      <c r="K673" s="87" t="s">
        <v>130</v>
      </c>
      <c r="L673" s="88">
        <v>613.29639999999995</v>
      </c>
    </row>
    <row r="674" spans="1:12" ht="20.100000000000001" customHeight="1">
      <c r="A674" s="91">
        <v>44958</v>
      </c>
      <c r="B674" s="90" t="s">
        <v>46</v>
      </c>
      <c r="C674" s="92" t="s">
        <v>58</v>
      </c>
      <c r="D674" s="98" t="s">
        <v>8</v>
      </c>
      <c r="E674" s="101">
        <v>1700</v>
      </c>
      <c r="F674" s="83">
        <f t="shared" si="0"/>
        <v>2.771906047385897</v>
      </c>
      <c r="G674" s="102" t="s">
        <v>67</v>
      </c>
      <c r="H674" s="96"/>
      <c r="I674" s="92" t="s">
        <v>14</v>
      </c>
      <c r="J674" s="86" t="s">
        <v>22</v>
      </c>
      <c r="K674" s="87" t="s">
        <v>130</v>
      </c>
      <c r="L674" s="88">
        <v>613.29639999999995</v>
      </c>
    </row>
    <row r="675" spans="1:12" ht="20.100000000000001" customHeight="1">
      <c r="A675" s="103">
        <v>44958</v>
      </c>
      <c r="B675" s="90" t="s">
        <v>46</v>
      </c>
      <c r="C675" s="92" t="s">
        <v>58</v>
      </c>
      <c r="D675" s="98" t="s">
        <v>9</v>
      </c>
      <c r="E675" s="101">
        <v>2900</v>
      </c>
      <c r="F675" s="83">
        <f t="shared" si="0"/>
        <v>4.7285456102465302</v>
      </c>
      <c r="G675" s="102" t="s">
        <v>104</v>
      </c>
      <c r="H675" s="96"/>
      <c r="I675" s="92" t="s">
        <v>17</v>
      </c>
      <c r="J675" s="86" t="s">
        <v>22</v>
      </c>
      <c r="K675" s="87" t="s">
        <v>130</v>
      </c>
      <c r="L675" s="88">
        <v>613.29639999999995</v>
      </c>
    </row>
    <row r="676" spans="1:12" ht="20.100000000000001" customHeight="1">
      <c r="A676" s="103">
        <v>44958</v>
      </c>
      <c r="B676" s="104" t="s">
        <v>177</v>
      </c>
      <c r="C676" s="92" t="s">
        <v>58</v>
      </c>
      <c r="D676" s="98" t="s">
        <v>9</v>
      </c>
      <c r="E676" s="101">
        <v>3000</v>
      </c>
      <c r="F676" s="83">
        <f t="shared" si="0"/>
        <v>4.8915989071515833</v>
      </c>
      <c r="G676" s="102" t="s">
        <v>104</v>
      </c>
      <c r="H676" s="96"/>
      <c r="I676" s="92" t="s">
        <v>17</v>
      </c>
      <c r="J676" s="86" t="s">
        <v>22</v>
      </c>
      <c r="K676" s="87" t="s">
        <v>130</v>
      </c>
      <c r="L676" s="88">
        <v>613.29639999999995</v>
      </c>
    </row>
    <row r="677" spans="1:12" ht="20.100000000000001" customHeight="1">
      <c r="A677" s="103">
        <v>44958</v>
      </c>
      <c r="B677" s="90" t="s">
        <v>46</v>
      </c>
      <c r="C677" s="92" t="s">
        <v>58</v>
      </c>
      <c r="D677" s="98" t="s">
        <v>6</v>
      </c>
      <c r="E677" s="105">
        <v>1800</v>
      </c>
      <c r="F677" s="83">
        <f t="shared" si="0"/>
        <v>2.9177770429302261</v>
      </c>
      <c r="G677" s="90" t="s">
        <v>66</v>
      </c>
      <c r="H677" s="96"/>
      <c r="I677" s="92" t="s">
        <v>13</v>
      </c>
      <c r="J677" s="86" t="s">
        <v>22</v>
      </c>
      <c r="K677" s="87" t="s">
        <v>44</v>
      </c>
      <c r="L677" s="88">
        <v>616.90800000000002</v>
      </c>
    </row>
    <row r="678" spans="1:12" ht="20.100000000000001" customHeight="1">
      <c r="A678" s="91">
        <v>44958</v>
      </c>
      <c r="B678" s="90" t="s">
        <v>46</v>
      </c>
      <c r="C678" s="92" t="s">
        <v>58</v>
      </c>
      <c r="D678" s="98" t="s">
        <v>6</v>
      </c>
      <c r="E678" s="106">
        <v>2300</v>
      </c>
      <c r="F678" s="83">
        <f t="shared" si="0"/>
        <v>3.7282706659664</v>
      </c>
      <c r="G678" s="92" t="s">
        <v>65</v>
      </c>
      <c r="H678" s="107"/>
      <c r="I678" s="92" t="s">
        <v>25</v>
      </c>
      <c r="J678" s="86" t="s">
        <v>22</v>
      </c>
      <c r="K678" s="87" t="s">
        <v>44</v>
      </c>
      <c r="L678" s="88">
        <v>616.90800000000002</v>
      </c>
    </row>
    <row r="679" spans="1:12" ht="20.100000000000001" customHeight="1">
      <c r="A679" s="91">
        <v>44958</v>
      </c>
      <c r="B679" s="90" t="s">
        <v>46</v>
      </c>
      <c r="C679" s="92" t="s">
        <v>58</v>
      </c>
      <c r="D679" s="98" t="s">
        <v>6</v>
      </c>
      <c r="E679" s="106">
        <v>1600</v>
      </c>
      <c r="F679" s="83">
        <f t="shared" si="0"/>
        <v>2.5935795937157566</v>
      </c>
      <c r="G679" s="102" t="s">
        <v>64</v>
      </c>
      <c r="H679" s="96"/>
      <c r="I679" s="92" t="s">
        <v>45</v>
      </c>
      <c r="J679" s="86" t="s">
        <v>22</v>
      </c>
      <c r="K679" s="87" t="s">
        <v>44</v>
      </c>
      <c r="L679" s="88">
        <v>616.90800000000002</v>
      </c>
    </row>
    <row r="680" spans="1:12" ht="20.100000000000001" customHeight="1">
      <c r="A680" s="91">
        <v>44958</v>
      </c>
      <c r="B680" s="90" t="s">
        <v>46</v>
      </c>
      <c r="C680" s="92" t="s">
        <v>58</v>
      </c>
      <c r="D680" s="98" t="s">
        <v>6</v>
      </c>
      <c r="E680" s="106">
        <v>2000</v>
      </c>
      <c r="F680" s="83">
        <f t="shared" si="0"/>
        <v>3.2419744921446956</v>
      </c>
      <c r="G680" s="102" t="s">
        <v>129</v>
      </c>
      <c r="H680" s="107"/>
      <c r="I680" s="92" t="s">
        <v>128</v>
      </c>
      <c r="J680" s="86" t="s">
        <v>22</v>
      </c>
      <c r="K680" s="87" t="s">
        <v>44</v>
      </c>
      <c r="L680" s="88">
        <v>616.90800000000002</v>
      </c>
    </row>
    <row r="681" spans="1:12" ht="20.100000000000001" customHeight="1">
      <c r="A681" s="91">
        <v>44958</v>
      </c>
      <c r="B681" s="90" t="s">
        <v>46</v>
      </c>
      <c r="C681" s="92" t="s">
        <v>58</v>
      </c>
      <c r="D681" s="98" t="s">
        <v>6</v>
      </c>
      <c r="E681" s="106">
        <v>2000</v>
      </c>
      <c r="F681" s="83">
        <f t="shared" si="0"/>
        <v>3.2419744921446956</v>
      </c>
      <c r="G681" s="102" t="s">
        <v>176</v>
      </c>
      <c r="H681" s="107"/>
      <c r="I681" s="92" t="s">
        <v>168</v>
      </c>
      <c r="J681" s="86" t="s">
        <v>22</v>
      </c>
      <c r="K681" s="87" t="s">
        <v>44</v>
      </c>
      <c r="L681" s="88">
        <v>616.90800000000002</v>
      </c>
    </row>
    <row r="682" spans="1:12" ht="20.100000000000001" customHeight="1">
      <c r="A682" s="91">
        <v>44958</v>
      </c>
      <c r="B682" s="90" t="s">
        <v>46</v>
      </c>
      <c r="C682" s="92" t="s">
        <v>58</v>
      </c>
      <c r="D682" s="98" t="s">
        <v>6</v>
      </c>
      <c r="E682" s="106">
        <v>1900</v>
      </c>
      <c r="F682" s="83">
        <f t="shared" si="0"/>
        <v>3.0798757675374611</v>
      </c>
      <c r="G682" s="102" t="s">
        <v>160</v>
      </c>
      <c r="H682" s="96"/>
      <c r="I682" s="92" t="s">
        <v>153</v>
      </c>
      <c r="J682" s="86" t="s">
        <v>22</v>
      </c>
      <c r="K682" s="87" t="s">
        <v>44</v>
      </c>
      <c r="L682" s="88">
        <v>616.90800000000002</v>
      </c>
    </row>
    <row r="683" spans="1:12" ht="20.100000000000001" customHeight="1">
      <c r="A683" s="91">
        <v>44958</v>
      </c>
      <c r="B683" s="90" t="s">
        <v>417</v>
      </c>
      <c r="C683" s="92" t="s">
        <v>58</v>
      </c>
      <c r="D683" s="98" t="s">
        <v>6</v>
      </c>
      <c r="E683" s="106">
        <v>500</v>
      </c>
      <c r="F683" s="83">
        <f t="shared" si="0"/>
        <v>0.81049362303617389</v>
      </c>
      <c r="G683" s="102" t="s">
        <v>178</v>
      </c>
      <c r="H683" s="96"/>
      <c r="I683" s="92" t="s">
        <v>144</v>
      </c>
      <c r="J683" s="86" t="s">
        <v>22</v>
      </c>
      <c r="K683" s="87" t="s">
        <v>44</v>
      </c>
      <c r="L683" s="88">
        <v>616.90800000000002</v>
      </c>
    </row>
    <row r="684" spans="1:12" ht="20.100000000000001" customHeight="1">
      <c r="A684" s="91">
        <v>44958</v>
      </c>
      <c r="B684" s="90" t="s">
        <v>46</v>
      </c>
      <c r="C684" s="92" t="s">
        <v>58</v>
      </c>
      <c r="D684" s="98" t="s">
        <v>7</v>
      </c>
      <c r="E684" s="108">
        <v>2000</v>
      </c>
      <c r="F684" s="83">
        <f t="shared" si="0"/>
        <v>3.2419744921446956</v>
      </c>
      <c r="G684" s="90" t="s">
        <v>112</v>
      </c>
      <c r="H684" s="96"/>
      <c r="I684" s="90" t="s">
        <v>59</v>
      </c>
      <c r="J684" s="86" t="s">
        <v>22</v>
      </c>
      <c r="K684" s="87" t="s">
        <v>44</v>
      </c>
      <c r="L684" s="88">
        <v>616.90800000000002</v>
      </c>
    </row>
    <row r="685" spans="1:12" ht="20.100000000000001" customHeight="1">
      <c r="A685" s="91">
        <v>44958</v>
      </c>
      <c r="B685" s="90" t="s">
        <v>47</v>
      </c>
      <c r="C685" s="90" t="s">
        <v>287</v>
      </c>
      <c r="D685" s="98" t="s">
        <v>7</v>
      </c>
      <c r="E685" s="108">
        <v>5000</v>
      </c>
      <c r="F685" s="83">
        <f t="shared" si="0"/>
        <v>8.1049362303617389</v>
      </c>
      <c r="G685" s="90" t="s">
        <v>112</v>
      </c>
      <c r="H685" s="96"/>
      <c r="I685" s="90" t="s">
        <v>59</v>
      </c>
      <c r="J685" s="86" t="s">
        <v>22</v>
      </c>
      <c r="K685" s="87" t="s">
        <v>44</v>
      </c>
      <c r="L685" s="88">
        <v>616.90800000000002</v>
      </c>
    </row>
    <row r="686" spans="1:12" ht="20.100000000000001" customHeight="1">
      <c r="A686" s="91">
        <v>44958</v>
      </c>
      <c r="B686" s="90" t="s">
        <v>418</v>
      </c>
      <c r="C686" s="92" t="s">
        <v>58</v>
      </c>
      <c r="D686" s="98" t="s">
        <v>7</v>
      </c>
      <c r="E686" s="108">
        <v>2000</v>
      </c>
      <c r="F686" s="83">
        <f t="shared" si="0"/>
        <v>3.2419744921446956</v>
      </c>
      <c r="G686" s="90" t="s">
        <v>135</v>
      </c>
      <c r="H686" s="96"/>
      <c r="I686" s="90" t="s">
        <v>59</v>
      </c>
      <c r="J686" s="86" t="s">
        <v>22</v>
      </c>
      <c r="K686" s="87" t="s">
        <v>44</v>
      </c>
      <c r="L686" s="88">
        <v>616.90800000000002</v>
      </c>
    </row>
    <row r="687" spans="1:12" ht="20.100000000000001" customHeight="1">
      <c r="A687" s="91">
        <v>44958</v>
      </c>
      <c r="B687" s="90" t="s">
        <v>46</v>
      </c>
      <c r="C687" s="92" t="s">
        <v>58</v>
      </c>
      <c r="D687" s="98" t="s">
        <v>7</v>
      </c>
      <c r="E687" s="109">
        <v>1500</v>
      </c>
      <c r="F687" s="83">
        <f t="shared" si="0"/>
        <v>2.4314808691085217</v>
      </c>
      <c r="G687" s="90" t="s">
        <v>161</v>
      </c>
      <c r="H687" s="96"/>
      <c r="I687" s="90" t="s">
        <v>12</v>
      </c>
      <c r="J687" s="86" t="s">
        <v>22</v>
      </c>
      <c r="K687" s="87" t="s">
        <v>44</v>
      </c>
      <c r="L687" s="88">
        <v>616.90800000000002</v>
      </c>
    </row>
    <row r="688" spans="1:12" ht="20.100000000000001" customHeight="1">
      <c r="A688" s="91">
        <v>44958</v>
      </c>
      <c r="B688" s="90" t="s">
        <v>46</v>
      </c>
      <c r="C688" s="92" t="s">
        <v>58</v>
      </c>
      <c r="D688" s="98" t="s">
        <v>10</v>
      </c>
      <c r="E688" s="101">
        <v>1800</v>
      </c>
      <c r="F688" s="83">
        <f t="shared" si="0"/>
        <v>2.9349593442909501</v>
      </c>
      <c r="G688" s="102" t="s">
        <v>179</v>
      </c>
      <c r="H688" s="96"/>
      <c r="I688" s="92" t="s">
        <v>167</v>
      </c>
      <c r="J688" s="86" t="s">
        <v>22</v>
      </c>
      <c r="K688" s="87" t="s">
        <v>130</v>
      </c>
      <c r="L688" s="88">
        <v>613.29639999999995</v>
      </c>
    </row>
    <row r="689" spans="1:12" ht="20.100000000000001" customHeight="1">
      <c r="A689" s="91">
        <v>44958</v>
      </c>
      <c r="B689" s="90" t="s">
        <v>18</v>
      </c>
      <c r="C689" s="97" t="s">
        <v>41</v>
      </c>
      <c r="D689" s="165" t="s">
        <v>9</v>
      </c>
      <c r="E689" s="105">
        <v>5000</v>
      </c>
      <c r="F689" s="83">
        <f t="shared" si="0"/>
        <v>8.1526648452526391</v>
      </c>
      <c r="G689" s="97" t="s">
        <v>396</v>
      </c>
      <c r="H689" s="96"/>
      <c r="I689" s="90" t="s">
        <v>17</v>
      </c>
      <c r="J689" s="86" t="s">
        <v>22</v>
      </c>
      <c r="K689" s="87" t="s">
        <v>130</v>
      </c>
      <c r="L689" s="88">
        <v>613.29639999999995</v>
      </c>
    </row>
    <row r="690" spans="1:12" ht="20.100000000000001" customHeight="1">
      <c r="A690" s="91">
        <v>44958</v>
      </c>
      <c r="B690" s="90" t="s">
        <v>18</v>
      </c>
      <c r="C690" s="97" t="s">
        <v>41</v>
      </c>
      <c r="D690" s="165" t="s">
        <v>9</v>
      </c>
      <c r="E690" s="105">
        <v>5000</v>
      </c>
      <c r="F690" s="83">
        <f t="shared" si="0"/>
        <v>8.1526648452526391</v>
      </c>
      <c r="G690" s="97" t="s">
        <v>397</v>
      </c>
      <c r="H690" s="96"/>
      <c r="I690" s="90" t="s">
        <v>16</v>
      </c>
      <c r="J690" s="86" t="s">
        <v>22</v>
      </c>
      <c r="K690" s="87" t="s">
        <v>130</v>
      </c>
      <c r="L690" s="88">
        <v>613.29639999999995</v>
      </c>
    </row>
    <row r="691" spans="1:12" ht="20.100000000000001" customHeight="1">
      <c r="A691" s="91">
        <v>44958</v>
      </c>
      <c r="B691" s="90" t="s">
        <v>18</v>
      </c>
      <c r="C691" s="97" t="s">
        <v>41</v>
      </c>
      <c r="D691" s="165" t="s">
        <v>7</v>
      </c>
      <c r="E691" s="105">
        <v>5000</v>
      </c>
      <c r="F691" s="83">
        <f t="shared" si="0"/>
        <v>8.1049362303617389</v>
      </c>
      <c r="G691" s="97" t="s">
        <v>398</v>
      </c>
      <c r="H691" s="96"/>
      <c r="I691" s="90" t="s">
        <v>20</v>
      </c>
      <c r="J691" s="86" t="s">
        <v>22</v>
      </c>
      <c r="K691" s="87" t="s">
        <v>44</v>
      </c>
      <c r="L691" s="88">
        <v>616.90800000000002</v>
      </c>
    </row>
    <row r="692" spans="1:12" ht="20.100000000000001" customHeight="1">
      <c r="A692" s="91">
        <v>44958</v>
      </c>
      <c r="B692" s="90" t="s">
        <v>18</v>
      </c>
      <c r="C692" s="97" t="s">
        <v>41</v>
      </c>
      <c r="D692" s="165" t="s">
        <v>6</v>
      </c>
      <c r="E692" s="105">
        <v>5000</v>
      </c>
      <c r="F692" s="83">
        <f t="shared" si="0"/>
        <v>8.1049362303617389</v>
      </c>
      <c r="G692" s="97" t="s">
        <v>399</v>
      </c>
      <c r="H692" s="96"/>
      <c r="I692" s="90" t="s">
        <v>13</v>
      </c>
      <c r="J692" s="86" t="s">
        <v>22</v>
      </c>
      <c r="K692" s="87" t="s">
        <v>44</v>
      </c>
      <c r="L692" s="88">
        <v>616.90800000000002</v>
      </c>
    </row>
    <row r="693" spans="1:12" ht="20.100000000000001" customHeight="1">
      <c r="A693" s="91">
        <v>44958</v>
      </c>
      <c r="B693" s="90" t="s">
        <v>18</v>
      </c>
      <c r="C693" s="97" t="s">
        <v>41</v>
      </c>
      <c r="D693" s="165" t="s">
        <v>7</v>
      </c>
      <c r="E693" s="105">
        <v>2500</v>
      </c>
      <c r="F693" s="83">
        <f t="shared" si="0"/>
        <v>4.0524681151808695</v>
      </c>
      <c r="G693" s="97" t="s">
        <v>400</v>
      </c>
      <c r="H693" s="96"/>
      <c r="I693" s="90" t="s">
        <v>14</v>
      </c>
      <c r="J693" s="86" t="s">
        <v>22</v>
      </c>
      <c r="K693" s="87" t="s">
        <v>44</v>
      </c>
      <c r="L693" s="88">
        <v>616.90800000000002</v>
      </c>
    </row>
    <row r="694" spans="1:12" ht="20.100000000000001" customHeight="1">
      <c r="A694" s="91">
        <v>44958</v>
      </c>
      <c r="B694" s="90" t="s">
        <v>18</v>
      </c>
      <c r="C694" s="97" t="s">
        <v>41</v>
      </c>
      <c r="D694" s="165" t="s">
        <v>7</v>
      </c>
      <c r="E694" s="105">
        <v>2500</v>
      </c>
      <c r="F694" s="83">
        <f t="shared" si="0"/>
        <v>4.0524681151808695</v>
      </c>
      <c r="G694" s="97" t="s">
        <v>401</v>
      </c>
      <c r="H694" s="96"/>
      <c r="I694" s="90" t="s">
        <v>40</v>
      </c>
      <c r="J694" s="86" t="s">
        <v>22</v>
      </c>
      <c r="K694" s="87" t="s">
        <v>44</v>
      </c>
      <c r="L694" s="88">
        <v>616.90800000000002</v>
      </c>
    </row>
    <row r="695" spans="1:12" ht="20.100000000000001" customHeight="1">
      <c r="A695" s="91">
        <v>44958</v>
      </c>
      <c r="B695" s="90" t="s">
        <v>18</v>
      </c>
      <c r="C695" s="97" t="s">
        <v>41</v>
      </c>
      <c r="D695" s="165" t="s">
        <v>7</v>
      </c>
      <c r="E695" s="105">
        <v>2500</v>
      </c>
      <c r="F695" s="83">
        <f t="shared" si="0"/>
        <v>4.0524681151808695</v>
      </c>
      <c r="G695" s="97" t="s">
        <v>402</v>
      </c>
      <c r="H695" s="96"/>
      <c r="I695" s="90" t="s">
        <v>12</v>
      </c>
      <c r="J695" s="86" t="s">
        <v>22</v>
      </c>
      <c r="K695" s="87" t="s">
        <v>44</v>
      </c>
      <c r="L695" s="88">
        <v>616.90800000000002</v>
      </c>
    </row>
    <row r="696" spans="1:12" ht="20.100000000000001" customHeight="1">
      <c r="A696" s="91">
        <v>44958</v>
      </c>
      <c r="B696" s="90" t="s">
        <v>18</v>
      </c>
      <c r="C696" s="97" t="s">
        <v>41</v>
      </c>
      <c r="D696" s="165" t="s">
        <v>7</v>
      </c>
      <c r="E696" s="105">
        <v>2500</v>
      </c>
      <c r="F696" s="83">
        <f t="shared" si="0"/>
        <v>4.0524681151808695</v>
      </c>
      <c r="G696" s="97" t="s">
        <v>403</v>
      </c>
      <c r="H696" s="96"/>
      <c r="I696" s="90" t="s">
        <v>59</v>
      </c>
      <c r="J696" s="86" t="s">
        <v>22</v>
      </c>
      <c r="K696" s="87" t="s">
        <v>44</v>
      </c>
      <c r="L696" s="88">
        <v>616.90800000000002</v>
      </c>
    </row>
    <row r="697" spans="1:12" ht="20.100000000000001" customHeight="1">
      <c r="A697" s="91">
        <v>44958</v>
      </c>
      <c r="B697" s="90" t="s">
        <v>18</v>
      </c>
      <c r="C697" s="97" t="s">
        <v>41</v>
      </c>
      <c r="D697" s="165" t="s">
        <v>7</v>
      </c>
      <c r="E697" s="105">
        <v>2500</v>
      </c>
      <c r="F697" s="83">
        <f t="shared" si="0"/>
        <v>4.0524681151808695</v>
      </c>
      <c r="G697" s="97" t="s">
        <v>404</v>
      </c>
      <c r="H697" s="96"/>
      <c r="I697" s="90" t="s">
        <v>144</v>
      </c>
      <c r="J697" s="86" t="s">
        <v>22</v>
      </c>
      <c r="K697" s="87" t="s">
        <v>44</v>
      </c>
      <c r="L697" s="88">
        <v>616.90800000000002</v>
      </c>
    </row>
    <row r="698" spans="1:12" ht="20.100000000000001" customHeight="1">
      <c r="A698" s="91">
        <v>44958</v>
      </c>
      <c r="B698" s="90" t="s">
        <v>18</v>
      </c>
      <c r="C698" s="97" t="s">
        <v>41</v>
      </c>
      <c r="D698" s="165" t="s">
        <v>6</v>
      </c>
      <c r="E698" s="105">
        <v>2500</v>
      </c>
      <c r="F698" s="83">
        <f t="shared" si="0"/>
        <v>4.0524681151808695</v>
      </c>
      <c r="G698" s="97" t="s">
        <v>405</v>
      </c>
      <c r="H698" s="96"/>
      <c r="I698" s="90" t="s">
        <v>25</v>
      </c>
      <c r="J698" s="86" t="s">
        <v>22</v>
      </c>
      <c r="K698" s="87" t="s">
        <v>44</v>
      </c>
      <c r="L698" s="88">
        <v>616.90800000000002</v>
      </c>
    </row>
    <row r="699" spans="1:12" ht="20.100000000000001" customHeight="1">
      <c r="A699" s="91">
        <v>44958</v>
      </c>
      <c r="B699" s="90" t="s">
        <v>18</v>
      </c>
      <c r="C699" s="97" t="s">
        <v>41</v>
      </c>
      <c r="D699" s="165" t="s">
        <v>6</v>
      </c>
      <c r="E699" s="105">
        <v>2500</v>
      </c>
      <c r="F699" s="83">
        <f t="shared" si="0"/>
        <v>4.0524681151808695</v>
      </c>
      <c r="G699" s="97" t="s">
        <v>406</v>
      </c>
      <c r="H699" s="96"/>
      <c r="I699" s="90" t="s">
        <v>128</v>
      </c>
      <c r="J699" s="86" t="s">
        <v>22</v>
      </c>
      <c r="K699" s="87" t="s">
        <v>44</v>
      </c>
      <c r="L699" s="88">
        <v>616.90800000000002</v>
      </c>
    </row>
    <row r="700" spans="1:12" ht="20.100000000000001" customHeight="1">
      <c r="A700" s="91">
        <v>44958</v>
      </c>
      <c r="B700" s="90" t="s">
        <v>18</v>
      </c>
      <c r="C700" s="97" t="s">
        <v>41</v>
      </c>
      <c r="D700" s="165" t="s">
        <v>6</v>
      </c>
      <c r="E700" s="105">
        <v>2500</v>
      </c>
      <c r="F700" s="83">
        <f t="shared" si="0"/>
        <v>4.0524681151808695</v>
      </c>
      <c r="G700" s="97" t="s">
        <v>407</v>
      </c>
      <c r="H700" s="96"/>
      <c r="I700" s="90" t="s">
        <v>153</v>
      </c>
      <c r="J700" s="86" t="s">
        <v>22</v>
      </c>
      <c r="K700" s="87" t="s">
        <v>44</v>
      </c>
      <c r="L700" s="88">
        <v>616.90800000000002</v>
      </c>
    </row>
    <row r="701" spans="1:12" ht="20.100000000000001" customHeight="1">
      <c r="A701" s="91">
        <v>44958</v>
      </c>
      <c r="B701" s="90" t="s">
        <v>18</v>
      </c>
      <c r="C701" s="97" t="s">
        <v>41</v>
      </c>
      <c r="D701" s="165" t="s">
        <v>6</v>
      </c>
      <c r="E701" s="105">
        <v>2500</v>
      </c>
      <c r="F701" s="83">
        <f t="shared" si="0"/>
        <v>4.0524681151808695</v>
      </c>
      <c r="G701" s="97" t="s">
        <v>408</v>
      </c>
      <c r="H701" s="96"/>
      <c r="I701" s="90" t="s">
        <v>168</v>
      </c>
      <c r="J701" s="86" t="s">
        <v>22</v>
      </c>
      <c r="K701" s="87" t="s">
        <v>44</v>
      </c>
      <c r="L701" s="88">
        <v>616.90800000000002</v>
      </c>
    </row>
    <row r="702" spans="1:12" ht="20.100000000000001" customHeight="1">
      <c r="A702" s="91">
        <v>44958</v>
      </c>
      <c r="B702" s="90" t="s">
        <v>18</v>
      </c>
      <c r="C702" s="97" t="s">
        <v>41</v>
      </c>
      <c r="D702" s="165" t="s">
        <v>6</v>
      </c>
      <c r="E702" s="105">
        <v>2500</v>
      </c>
      <c r="F702" s="83">
        <f t="shared" ref="F702:F765" si="1">E702/L702</f>
        <v>4.0524681151808695</v>
      </c>
      <c r="G702" s="97" t="s">
        <v>409</v>
      </c>
      <c r="H702" s="96"/>
      <c r="I702" s="90" t="s">
        <v>45</v>
      </c>
      <c r="J702" s="86" t="s">
        <v>22</v>
      </c>
      <c r="K702" s="87" t="s">
        <v>44</v>
      </c>
      <c r="L702" s="88">
        <v>616.90800000000002</v>
      </c>
    </row>
    <row r="703" spans="1:12" ht="20.100000000000001" customHeight="1">
      <c r="A703" s="91">
        <v>44958</v>
      </c>
      <c r="B703" s="90" t="s">
        <v>18</v>
      </c>
      <c r="C703" s="97" t="s">
        <v>41</v>
      </c>
      <c r="D703" s="165" t="s">
        <v>10</v>
      </c>
      <c r="E703" s="105">
        <v>2500</v>
      </c>
      <c r="F703" s="83">
        <f t="shared" si="1"/>
        <v>4.0763324226263196</v>
      </c>
      <c r="G703" s="97" t="s">
        <v>410</v>
      </c>
      <c r="H703" s="96"/>
      <c r="I703" s="90" t="s">
        <v>15</v>
      </c>
      <c r="J703" s="86" t="s">
        <v>22</v>
      </c>
      <c r="K703" s="87" t="s">
        <v>130</v>
      </c>
      <c r="L703" s="88">
        <v>613.29639999999995</v>
      </c>
    </row>
    <row r="704" spans="1:12" ht="20.100000000000001" customHeight="1">
      <c r="A704" s="91">
        <v>44958</v>
      </c>
      <c r="B704" s="90" t="s">
        <v>18</v>
      </c>
      <c r="C704" s="97" t="s">
        <v>41</v>
      </c>
      <c r="D704" s="165" t="s">
        <v>10</v>
      </c>
      <c r="E704" s="105">
        <v>2500</v>
      </c>
      <c r="F704" s="83">
        <f t="shared" si="1"/>
        <v>4.0763324226263196</v>
      </c>
      <c r="G704" s="97" t="s">
        <v>411</v>
      </c>
      <c r="H704" s="96"/>
      <c r="I704" s="90" t="s">
        <v>167</v>
      </c>
      <c r="J704" s="86" t="s">
        <v>22</v>
      </c>
      <c r="K704" s="87" t="s">
        <v>130</v>
      </c>
      <c r="L704" s="88">
        <v>613.29639999999995</v>
      </c>
    </row>
    <row r="705" spans="1:12" ht="20.100000000000001" customHeight="1">
      <c r="A705" s="91">
        <v>44958</v>
      </c>
      <c r="B705" s="90" t="s">
        <v>46</v>
      </c>
      <c r="C705" s="92" t="s">
        <v>58</v>
      </c>
      <c r="D705" s="98" t="s">
        <v>7</v>
      </c>
      <c r="E705" s="108">
        <v>2000</v>
      </c>
      <c r="F705" s="83">
        <f t="shared" si="1"/>
        <v>3.2419744921446956</v>
      </c>
      <c r="G705" s="102" t="s">
        <v>61</v>
      </c>
      <c r="H705" s="96"/>
      <c r="I705" s="90" t="s">
        <v>40</v>
      </c>
      <c r="J705" s="86" t="s">
        <v>22</v>
      </c>
      <c r="K705" s="87" t="s">
        <v>44</v>
      </c>
      <c r="L705" s="88">
        <v>616.90800000000002</v>
      </c>
    </row>
    <row r="706" spans="1:12" ht="20.100000000000001" customHeight="1">
      <c r="A706" s="91">
        <v>44958</v>
      </c>
      <c r="B706" s="90" t="s">
        <v>376</v>
      </c>
      <c r="C706" s="97" t="s">
        <v>432</v>
      </c>
      <c r="D706" s="165" t="s">
        <v>10</v>
      </c>
      <c r="E706" s="101">
        <v>45000</v>
      </c>
      <c r="F706" s="83">
        <f t="shared" si="1"/>
        <v>73.373983607273743</v>
      </c>
      <c r="G706" s="102" t="s">
        <v>90</v>
      </c>
      <c r="H706" s="96"/>
      <c r="I706" s="90" t="s">
        <v>15</v>
      </c>
      <c r="J706" s="86" t="s">
        <v>22</v>
      </c>
      <c r="K706" s="87" t="s">
        <v>130</v>
      </c>
      <c r="L706" s="88">
        <v>613.29639999999995</v>
      </c>
    </row>
    <row r="707" spans="1:12" ht="20.100000000000001" customHeight="1">
      <c r="A707" s="91">
        <v>44958</v>
      </c>
      <c r="B707" s="90" t="s">
        <v>46</v>
      </c>
      <c r="C707" s="92" t="s">
        <v>58</v>
      </c>
      <c r="D707" s="98" t="s">
        <v>10</v>
      </c>
      <c r="E707" s="105">
        <v>2800</v>
      </c>
      <c r="F707" s="83">
        <f t="shared" si="1"/>
        <v>4.565492313341478</v>
      </c>
      <c r="G707" s="102" t="s">
        <v>63</v>
      </c>
      <c r="H707" s="96"/>
      <c r="I707" s="90" t="s">
        <v>15</v>
      </c>
      <c r="J707" s="86" t="s">
        <v>22</v>
      </c>
      <c r="K707" s="87" t="s">
        <v>130</v>
      </c>
      <c r="L707" s="88">
        <v>613.29639999999995</v>
      </c>
    </row>
    <row r="708" spans="1:12" ht="20.100000000000001" customHeight="1">
      <c r="A708" s="91">
        <v>44959</v>
      </c>
      <c r="B708" s="90" t="s">
        <v>221</v>
      </c>
      <c r="C708" s="92" t="s">
        <v>58</v>
      </c>
      <c r="D708" s="98" t="s">
        <v>7</v>
      </c>
      <c r="E708" s="100">
        <v>1800</v>
      </c>
      <c r="F708" s="83">
        <f t="shared" si="1"/>
        <v>2.9177770429302261</v>
      </c>
      <c r="G708" s="95" t="s">
        <v>68</v>
      </c>
      <c r="H708" s="96"/>
      <c r="I708" s="90" t="s">
        <v>20</v>
      </c>
      <c r="J708" s="86" t="s">
        <v>22</v>
      </c>
      <c r="K708" s="87" t="s">
        <v>44</v>
      </c>
      <c r="L708" s="88">
        <v>616.90800000000002</v>
      </c>
    </row>
    <row r="709" spans="1:12" ht="20.100000000000001" customHeight="1">
      <c r="A709" s="91">
        <v>44959</v>
      </c>
      <c r="B709" s="90" t="s">
        <v>46</v>
      </c>
      <c r="C709" s="92" t="s">
        <v>58</v>
      </c>
      <c r="D709" s="98" t="s">
        <v>8</v>
      </c>
      <c r="E709" s="101">
        <v>1600</v>
      </c>
      <c r="F709" s="83">
        <f t="shared" si="1"/>
        <v>2.6088527504808443</v>
      </c>
      <c r="G709" s="102" t="s">
        <v>67</v>
      </c>
      <c r="H709" s="96"/>
      <c r="I709" s="92" t="s">
        <v>14</v>
      </c>
      <c r="J709" s="86" t="s">
        <v>22</v>
      </c>
      <c r="K709" s="87" t="s">
        <v>130</v>
      </c>
      <c r="L709" s="88">
        <v>613.29639999999995</v>
      </c>
    </row>
    <row r="710" spans="1:12" ht="20.100000000000001" customHeight="1">
      <c r="A710" s="103">
        <v>44959</v>
      </c>
      <c r="B710" s="90" t="s">
        <v>46</v>
      </c>
      <c r="C710" s="92" t="s">
        <v>58</v>
      </c>
      <c r="D710" s="98" t="s">
        <v>9</v>
      </c>
      <c r="E710" s="101">
        <v>2900</v>
      </c>
      <c r="F710" s="83">
        <f t="shared" si="1"/>
        <v>4.7285456102465302</v>
      </c>
      <c r="G710" s="102" t="s">
        <v>104</v>
      </c>
      <c r="H710" s="96"/>
      <c r="I710" s="92" t="s">
        <v>17</v>
      </c>
      <c r="J710" s="86" t="s">
        <v>22</v>
      </c>
      <c r="K710" s="87" t="s">
        <v>130</v>
      </c>
      <c r="L710" s="88">
        <v>613.29639999999995</v>
      </c>
    </row>
    <row r="711" spans="1:12" ht="20.100000000000001" customHeight="1">
      <c r="A711" s="110">
        <v>44959</v>
      </c>
      <c r="B711" s="111" t="s">
        <v>46</v>
      </c>
      <c r="C711" s="92" t="s">
        <v>58</v>
      </c>
      <c r="D711" s="112" t="s">
        <v>9</v>
      </c>
      <c r="E711" s="113">
        <v>1850</v>
      </c>
      <c r="F711" s="83">
        <f t="shared" si="1"/>
        <v>3.0164859927434762</v>
      </c>
      <c r="G711" s="112" t="s">
        <v>60</v>
      </c>
      <c r="H711" s="96"/>
      <c r="I711" s="112" t="s">
        <v>16</v>
      </c>
      <c r="J711" s="86" t="s">
        <v>22</v>
      </c>
      <c r="K711" s="87" t="s">
        <v>130</v>
      </c>
      <c r="L711" s="88">
        <v>613.29639999999995</v>
      </c>
    </row>
    <row r="712" spans="1:12" ht="20.100000000000001" customHeight="1">
      <c r="A712" s="114">
        <v>44959</v>
      </c>
      <c r="B712" s="111" t="s">
        <v>41</v>
      </c>
      <c r="C712" s="112" t="s">
        <v>374</v>
      </c>
      <c r="D712" s="112" t="s">
        <v>9</v>
      </c>
      <c r="E712" s="113">
        <v>85000</v>
      </c>
      <c r="F712" s="83">
        <f t="shared" si="1"/>
        <v>138.59530236929487</v>
      </c>
      <c r="G712" s="112" t="s">
        <v>325</v>
      </c>
      <c r="H712" s="96"/>
      <c r="I712" s="112" t="s">
        <v>16</v>
      </c>
      <c r="J712" s="86" t="s">
        <v>22</v>
      </c>
      <c r="K712" s="87" t="s">
        <v>130</v>
      </c>
      <c r="L712" s="88">
        <v>613.29639999999995</v>
      </c>
    </row>
    <row r="713" spans="1:12" ht="20.100000000000001" customHeight="1">
      <c r="A713" s="103">
        <v>44959</v>
      </c>
      <c r="B713" s="90" t="s">
        <v>46</v>
      </c>
      <c r="C713" s="92" t="s">
        <v>58</v>
      </c>
      <c r="D713" s="98" t="s">
        <v>6</v>
      </c>
      <c r="E713" s="105">
        <v>1700</v>
      </c>
      <c r="F713" s="83">
        <f t="shared" si="1"/>
        <v>2.7556783183229911</v>
      </c>
      <c r="G713" s="90" t="s">
        <v>66</v>
      </c>
      <c r="H713" s="96"/>
      <c r="I713" s="92" t="s">
        <v>13</v>
      </c>
      <c r="J713" s="86" t="s">
        <v>22</v>
      </c>
      <c r="K713" s="87" t="s">
        <v>44</v>
      </c>
      <c r="L713" s="88">
        <v>616.90800000000002</v>
      </c>
    </row>
    <row r="714" spans="1:12" ht="20.100000000000001" customHeight="1">
      <c r="A714" s="91">
        <v>44959</v>
      </c>
      <c r="B714" s="90" t="s">
        <v>46</v>
      </c>
      <c r="C714" s="92" t="s">
        <v>58</v>
      </c>
      <c r="D714" s="98" t="s">
        <v>6</v>
      </c>
      <c r="E714" s="106">
        <v>2300</v>
      </c>
      <c r="F714" s="83">
        <f t="shared" si="1"/>
        <v>3.7282706659664</v>
      </c>
      <c r="G714" s="92" t="s">
        <v>65</v>
      </c>
      <c r="H714" s="107"/>
      <c r="I714" s="92" t="s">
        <v>25</v>
      </c>
      <c r="J714" s="86" t="s">
        <v>22</v>
      </c>
      <c r="K714" s="87" t="s">
        <v>44</v>
      </c>
      <c r="L714" s="88">
        <v>616.90800000000002</v>
      </c>
    </row>
    <row r="715" spans="1:12" ht="20.100000000000001" customHeight="1">
      <c r="A715" s="91">
        <v>44959</v>
      </c>
      <c r="B715" s="90" t="s">
        <v>46</v>
      </c>
      <c r="C715" s="92" t="s">
        <v>58</v>
      </c>
      <c r="D715" s="98" t="s">
        <v>6</v>
      </c>
      <c r="E715" s="106">
        <v>2000</v>
      </c>
      <c r="F715" s="83">
        <f t="shared" si="1"/>
        <v>3.2419744921446956</v>
      </c>
      <c r="G715" s="102" t="s">
        <v>64</v>
      </c>
      <c r="H715" s="96"/>
      <c r="I715" s="92" t="s">
        <v>45</v>
      </c>
      <c r="J715" s="86" t="s">
        <v>22</v>
      </c>
      <c r="K715" s="87" t="s">
        <v>44</v>
      </c>
      <c r="L715" s="88">
        <v>616.90800000000002</v>
      </c>
    </row>
    <row r="716" spans="1:12" ht="20.100000000000001" customHeight="1">
      <c r="A716" s="91">
        <v>44959</v>
      </c>
      <c r="B716" s="90" t="s">
        <v>46</v>
      </c>
      <c r="C716" s="92" t="s">
        <v>58</v>
      </c>
      <c r="D716" s="98" t="s">
        <v>6</v>
      </c>
      <c r="E716" s="106">
        <v>2000</v>
      </c>
      <c r="F716" s="83">
        <f t="shared" si="1"/>
        <v>3.2419744921446956</v>
      </c>
      <c r="G716" s="102" t="s">
        <v>129</v>
      </c>
      <c r="H716" s="107"/>
      <c r="I716" s="92" t="s">
        <v>128</v>
      </c>
      <c r="J716" s="86" t="s">
        <v>22</v>
      </c>
      <c r="K716" s="87" t="s">
        <v>44</v>
      </c>
      <c r="L716" s="88">
        <v>616.90800000000002</v>
      </c>
    </row>
    <row r="717" spans="1:12" ht="20.100000000000001" customHeight="1">
      <c r="A717" s="91">
        <v>44959</v>
      </c>
      <c r="B717" s="90" t="s">
        <v>46</v>
      </c>
      <c r="C717" s="92" t="s">
        <v>58</v>
      </c>
      <c r="D717" s="98" t="s">
        <v>6</v>
      </c>
      <c r="E717" s="106">
        <v>2000</v>
      </c>
      <c r="F717" s="83">
        <f t="shared" si="1"/>
        <v>3.2419744921446956</v>
      </c>
      <c r="G717" s="102" t="s">
        <v>176</v>
      </c>
      <c r="H717" s="107"/>
      <c r="I717" s="92" t="s">
        <v>168</v>
      </c>
      <c r="J717" s="86" t="s">
        <v>22</v>
      </c>
      <c r="K717" s="87" t="s">
        <v>44</v>
      </c>
      <c r="L717" s="88">
        <v>616.90800000000002</v>
      </c>
    </row>
    <row r="718" spans="1:12" ht="20.100000000000001" customHeight="1">
      <c r="A718" s="91">
        <v>44959</v>
      </c>
      <c r="B718" s="90" t="s">
        <v>46</v>
      </c>
      <c r="C718" s="92" t="s">
        <v>58</v>
      </c>
      <c r="D718" s="98" t="s">
        <v>6</v>
      </c>
      <c r="E718" s="106">
        <v>1900</v>
      </c>
      <c r="F718" s="83">
        <f t="shared" si="1"/>
        <v>3.0798757675374611</v>
      </c>
      <c r="G718" s="102" t="s">
        <v>160</v>
      </c>
      <c r="H718" s="96"/>
      <c r="I718" s="92" t="s">
        <v>153</v>
      </c>
      <c r="J718" s="86" t="s">
        <v>22</v>
      </c>
      <c r="K718" s="87" t="s">
        <v>44</v>
      </c>
      <c r="L718" s="88">
        <v>616.90800000000002</v>
      </c>
    </row>
    <row r="719" spans="1:12" ht="20.100000000000001" customHeight="1">
      <c r="A719" s="91">
        <v>44959</v>
      </c>
      <c r="B719" s="90" t="s">
        <v>417</v>
      </c>
      <c r="C719" s="92" t="s">
        <v>58</v>
      </c>
      <c r="D719" s="98" t="s">
        <v>6</v>
      </c>
      <c r="E719" s="106">
        <v>500</v>
      </c>
      <c r="F719" s="83">
        <f t="shared" si="1"/>
        <v>0.85026494255610041</v>
      </c>
      <c r="G719" s="102" t="s">
        <v>178</v>
      </c>
      <c r="H719" s="96"/>
      <c r="I719" s="92" t="s">
        <v>144</v>
      </c>
      <c r="J719" s="86" t="s">
        <v>22</v>
      </c>
      <c r="K719" s="87" t="s">
        <v>431</v>
      </c>
      <c r="L719" s="88">
        <v>588.05200000000002</v>
      </c>
    </row>
    <row r="720" spans="1:12" ht="20.100000000000001" customHeight="1">
      <c r="A720" s="91">
        <v>44959</v>
      </c>
      <c r="B720" s="90" t="s">
        <v>46</v>
      </c>
      <c r="C720" s="92" t="s">
        <v>58</v>
      </c>
      <c r="D720" s="98" t="s">
        <v>7</v>
      </c>
      <c r="E720" s="108">
        <v>1500</v>
      </c>
      <c r="F720" s="83">
        <f t="shared" si="1"/>
        <v>2.4314808691085217</v>
      </c>
      <c r="G720" s="90" t="s">
        <v>112</v>
      </c>
      <c r="H720" s="96"/>
      <c r="I720" s="90" t="s">
        <v>59</v>
      </c>
      <c r="J720" s="86" t="s">
        <v>22</v>
      </c>
      <c r="K720" s="87" t="s">
        <v>44</v>
      </c>
      <c r="L720" s="88">
        <v>616.90800000000002</v>
      </c>
    </row>
    <row r="721" spans="1:12" ht="20.100000000000001" customHeight="1">
      <c r="A721" s="91">
        <v>44959</v>
      </c>
      <c r="B721" s="90" t="s">
        <v>46</v>
      </c>
      <c r="C721" s="92" t="s">
        <v>58</v>
      </c>
      <c r="D721" s="98" t="s">
        <v>7</v>
      </c>
      <c r="E721" s="108">
        <v>1500</v>
      </c>
      <c r="F721" s="83">
        <f t="shared" si="1"/>
        <v>2.4314808691085217</v>
      </c>
      <c r="G721" s="90" t="s">
        <v>161</v>
      </c>
      <c r="H721" s="96"/>
      <c r="I721" s="90" t="s">
        <v>12</v>
      </c>
      <c r="J721" s="86" t="s">
        <v>22</v>
      </c>
      <c r="K721" s="87" t="s">
        <v>44</v>
      </c>
      <c r="L721" s="88">
        <v>616.90800000000002</v>
      </c>
    </row>
    <row r="722" spans="1:12" ht="20.100000000000001" customHeight="1">
      <c r="A722" s="91">
        <v>44959</v>
      </c>
      <c r="B722" s="90" t="s">
        <v>46</v>
      </c>
      <c r="C722" s="92" t="s">
        <v>58</v>
      </c>
      <c r="D722" s="98" t="s">
        <v>10</v>
      </c>
      <c r="E722" s="101">
        <v>2300</v>
      </c>
      <c r="F722" s="83">
        <f t="shared" si="1"/>
        <v>3.7502258288162138</v>
      </c>
      <c r="G722" s="102" t="s">
        <v>179</v>
      </c>
      <c r="H722" s="96"/>
      <c r="I722" s="92" t="s">
        <v>167</v>
      </c>
      <c r="J722" s="86" t="s">
        <v>22</v>
      </c>
      <c r="K722" s="87" t="s">
        <v>130</v>
      </c>
      <c r="L722" s="88">
        <v>613.29639999999995</v>
      </c>
    </row>
    <row r="723" spans="1:12" ht="20.100000000000001" customHeight="1">
      <c r="A723" s="91">
        <v>44959</v>
      </c>
      <c r="B723" s="90" t="s">
        <v>271</v>
      </c>
      <c r="C723" s="97" t="s">
        <v>432</v>
      </c>
      <c r="D723" s="165" t="s">
        <v>10</v>
      </c>
      <c r="E723" s="101">
        <v>200</v>
      </c>
      <c r="F723" s="83">
        <f t="shared" si="1"/>
        <v>0.32610659381010554</v>
      </c>
      <c r="G723" s="102" t="s">
        <v>179</v>
      </c>
      <c r="H723" s="96"/>
      <c r="I723" s="92" t="s">
        <v>167</v>
      </c>
      <c r="J723" s="86" t="s">
        <v>22</v>
      </c>
      <c r="K723" s="87" t="s">
        <v>130</v>
      </c>
      <c r="L723" s="88">
        <v>613.29639999999995</v>
      </c>
    </row>
    <row r="724" spans="1:12" ht="20.100000000000001" customHeight="1">
      <c r="A724" s="91">
        <v>44959</v>
      </c>
      <c r="B724" s="90" t="s">
        <v>18</v>
      </c>
      <c r="C724" s="97" t="s">
        <v>41</v>
      </c>
      <c r="D724" s="165" t="s">
        <v>9</v>
      </c>
      <c r="E724" s="105">
        <v>5000</v>
      </c>
      <c r="F724" s="83">
        <f t="shared" si="1"/>
        <v>8.1526648452526391</v>
      </c>
      <c r="G724" s="97" t="s">
        <v>396</v>
      </c>
      <c r="H724" s="96"/>
      <c r="I724" s="90" t="s">
        <v>17</v>
      </c>
      <c r="J724" s="86" t="s">
        <v>22</v>
      </c>
      <c r="K724" s="87" t="s">
        <v>130</v>
      </c>
      <c r="L724" s="88">
        <v>613.29639999999995</v>
      </c>
    </row>
    <row r="725" spans="1:12" ht="20.100000000000001" customHeight="1">
      <c r="A725" s="91">
        <v>44959</v>
      </c>
      <c r="B725" s="90" t="s">
        <v>18</v>
      </c>
      <c r="C725" s="97" t="s">
        <v>41</v>
      </c>
      <c r="D725" s="165" t="s">
        <v>9</v>
      </c>
      <c r="E725" s="105">
        <v>5000</v>
      </c>
      <c r="F725" s="83">
        <f t="shared" si="1"/>
        <v>8.1526648452526391</v>
      </c>
      <c r="G725" s="97" t="s">
        <v>397</v>
      </c>
      <c r="H725" s="96"/>
      <c r="I725" s="90" t="s">
        <v>16</v>
      </c>
      <c r="J725" s="86" t="s">
        <v>22</v>
      </c>
      <c r="K725" s="87" t="s">
        <v>130</v>
      </c>
      <c r="L725" s="88">
        <v>613.29639999999995</v>
      </c>
    </row>
    <row r="726" spans="1:12" ht="20.100000000000001" customHeight="1">
      <c r="A726" s="91">
        <v>44959</v>
      </c>
      <c r="B726" s="90" t="s">
        <v>18</v>
      </c>
      <c r="C726" s="97" t="s">
        <v>41</v>
      </c>
      <c r="D726" s="165" t="s">
        <v>7</v>
      </c>
      <c r="E726" s="105">
        <v>5000</v>
      </c>
      <c r="F726" s="83">
        <f t="shared" si="1"/>
        <v>8.1049362303617389</v>
      </c>
      <c r="G726" s="97" t="s">
        <v>398</v>
      </c>
      <c r="H726" s="96"/>
      <c r="I726" s="90" t="s">
        <v>20</v>
      </c>
      <c r="J726" s="86" t="s">
        <v>22</v>
      </c>
      <c r="K726" s="87" t="s">
        <v>44</v>
      </c>
      <c r="L726" s="88">
        <v>616.90800000000002</v>
      </c>
    </row>
    <row r="727" spans="1:12" ht="20.100000000000001" customHeight="1">
      <c r="A727" s="91">
        <v>44959</v>
      </c>
      <c r="B727" s="90" t="s">
        <v>18</v>
      </c>
      <c r="C727" s="97" t="s">
        <v>41</v>
      </c>
      <c r="D727" s="165" t="s">
        <v>6</v>
      </c>
      <c r="E727" s="105">
        <v>5000</v>
      </c>
      <c r="F727" s="83">
        <f t="shared" si="1"/>
        <v>8.1049362303617389</v>
      </c>
      <c r="G727" s="97" t="s">
        <v>399</v>
      </c>
      <c r="H727" s="96"/>
      <c r="I727" s="90" t="s">
        <v>13</v>
      </c>
      <c r="J727" s="86" t="s">
        <v>22</v>
      </c>
      <c r="K727" s="87" t="s">
        <v>44</v>
      </c>
      <c r="L727" s="88">
        <v>616.90800000000002</v>
      </c>
    </row>
    <row r="728" spans="1:12" ht="20.100000000000001" customHeight="1">
      <c r="A728" s="91">
        <v>44959</v>
      </c>
      <c r="B728" s="90" t="s">
        <v>18</v>
      </c>
      <c r="C728" s="97" t="s">
        <v>41</v>
      </c>
      <c r="D728" s="165" t="s">
        <v>7</v>
      </c>
      <c r="E728" s="105">
        <v>2500</v>
      </c>
      <c r="F728" s="83">
        <f t="shared" si="1"/>
        <v>4.0524681151808695</v>
      </c>
      <c r="G728" s="97" t="s">
        <v>400</v>
      </c>
      <c r="H728" s="96"/>
      <c r="I728" s="90" t="s">
        <v>14</v>
      </c>
      <c r="J728" s="86" t="s">
        <v>22</v>
      </c>
      <c r="K728" s="87" t="s">
        <v>44</v>
      </c>
      <c r="L728" s="88">
        <v>616.90800000000002</v>
      </c>
    </row>
    <row r="729" spans="1:12" ht="20.100000000000001" customHeight="1">
      <c r="A729" s="91">
        <v>44959</v>
      </c>
      <c r="B729" s="90" t="s">
        <v>18</v>
      </c>
      <c r="C729" s="97" t="s">
        <v>41</v>
      </c>
      <c r="D729" s="165" t="s">
        <v>7</v>
      </c>
      <c r="E729" s="105">
        <v>2500</v>
      </c>
      <c r="F729" s="83">
        <f t="shared" si="1"/>
        <v>4.0524681151808695</v>
      </c>
      <c r="G729" s="97" t="s">
        <v>401</v>
      </c>
      <c r="H729" s="96"/>
      <c r="I729" s="90" t="s">
        <v>40</v>
      </c>
      <c r="J729" s="86" t="s">
        <v>22</v>
      </c>
      <c r="K729" s="87" t="s">
        <v>44</v>
      </c>
      <c r="L729" s="88">
        <v>616.90800000000002</v>
      </c>
    </row>
    <row r="730" spans="1:12" ht="20.100000000000001" customHeight="1">
      <c r="A730" s="91">
        <v>44959</v>
      </c>
      <c r="B730" s="90" t="s">
        <v>18</v>
      </c>
      <c r="C730" s="97" t="s">
        <v>41</v>
      </c>
      <c r="D730" s="165" t="s">
        <v>7</v>
      </c>
      <c r="E730" s="105">
        <v>2500</v>
      </c>
      <c r="F730" s="83">
        <f t="shared" si="1"/>
        <v>4.0524681151808695</v>
      </c>
      <c r="G730" s="97" t="s">
        <v>402</v>
      </c>
      <c r="H730" s="96"/>
      <c r="I730" s="90" t="s">
        <v>12</v>
      </c>
      <c r="J730" s="86" t="s">
        <v>22</v>
      </c>
      <c r="K730" s="87" t="s">
        <v>44</v>
      </c>
      <c r="L730" s="88">
        <v>616.90800000000002</v>
      </c>
    </row>
    <row r="731" spans="1:12" ht="20.100000000000001" customHeight="1">
      <c r="A731" s="91">
        <v>44959</v>
      </c>
      <c r="B731" s="90" t="s">
        <v>18</v>
      </c>
      <c r="C731" s="97" t="s">
        <v>41</v>
      </c>
      <c r="D731" s="165" t="s">
        <v>7</v>
      </c>
      <c r="E731" s="105">
        <v>2500</v>
      </c>
      <c r="F731" s="83">
        <f t="shared" si="1"/>
        <v>4.0524681151808695</v>
      </c>
      <c r="G731" s="97" t="s">
        <v>403</v>
      </c>
      <c r="H731" s="96"/>
      <c r="I731" s="90" t="s">
        <v>59</v>
      </c>
      <c r="J731" s="86" t="s">
        <v>22</v>
      </c>
      <c r="K731" s="87" t="s">
        <v>44</v>
      </c>
      <c r="L731" s="88">
        <v>616.90800000000002</v>
      </c>
    </row>
    <row r="732" spans="1:12" ht="20.100000000000001" customHeight="1">
      <c r="A732" s="91">
        <v>44959</v>
      </c>
      <c r="B732" s="90" t="s">
        <v>18</v>
      </c>
      <c r="C732" s="97" t="s">
        <v>41</v>
      </c>
      <c r="D732" s="165" t="s">
        <v>7</v>
      </c>
      <c r="E732" s="105">
        <v>2500</v>
      </c>
      <c r="F732" s="83">
        <f t="shared" si="1"/>
        <v>4.0524681151808695</v>
      </c>
      <c r="G732" s="97" t="s">
        <v>404</v>
      </c>
      <c r="H732" s="96"/>
      <c r="I732" s="90" t="s">
        <v>144</v>
      </c>
      <c r="J732" s="86" t="s">
        <v>22</v>
      </c>
      <c r="K732" s="87" t="s">
        <v>44</v>
      </c>
      <c r="L732" s="88">
        <v>616.90800000000002</v>
      </c>
    </row>
    <row r="733" spans="1:12" ht="20.100000000000001" customHeight="1">
      <c r="A733" s="91">
        <v>44959</v>
      </c>
      <c r="B733" s="90" t="s">
        <v>18</v>
      </c>
      <c r="C733" s="97" t="s">
        <v>41</v>
      </c>
      <c r="D733" s="165" t="s">
        <v>6</v>
      </c>
      <c r="E733" s="105">
        <v>2500</v>
      </c>
      <c r="F733" s="83">
        <f t="shared" si="1"/>
        <v>4.0524681151808695</v>
      </c>
      <c r="G733" s="97" t="s">
        <v>405</v>
      </c>
      <c r="H733" s="96"/>
      <c r="I733" s="90" t="s">
        <v>25</v>
      </c>
      <c r="J733" s="86" t="s">
        <v>22</v>
      </c>
      <c r="K733" s="87" t="s">
        <v>44</v>
      </c>
      <c r="L733" s="88">
        <v>616.90800000000002</v>
      </c>
    </row>
    <row r="734" spans="1:12" ht="20.100000000000001" customHeight="1">
      <c r="A734" s="91">
        <v>44959</v>
      </c>
      <c r="B734" s="90" t="s">
        <v>18</v>
      </c>
      <c r="C734" s="97" t="s">
        <v>41</v>
      </c>
      <c r="D734" s="165" t="s">
        <v>6</v>
      </c>
      <c r="E734" s="105">
        <v>2500</v>
      </c>
      <c r="F734" s="83">
        <f t="shared" si="1"/>
        <v>4.0524681151808695</v>
      </c>
      <c r="G734" s="97" t="s">
        <v>406</v>
      </c>
      <c r="H734" s="96"/>
      <c r="I734" s="90" t="s">
        <v>128</v>
      </c>
      <c r="J734" s="86" t="s">
        <v>22</v>
      </c>
      <c r="K734" s="87" t="s">
        <v>44</v>
      </c>
      <c r="L734" s="88">
        <v>616.90800000000002</v>
      </c>
    </row>
    <row r="735" spans="1:12" ht="20.100000000000001" customHeight="1">
      <c r="A735" s="91">
        <v>44959</v>
      </c>
      <c r="B735" s="90" t="s">
        <v>18</v>
      </c>
      <c r="C735" s="97" t="s">
        <v>41</v>
      </c>
      <c r="D735" s="165" t="s">
        <v>6</v>
      </c>
      <c r="E735" s="105">
        <v>2500</v>
      </c>
      <c r="F735" s="83">
        <f t="shared" si="1"/>
        <v>4.0524681151808695</v>
      </c>
      <c r="G735" s="97" t="s">
        <v>407</v>
      </c>
      <c r="H735" s="96"/>
      <c r="I735" s="90" t="s">
        <v>153</v>
      </c>
      <c r="J735" s="86" t="s">
        <v>22</v>
      </c>
      <c r="K735" s="87" t="s">
        <v>44</v>
      </c>
      <c r="L735" s="88">
        <v>616.90800000000002</v>
      </c>
    </row>
    <row r="736" spans="1:12" ht="20.100000000000001" customHeight="1">
      <c r="A736" s="91">
        <v>44959</v>
      </c>
      <c r="B736" s="90" t="s">
        <v>18</v>
      </c>
      <c r="C736" s="97" t="s">
        <v>41</v>
      </c>
      <c r="D736" s="165" t="s">
        <v>6</v>
      </c>
      <c r="E736" s="105">
        <v>2500</v>
      </c>
      <c r="F736" s="83">
        <f t="shared" si="1"/>
        <v>4.0524681151808695</v>
      </c>
      <c r="G736" s="97" t="s">
        <v>408</v>
      </c>
      <c r="H736" s="96"/>
      <c r="I736" s="90" t="s">
        <v>168</v>
      </c>
      <c r="J736" s="86" t="s">
        <v>22</v>
      </c>
      <c r="K736" s="87" t="s">
        <v>44</v>
      </c>
      <c r="L736" s="88">
        <v>616.90800000000002</v>
      </c>
    </row>
    <row r="737" spans="1:12" ht="20.100000000000001" customHeight="1">
      <c r="A737" s="91">
        <v>44959</v>
      </c>
      <c r="B737" s="90" t="s">
        <v>18</v>
      </c>
      <c r="C737" s="97" t="s">
        <v>41</v>
      </c>
      <c r="D737" s="165" t="s">
        <v>6</v>
      </c>
      <c r="E737" s="105">
        <v>2500</v>
      </c>
      <c r="F737" s="83">
        <f t="shared" si="1"/>
        <v>4.0524681151808695</v>
      </c>
      <c r="G737" s="97" t="s">
        <v>409</v>
      </c>
      <c r="H737" s="96"/>
      <c r="I737" s="90" t="s">
        <v>45</v>
      </c>
      <c r="J737" s="86" t="s">
        <v>22</v>
      </c>
      <c r="K737" s="87" t="s">
        <v>44</v>
      </c>
      <c r="L737" s="88">
        <v>616.90800000000002</v>
      </c>
    </row>
    <row r="738" spans="1:12" ht="20.100000000000001" customHeight="1">
      <c r="A738" s="91">
        <v>44959</v>
      </c>
      <c r="B738" s="90" t="s">
        <v>18</v>
      </c>
      <c r="C738" s="97" t="s">
        <v>41</v>
      </c>
      <c r="D738" s="165" t="s">
        <v>10</v>
      </c>
      <c r="E738" s="105">
        <v>2500</v>
      </c>
      <c r="F738" s="83">
        <f t="shared" si="1"/>
        <v>4.0763324226263196</v>
      </c>
      <c r="G738" s="97" t="s">
        <v>410</v>
      </c>
      <c r="H738" s="96"/>
      <c r="I738" s="90" t="s">
        <v>15</v>
      </c>
      <c r="J738" s="86" t="s">
        <v>22</v>
      </c>
      <c r="K738" s="87" t="s">
        <v>130</v>
      </c>
      <c r="L738" s="88">
        <v>613.29639999999995</v>
      </c>
    </row>
    <row r="739" spans="1:12" ht="20.100000000000001" customHeight="1">
      <c r="A739" s="91">
        <v>44959</v>
      </c>
      <c r="B739" s="90" t="s">
        <v>18</v>
      </c>
      <c r="C739" s="97" t="s">
        <v>41</v>
      </c>
      <c r="D739" s="165" t="s">
        <v>10</v>
      </c>
      <c r="E739" s="105">
        <v>2500</v>
      </c>
      <c r="F739" s="83">
        <f t="shared" si="1"/>
        <v>4.0763324226263196</v>
      </c>
      <c r="G739" s="97" t="s">
        <v>411</v>
      </c>
      <c r="H739" s="96"/>
      <c r="I739" s="90" t="s">
        <v>167</v>
      </c>
      <c r="J739" s="86" t="s">
        <v>22</v>
      </c>
      <c r="K739" s="87" t="s">
        <v>130</v>
      </c>
      <c r="L739" s="88">
        <v>613.29639999999995</v>
      </c>
    </row>
    <row r="740" spans="1:12" ht="20.100000000000001" customHeight="1">
      <c r="A740" s="91">
        <v>44959</v>
      </c>
      <c r="B740" s="90" t="s">
        <v>46</v>
      </c>
      <c r="C740" s="92" t="s">
        <v>58</v>
      </c>
      <c r="D740" s="98" t="s">
        <v>7</v>
      </c>
      <c r="E740" s="108">
        <v>2000</v>
      </c>
      <c r="F740" s="83">
        <f t="shared" si="1"/>
        <v>3.2419744921446956</v>
      </c>
      <c r="G740" s="102" t="s">
        <v>61</v>
      </c>
      <c r="H740" s="96"/>
      <c r="I740" s="90" t="s">
        <v>40</v>
      </c>
      <c r="J740" s="86" t="s">
        <v>22</v>
      </c>
      <c r="K740" s="87" t="s">
        <v>44</v>
      </c>
      <c r="L740" s="88">
        <v>616.90800000000002</v>
      </c>
    </row>
    <row r="741" spans="1:12" ht="20.100000000000001" customHeight="1">
      <c r="A741" s="91">
        <v>44959</v>
      </c>
      <c r="B741" s="90" t="s">
        <v>46</v>
      </c>
      <c r="C741" s="92" t="s">
        <v>58</v>
      </c>
      <c r="D741" s="98" t="s">
        <v>10</v>
      </c>
      <c r="E741" s="105">
        <v>1850</v>
      </c>
      <c r="F741" s="83">
        <f t="shared" si="1"/>
        <v>3.0164859927434762</v>
      </c>
      <c r="G741" s="102" t="s">
        <v>63</v>
      </c>
      <c r="H741" s="96"/>
      <c r="I741" s="90" t="s">
        <v>15</v>
      </c>
      <c r="J741" s="86" t="s">
        <v>22</v>
      </c>
      <c r="K741" s="87" t="s">
        <v>130</v>
      </c>
      <c r="L741" s="88">
        <v>613.29639999999995</v>
      </c>
    </row>
    <row r="742" spans="1:12" ht="20.100000000000001" customHeight="1">
      <c r="A742" s="91">
        <v>44959</v>
      </c>
      <c r="B742" s="90" t="s">
        <v>377</v>
      </c>
      <c r="C742" s="97" t="s">
        <v>432</v>
      </c>
      <c r="D742" s="165" t="s">
        <v>10</v>
      </c>
      <c r="E742" s="101">
        <v>3000</v>
      </c>
      <c r="F742" s="83">
        <f t="shared" si="1"/>
        <v>4.8915989071515833</v>
      </c>
      <c r="G742" s="102" t="s">
        <v>92</v>
      </c>
      <c r="H742" s="96"/>
      <c r="I742" s="90" t="s">
        <v>15</v>
      </c>
      <c r="J742" s="86" t="s">
        <v>22</v>
      </c>
      <c r="K742" s="87" t="s">
        <v>130</v>
      </c>
      <c r="L742" s="88">
        <v>613.29639999999995</v>
      </c>
    </row>
    <row r="743" spans="1:12" ht="20.100000000000001" customHeight="1">
      <c r="A743" s="91">
        <v>44959</v>
      </c>
      <c r="B743" s="90" t="s">
        <v>378</v>
      </c>
      <c r="C743" s="97" t="s">
        <v>432</v>
      </c>
      <c r="D743" s="165" t="s">
        <v>10</v>
      </c>
      <c r="E743" s="101">
        <v>22500</v>
      </c>
      <c r="F743" s="83">
        <f t="shared" si="1"/>
        <v>36.686991803636872</v>
      </c>
      <c r="G743" s="102" t="s">
        <v>92</v>
      </c>
      <c r="H743" s="96"/>
      <c r="I743" s="90" t="s">
        <v>15</v>
      </c>
      <c r="J743" s="86" t="s">
        <v>22</v>
      </c>
      <c r="K743" s="87" t="s">
        <v>130</v>
      </c>
      <c r="L743" s="88">
        <v>613.29639999999995</v>
      </c>
    </row>
    <row r="744" spans="1:12" ht="20.100000000000001" customHeight="1">
      <c r="A744" s="91">
        <v>44959</v>
      </c>
      <c r="B744" s="90" t="s">
        <v>379</v>
      </c>
      <c r="C744" s="97" t="s">
        <v>432</v>
      </c>
      <c r="D744" s="165" t="s">
        <v>10</v>
      </c>
      <c r="E744" s="105">
        <v>15000</v>
      </c>
      <c r="F744" s="83">
        <f t="shared" si="1"/>
        <v>24.457994535757916</v>
      </c>
      <c r="G744" s="102" t="s">
        <v>93</v>
      </c>
      <c r="H744" s="96"/>
      <c r="I744" s="90" t="s">
        <v>15</v>
      </c>
      <c r="J744" s="86" t="s">
        <v>22</v>
      </c>
      <c r="K744" s="87" t="s">
        <v>130</v>
      </c>
      <c r="L744" s="88">
        <v>613.29639999999995</v>
      </c>
    </row>
    <row r="745" spans="1:12" ht="20.100000000000001" customHeight="1">
      <c r="A745" s="91">
        <v>44959</v>
      </c>
      <c r="B745" s="90" t="s">
        <v>380</v>
      </c>
      <c r="C745" s="97" t="s">
        <v>432</v>
      </c>
      <c r="D745" s="165" t="s">
        <v>10</v>
      </c>
      <c r="E745" s="101">
        <v>5800</v>
      </c>
      <c r="F745" s="83">
        <f t="shared" si="1"/>
        <v>9.4570912204930604</v>
      </c>
      <c r="G745" s="102" t="s">
        <v>93</v>
      </c>
      <c r="H745" s="96"/>
      <c r="I745" s="90" t="s">
        <v>15</v>
      </c>
      <c r="J745" s="86" t="s">
        <v>22</v>
      </c>
      <c r="K745" s="87" t="s">
        <v>130</v>
      </c>
      <c r="L745" s="88">
        <v>613.29639999999995</v>
      </c>
    </row>
    <row r="746" spans="1:12" ht="20.100000000000001" customHeight="1">
      <c r="A746" s="91">
        <v>44959</v>
      </c>
      <c r="B746" s="90" t="s">
        <v>381</v>
      </c>
      <c r="C746" s="97" t="s">
        <v>432</v>
      </c>
      <c r="D746" s="165" t="s">
        <v>10</v>
      </c>
      <c r="E746" s="101">
        <v>12750</v>
      </c>
      <c r="F746" s="83">
        <f t="shared" si="1"/>
        <v>20.789295355394227</v>
      </c>
      <c r="G746" s="102" t="s">
        <v>94</v>
      </c>
      <c r="H746" s="96"/>
      <c r="I746" s="90" t="s">
        <v>15</v>
      </c>
      <c r="J746" s="86" t="s">
        <v>22</v>
      </c>
      <c r="K746" s="87" t="s">
        <v>130</v>
      </c>
      <c r="L746" s="88">
        <v>613.29639999999995</v>
      </c>
    </row>
    <row r="747" spans="1:12" ht="20.100000000000001" customHeight="1">
      <c r="A747" s="91">
        <v>44959</v>
      </c>
      <c r="B747" s="90" t="s">
        <v>382</v>
      </c>
      <c r="C747" s="97" t="s">
        <v>432</v>
      </c>
      <c r="D747" s="165" t="s">
        <v>10</v>
      </c>
      <c r="E747" s="101">
        <v>13500</v>
      </c>
      <c r="F747" s="83">
        <f t="shared" si="1"/>
        <v>22.012195082182124</v>
      </c>
      <c r="G747" s="102" t="s">
        <v>94</v>
      </c>
      <c r="H747" s="96"/>
      <c r="I747" s="90" t="s">
        <v>15</v>
      </c>
      <c r="J747" s="86" t="s">
        <v>22</v>
      </c>
      <c r="K747" s="87" t="s">
        <v>130</v>
      </c>
      <c r="L747" s="88">
        <v>613.29639999999995</v>
      </c>
    </row>
    <row r="748" spans="1:12" ht="20.100000000000001" customHeight="1">
      <c r="A748" s="91">
        <v>44960</v>
      </c>
      <c r="B748" s="90" t="s">
        <v>221</v>
      </c>
      <c r="C748" s="92" t="s">
        <v>58</v>
      </c>
      <c r="D748" s="98" t="s">
        <v>7</v>
      </c>
      <c r="E748" s="100">
        <v>1900</v>
      </c>
      <c r="F748" s="83">
        <f t="shared" si="1"/>
        <v>3.0798757675374611</v>
      </c>
      <c r="G748" s="95" t="s">
        <v>68</v>
      </c>
      <c r="H748" s="96"/>
      <c r="I748" s="90" t="s">
        <v>20</v>
      </c>
      <c r="J748" s="86" t="s">
        <v>22</v>
      </c>
      <c r="K748" s="87" t="s">
        <v>44</v>
      </c>
      <c r="L748" s="88">
        <v>616.90800000000002</v>
      </c>
    </row>
    <row r="749" spans="1:12" ht="20.100000000000001" customHeight="1">
      <c r="A749" s="91">
        <v>44960</v>
      </c>
      <c r="B749" s="90" t="s">
        <v>46</v>
      </c>
      <c r="C749" s="92" t="s">
        <v>58</v>
      </c>
      <c r="D749" s="98" t="s">
        <v>8</v>
      </c>
      <c r="E749" s="101">
        <v>1600</v>
      </c>
      <c r="F749" s="83">
        <f t="shared" si="1"/>
        <v>2.6088527504808443</v>
      </c>
      <c r="G749" s="102" t="s">
        <v>67</v>
      </c>
      <c r="H749" s="96"/>
      <c r="I749" s="92" t="s">
        <v>14</v>
      </c>
      <c r="J749" s="86" t="s">
        <v>22</v>
      </c>
      <c r="K749" s="87" t="s">
        <v>130</v>
      </c>
      <c r="L749" s="88">
        <v>613.29639999999995</v>
      </c>
    </row>
    <row r="750" spans="1:12" ht="20.100000000000001" customHeight="1">
      <c r="A750" s="91">
        <v>44960</v>
      </c>
      <c r="B750" s="90" t="s">
        <v>332</v>
      </c>
      <c r="C750" s="97" t="s">
        <v>432</v>
      </c>
      <c r="D750" s="165" t="s">
        <v>10</v>
      </c>
      <c r="E750" s="101">
        <v>6000</v>
      </c>
      <c r="F750" s="83">
        <f t="shared" si="1"/>
        <v>9.7831978143031666</v>
      </c>
      <c r="G750" s="102" t="s">
        <v>80</v>
      </c>
      <c r="H750" s="96"/>
      <c r="I750" s="92" t="s">
        <v>14</v>
      </c>
      <c r="J750" s="86" t="s">
        <v>22</v>
      </c>
      <c r="K750" s="87" t="s">
        <v>130</v>
      </c>
      <c r="L750" s="88">
        <v>613.29639999999995</v>
      </c>
    </row>
    <row r="751" spans="1:12" ht="20.100000000000001" customHeight="1">
      <c r="A751" s="91">
        <v>44960</v>
      </c>
      <c r="B751" s="90" t="s">
        <v>290</v>
      </c>
      <c r="C751" s="90" t="s">
        <v>50</v>
      </c>
      <c r="D751" s="98" t="s">
        <v>8</v>
      </c>
      <c r="E751" s="101">
        <v>8000</v>
      </c>
      <c r="F751" s="83">
        <f t="shared" si="1"/>
        <v>13.044263752404222</v>
      </c>
      <c r="G751" s="102" t="s">
        <v>81</v>
      </c>
      <c r="H751" s="96"/>
      <c r="I751" s="92" t="s">
        <v>14</v>
      </c>
      <c r="J751" s="86" t="s">
        <v>22</v>
      </c>
      <c r="K751" s="87" t="s">
        <v>130</v>
      </c>
      <c r="L751" s="88">
        <v>613.29639999999995</v>
      </c>
    </row>
    <row r="752" spans="1:12" ht="20.100000000000001" customHeight="1">
      <c r="A752" s="103">
        <v>44960</v>
      </c>
      <c r="B752" s="90" t="s">
        <v>46</v>
      </c>
      <c r="C752" s="92" t="s">
        <v>58</v>
      </c>
      <c r="D752" s="98" t="s">
        <v>9</v>
      </c>
      <c r="E752" s="101">
        <v>2900</v>
      </c>
      <c r="F752" s="83">
        <f t="shared" si="1"/>
        <v>4.7285456102465302</v>
      </c>
      <c r="G752" s="102" t="s">
        <v>104</v>
      </c>
      <c r="H752" s="96"/>
      <c r="I752" s="92" t="s">
        <v>17</v>
      </c>
      <c r="J752" s="86" t="s">
        <v>22</v>
      </c>
      <c r="K752" s="87" t="s">
        <v>130</v>
      </c>
      <c r="L752" s="88">
        <v>613.29639999999995</v>
      </c>
    </row>
    <row r="753" spans="1:12" ht="20.100000000000001" customHeight="1">
      <c r="A753" s="114">
        <v>44960</v>
      </c>
      <c r="B753" s="111" t="s">
        <v>46</v>
      </c>
      <c r="C753" s="92" t="s">
        <v>58</v>
      </c>
      <c r="D753" s="112" t="s">
        <v>9</v>
      </c>
      <c r="E753" s="113">
        <v>1900</v>
      </c>
      <c r="F753" s="83">
        <f t="shared" si="1"/>
        <v>3.0980126411960027</v>
      </c>
      <c r="G753" s="112" t="s">
        <v>60</v>
      </c>
      <c r="H753" s="96"/>
      <c r="I753" s="112" t="s">
        <v>16</v>
      </c>
      <c r="J753" s="86" t="s">
        <v>22</v>
      </c>
      <c r="K753" s="87" t="s">
        <v>130</v>
      </c>
      <c r="L753" s="88">
        <v>613.29639999999995</v>
      </c>
    </row>
    <row r="754" spans="1:12" ht="20.100000000000001" customHeight="1">
      <c r="A754" s="103">
        <v>44960</v>
      </c>
      <c r="B754" s="90" t="s">
        <v>46</v>
      </c>
      <c r="C754" s="92" t="s">
        <v>58</v>
      </c>
      <c r="D754" s="98" t="s">
        <v>6</v>
      </c>
      <c r="E754" s="105">
        <v>1900</v>
      </c>
      <c r="F754" s="83">
        <f t="shared" si="1"/>
        <v>3.0798757675374611</v>
      </c>
      <c r="G754" s="90" t="s">
        <v>66</v>
      </c>
      <c r="H754" s="96"/>
      <c r="I754" s="92" t="s">
        <v>13</v>
      </c>
      <c r="J754" s="86" t="s">
        <v>22</v>
      </c>
      <c r="K754" s="87" t="s">
        <v>44</v>
      </c>
      <c r="L754" s="88">
        <v>616.90800000000002</v>
      </c>
    </row>
    <row r="755" spans="1:12" ht="20.100000000000001" customHeight="1">
      <c r="A755" s="91">
        <v>44960</v>
      </c>
      <c r="B755" s="90" t="s">
        <v>46</v>
      </c>
      <c r="C755" s="92" t="s">
        <v>58</v>
      </c>
      <c r="D755" s="98" t="s">
        <v>6</v>
      </c>
      <c r="E755" s="106">
        <v>4300</v>
      </c>
      <c r="F755" s="83">
        <f t="shared" si="1"/>
        <v>6.970245158111096</v>
      </c>
      <c r="G755" s="92" t="s">
        <v>65</v>
      </c>
      <c r="H755" s="107"/>
      <c r="I755" s="92" t="s">
        <v>25</v>
      </c>
      <c r="J755" s="86" t="s">
        <v>22</v>
      </c>
      <c r="K755" s="87" t="s">
        <v>44</v>
      </c>
      <c r="L755" s="88">
        <v>616.90800000000002</v>
      </c>
    </row>
    <row r="756" spans="1:12" ht="20.100000000000001" customHeight="1">
      <c r="A756" s="91">
        <v>44960</v>
      </c>
      <c r="B756" s="90" t="s">
        <v>46</v>
      </c>
      <c r="C756" s="92" t="s">
        <v>58</v>
      </c>
      <c r="D756" s="98" t="s">
        <v>6</v>
      </c>
      <c r="E756" s="115">
        <v>1800</v>
      </c>
      <c r="F756" s="83">
        <f t="shared" si="1"/>
        <v>2.9177770429302261</v>
      </c>
      <c r="G756" s="102" t="s">
        <v>64</v>
      </c>
      <c r="H756" s="96"/>
      <c r="I756" s="92" t="s">
        <v>45</v>
      </c>
      <c r="J756" s="86" t="s">
        <v>22</v>
      </c>
      <c r="K756" s="87" t="s">
        <v>44</v>
      </c>
      <c r="L756" s="88">
        <v>616.90800000000002</v>
      </c>
    </row>
    <row r="757" spans="1:12" ht="20.100000000000001" customHeight="1">
      <c r="A757" s="91">
        <v>44960</v>
      </c>
      <c r="B757" s="90" t="s">
        <v>46</v>
      </c>
      <c r="C757" s="92" t="s">
        <v>58</v>
      </c>
      <c r="D757" s="98" t="s">
        <v>6</v>
      </c>
      <c r="E757" s="115">
        <v>2000</v>
      </c>
      <c r="F757" s="83">
        <f t="shared" si="1"/>
        <v>3.2419744921446956</v>
      </c>
      <c r="G757" s="102" t="s">
        <v>129</v>
      </c>
      <c r="H757" s="116"/>
      <c r="I757" s="92" t="s">
        <v>128</v>
      </c>
      <c r="J757" s="86" t="s">
        <v>22</v>
      </c>
      <c r="K757" s="87" t="s">
        <v>44</v>
      </c>
      <c r="L757" s="88">
        <v>616.90800000000002</v>
      </c>
    </row>
    <row r="758" spans="1:12" ht="20.100000000000001" customHeight="1">
      <c r="A758" s="91">
        <v>44960</v>
      </c>
      <c r="B758" s="90" t="s">
        <v>46</v>
      </c>
      <c r="C758" s="92" t="s">
        <v>58</v>
      </c>
      <c r="D758" s="98" t="s">
        <v>6</v>
      </c>
      <c r="E758" s="115">
        <v>3000</v>
      </c>
      <c r="F758" s="83">
        <f t="shared" si="1"/>
        <v>4.8629617382170434</v>
      </c>
      <c r="G758" s="102" t="s">
        <v>176</v>
      </c>
      <c r="H758" s="116"/>
      <c r="I758" s="92" t="s">
        <v>168</v>
      </c>
      <c r="J758" s="86" t="s">
        <v>22</v>
      </c>
      <c r="K758" s="87" t="s">
        <v>44</v>
      </c>
      <c r="L758" s="88">
        <v>616.90800000000002</v>
      </c>
    </row>
    <row r="759" spans="1:12" ht="20.100000000000001" customHeight="1">
      <c r="A759" s="91">
        <v>44960</v>
      </c>
      <c r="B759" s="90" t="s">
        <v>46</v>
      </c>
      <c r="C759" s="92" t="s">
        <v>58</v>
      </c>
      <c r="D759" s="98" t="s">
        <v>6</v>
      </c>
      <c r="E759" s="106">
        <v>1900</v>
      </c>
      <c r="F759" s="83">
        <f t="shared" si="1"/>
        <v>3.0798757675374611</v>
      </c>
      <c r="G759" s="102" t="s">
        <v>160</v>
      </c>
      <c r="H759" s="96"/>
      <c r="I759" s="92" t="s">
        <v>153</v>
      </c>
      <c r="J759" s="86" t="s">
        <v>22</v>
      </c>
      <c r="K759" s="87" t="s">
        <v>44</v>
      </c>
      <c r="L759" s="88">
        <v>616.90800000000002</v>
      </c>
    </row>
    <row r="760" spans="1:12" ht="20.100000000000001" customHeight="1">
      <c r="A760" s="91">
        <v>44960</v>
      </c>
      <c r="B760" s="90" t="s">
        <v>417</v>
      </c>
      <c r="C760" s="92" t="s">
        <v>58</v>
      </c>
      <c r="D760" s="98" t="s">
        <v>6</v>
      </c>
      <c r="E760" s="106">
        <v>500</v>
      </c>
      <c r="F760" s="83">
        <f t="shared" si="1"/>
        <v>0.81049362303617389</v>
      </c>
      <c r="G760" s="102" t="s">
        <v>178</v>
      </c>
      <c r="H760" s="96"/>
      <c r="I760" s="92" t="s">
        <v>144</v>
      </c>
      <c r="J760" s="86" t="s">
        <v>22</v>
      </c>
      <c r="K760" s="87" t="s">
        <v>44</v>
      </c>
      <c r="L760" s="88">
        <v>616.90800000000002</v>
      </c>
    </row>
    <row r="761" spans="1:12" ht="20.100000000000001" customHeight="1">
      <c r="A761" s="91">
        <v>44960</v>
      </c>
      <c r="B761" s="90" t="s">
        <v>46</v>
      </c>
      <c r="C761" s="92" t="s">
        <v>58</v>
      </c>
      <c r="D761" s="98" t="s">
        <v>7</v>
      </c>
      <c r="E761" s="108">
        <v>1300</v>
      </c>
      <c r="F761" s="83">
        <f t="shared" si="1"/>
        <v>2.1072834198940522</v>
      </c>
      <c r="G761" s="90" t="s">
        <v>112</v>
      </c>
      <c r="H761" s="96"/>
      <c r="I761" s="90" t="s">
        <v>59</v>
      </c>
      <c r="J761" s="86" t="s">
        <v>22</v>
      </c>
      <c r="K761" s="87" t="s">
        <v>44</v>
      </c>
      <c r="L761" s="88">
        <v>616.90800000000002</v>
      </c>
    </row>
    <row r="762" spans="1:12" ht="20.100000000000001" customHeight="1">
      <c r="A762" s="91">
        <v>44960</v>
      </c>
      <c r="B762" s="90" t="s">
        <v>46</v>
      </c>
      <c r="C762" s="92" t="s">
        <v>58</v>
      </c>
      <c r="D762" s="98" t="s">
        <v>7</v>
      </c>
      <c r="E762" s="108">
        <v>1400</v>
      </c>
      <c r="F762" s="83">
        <f t="shared" si="1"/>
        <v>2.2693821445012872</v>
      </c>
      <c r="G762" s="90" t="s">
        <v>161</v>
      </c>
      <c r="H762" s="96"/>
      <c r="I762" s="90" t="s">
        <v>12</v>
      </c>
      <c r="J762" s="86" t="s">
        <v>22</v>
      </c>
      <c r="K762" s="87" t="s">
        <v>44</v>
      </c>
      <c r="L762" s="88">
        <v>616.90800000000002</v>
      </c>
    </row>
    <row r="763" spans="1:12" ht="20.100000000000001" customHeight="1">
      <c r="A763" s="91">
        <v>44960</v>
      </c>
      <c r="B763" s="90" t="s">
        <v>46</v>
      </c>
      <c r="C763" s="92" t="s">
        <v>58</v>
      </c>
      <c r="D763" s="98" t="s">
        <v>10</v>
      </c>
      <c r="E763" s="101">
        <v>1800</v>
      </c>
      <c r="F763" s="83">
        <f t="shared" si="1"/>
        <v>2.9349593442909501</v>
      </c>
      <c r="G763" s="102" t="s">
        <v>179</v>
      </c>
      <c r="H763" s="96"/>
      <c r="I763" s="92" t="s">
        <v>167</v>
      </c>
      <c r="J763" s="86" t="s">
        <v>22</v>
      </c>
      <c r="K763" s="87" t="s">
        <v>130</v>
      </c>
      <c r="L763" s="88">
        <v>613.29639999999995</v>
      </c>
    </row>
    <row r="764" spans="1:12" ht="20.100000000000001" customHeight="1">
      <c r="A764" s="91">
        <v>44960</v>
      </c>
      <c r="B764" s="90" t="s">
        <v>18</v>
      </c>
      <c r="C764" s="97" t="s">
        <v>41</v>
      </c>
      <c r="D764" s="165" t="s">
        <v>9</v>
      </c>
      <c r="E764" s="105">
        <v>5000</v>
      </c>
      <c r="F764" s="83">
        <f t="shared" si="1"/>
        <v>8.1526648452526391</v>
      </c>
      <c r="G764" s="97" t="s">
        <v>396</v>
      </c>
      <c r="H764" s="96"/>
      <c r="I764" s="90" t="s">
        <v>17</v>
      </c>
      <c r="J764" s="86" t="s">
        <v>22</v>
      </c>
      <c r="K764" s="87" t="s">
        <v>130</v>
      </c>
      <c r="L764" s="88">
        <v>613.29639999999995</v>
      </c>
    </row>
    <row r="765" spans="1:12" ht="20.100000000000001" customHeight="1">
      <c r="A765" s="91">
        <v>44960</v>
      </c>
      <c r="B765" s="90" t="s">
        <v>18</v>
      </c>
      <c r="C765" s="97" t="s">
        <v>41</v>
      </c>
      <c r="D765" s="165" t="s">
        <v>9</v>
      </c>
      <c r="E765" s="105">
        <v>5000</v>
      </c>
      <c r="F765" s="83">
        <f t="shared" si="1"/>
        <v>8.1526648452526391</v>
      </c>
      <c r="G765" s="97" t="s">
        <v>397</v>
      </c>
      <c r="H765" s="96"/>
      <c r="I765" s="90" t="s">
        <v>16</v>
      </c>
      <c r="J765" s="86" t="s">
        <v>22</v>
      </c>
      <c r="K765" s="87" t="s">
        <v>130</v>
      </c>
      <c r="L765" s="88">
        <v>613.29639999999995</v>
      </c>
    </row>
    <row r="766" spans="1:12" ht="20.100000000000001" customHeight="1">
      <c r="A766" s="91">
        <v>44960</v>
      </c>
      <c r="B766" s="90" t="s">
        <v>18</v>
      </c>
      <c r="C766" s="97" t="s">
        <v>41</v>
      </c>
      <c r="D766" s="165" t="s">
        <v>7</v>
      </c>
      <c r="E766" s="105">
        <v>5000</v>
      </c>
      <c r="F766" s="83">
        <f t="shared" ref="F766:F829" si="2">E766/L766</f>
        <v>8.1049362303617389</v>
      </c>
      <c r="G766" s="97" t="s">
        <v>398</v>
      </c>
      <c r="H766" s="96"/>
      <c r="I766" s="90" t="s">
        <v>20</v>
      </c>
      <c r="J766" s="86" t="s">
        <v>22</v>
      </c>
      <c r="K766" s="87" t="s">
        <v>44</v>
      </c>
      <c r="L766" s="88">
        <v>616.90800000000002</v>
      </c>
    </row>
    <row r="767" spans="1:12" ht="20.100000000000001" customHeight="1">
      <c r="A767" s="91">
        <v>44960</v>
      </c>
      <c r="B767" s="90" t="s">
        <v>18</v>
      </c>
      <c r="C767" s="97" t="s">
        <v>41</v>
      </c>
      <c r="D767" s="165" t="s">
        <v>6</v>
      </c>
      <c r="E767" s="105">
        <v>5000</v>
      </c>
      <c r="F767" s="83">
        <f t="shared" si="2"/>
        <v>8.1049362303617389</v>
      </c>
      <c r="G767" s="97" t="s">
        <v>399</v>
      </c>
      <c r="H767" s="96"/>
      <c r="I767" s="90" t="s">
        <v>13</v>
      </c>
      <c r="J767" s="86" t="s">
        <v>22</v>
      </c>
      <c r="K767" s="87" t="s">
        <v>44</v>
      </c>
      <c r="L767" s="88">
        <v>616.90800000000002</v>
      </c>
    </row>
    <row r="768" spans="1:12" ht="20.100000000000001" customHeight="1">
      <c r="A768" s="91">
        <v>44960</v>
      </c>
      <c r="B768" s="90" t="s">
        <v>18</v>
      </c>
      <c r="C768" s="97" t="s">
        <v>41</v>
      </c>
      <c r="D768" s="165" t="s">
        <v>7</v>
      </c>
      <c r="E768" s="105">
        <v>2500</v>
      </c>
      <c r="F768" s="83">
        <f t="shared" si="2"/>
        <v>4.0524681151808695</v>
      </c>
      <c r="G768" s="97" t="s">
        <v>400</v>
      </c>
      <c r="H768" s="96"/>
      <c r="I768" s="90" t="s">
        <v>14</v>
      </c>
      <c r="J768" s="86" t="s">
        <v>22</v>
      </c>
      <c r="K768" s="87" t="s">
        <v>44</v>
      </c>
      <c r="L768" s="88">
        <v>616.90800000000002</v>
      </c>
    </row>
    <row r="769" spans="1:12" ht="20.100000000000001" customHeight="1">
      <c r="A769" s="91">
        <v>44960</v>
      </c>
      <c r="B769" s="90" t="s">
        <v>18</v>
      </c>
      <c r="C769" s="97" t="s">
        <v>41</v>
      </c>
      <c r="D769" s="165" t="s">
        <v>7</v>
      </c>
      <c r="E769" s="105">
        <v>2500</v>
      </c>
      <c r="F769" s="83">
        <f t="shared" si="2"/>
        <v>4.0524681151808695</v>
      </c>
      <c r="G769" s="97" t="s">
        <v>401</v>
      </c>
      <c r="H769" s="96"/>
      <c r="I769" s="90" t="s">
        <v>40</v>
      </c>
      <c r="J769" s="86" t="s">
        <v>22</v>
      </c>
      <c r="K769" s="87" t="s">
        <v>44</v>
      </c>
      <c r="L769" s="88">
        <v>616.90800000000002</v>
      </c>
    </row>
    <row r="770" spans="1:12" ht="20.100000000000001" customHeight="1">
      <c r="A770" s="91">
        <v>44960</v>
      </c>
      <c r="B770" s="90" t="s">
        <v>18</v>
      </c>
      <c r="C770" s="97" t="s">
        <v>41</v>
      </c>
      <c r="D770" s="165" t="s">
        <v>7</v>
      </c>
      <c r="E770" s="105">
        <v>2500</v>
      </c>
      <c r="F770" s="83">
        <f t="shared" si="2"/>
        <v>4.0524681151808695</v>
      </c>
      <c r="G770" s="97" t="s">
        <v>402</v>
      </c>
      <c r="H770" s="96"/>
      <c r="I770" s="90" t="s">
        <v>12</v>
      </c>
      <c r="J770" s="86" t="s">
        <v>22</v>
      </c>
      <c r="K770" s="87" t="s">
        <v>44</v>
      </c>
      <c r="L770" s="88">
        <v>616.90800000000002</v>
      </c>
    </row>
    <row r="771" spans="1:12" ht="20.100000000000001" customHeight="1">
      <c r="A771" s="91">
        <v>44960</v>
      </c>
      <c r="B771" s="90" t="s">
        <v>18</v>
      </c>
      <c r="C771" s="97" t="s">
        <v>41</v>
      </c>
      <c r="D771" s="165" t="s">
        <v>7</v>
      </c>
      <c r="E771" s="105">
        <v>2500</v>
      </c>
      <c r="F771" s="83">
        <f t="shared" si="2"/>
        <v>4.0524681151808695</v>
      </c>
      <c r="G771" s="97" t="s">
        <v>403</v>
      </c>
      <c r="H771" s="96"/>
      <c r="I771" s="90" t="s">
        <v>59</v>
      </c>
      <c r="J771" s="86" t="s">
        <v>22</v>
      </c>
      <c r="K771" s="87" t="s">
        <v>44</v>
      </c>
      <c r="L771" s="88">
        <v>616.90800000000002</v>
      </c>
    </row>
    <row r="772" spans="1:12" ht="20.100000000000001" customHeight="1">
      <c r="A772" s="91">
        <v>44960</v>
      </c>
      <c r="B772" s="90" t="s">
        <v>18</v>
      </c>
      <c r="C772" s="97" t="s">
        <v>41</v>
      </c>
      <c r="D772" s="165" t="s">
        <v>7</v>
      </c>
      <c r="E772" s="105">
        <v>2500</v>
      </c>
      <c r="F772" s="83">
        <f t="shared" si="2"/>
        <v>4.0524681151808695</v>
      </c>
      <c r="G772" s="97" t="s">
        <v>404</v>
      </c>
      <c r="H772" s="96"/>
      <c r="I772" s="90" t="s">
        <v>144</v>
      </c>
      <c r="J772" s="86" t="s">
        <v>22</v>
      </c>
      <c r="K772" s="87" t="s">
        <v>44</v>
      </c>
      <c r="L772" s="88">
        <v>616.90800000000002</v>
      </c>
    </row>
    <row r="773" spans="1:12" ht="20.100000000000001" customHeight="1">
      <c r="A773" s="91">
        <v>44960</v>
      </c>
      <c r="B773" s="90" t="s">
        <v>18</v>
      </c>
      <c r="C773" s="97" t="s">
        <v>41</v>
      </c>
      <c r="D773" s="165" t="s">
        <v>6</v>
      </c>
      <c r="E773" s="105">
        <v>2500</v>
      </c>
      <c r="F773" s="83">
        <f t="shared" si="2"/>
        <v>4.0524681151808695</v>
      </c>
      <c r="G773" s="97" t="s">
        <v>405</v>
      </c>
      <c r="H773" s="96"/>
      <c r="I773" s="90" t="s">
        <v>25</v>
      </c>
      <c r="J773" s="86" t="s">
        <v>22</v>
      </c>
      <c r="K773" s="87" t="s">
        <v>44</v>
      </c>
      <c r="L773" s="88">
        <v>616.90800000000002</v>
      </c>
    </row>
    <row r="774" spans="1:12" ht="20.100000000000001" customHeight="1">
      <c r="A774" s="91">
        <v>44960</v>
      </c>
      <c r="B774" s="90" t="s">
        <v>18</v>
      </c>
      <c r="C774" s="97" t="s">
        <v>41</v>
      </c>
      <c r="D774" s="165" t="s">
        <v>6</v>
      </c>
      <c r="E774" s="105">
        <v>2500</v>
      </c>
      <c r="F774" s="83">
        <f t="shared" si="2"/>
        <v>4.0524681151808695</v>
      </c>
      <c r="G774" s="97" t="s">
        <v>406</v>
      </c>
      <c r="H774" s="96"/>
      <c r="I774" s="90" t="s">
        <v>128</v>
      </c>
      <c r="J774" s="86" t="s">
        <v>22</v>
      </c>
      <c r="K774" s="87" t="s">
        <v>44</v>
      </c>
      <c r="L774" s="88">
        <v>616.90800000000002</v>
      </c>
    </row>
    <row r="775" spans="1:12" ht="20.100000000000001" customHeight="1">
      <c r="A775" s="91">
        <v>44960</v>
      </c>
      <c r="B775" s="90" t="s">
        <v>18</v>
      </c>
      <c r="C775" s="97" t="s">
        <v>41</v>
      </c>
      <c r="D775" s="165" t="s">
        <v>6</v>
      </c>
      <c r="E775" s="105">
        <v>2500</v>
      </c>
      <c r="F775" s="83">
        <f t="shared" si="2"/>
        <v>4.0524681151808695</v>
      </c>
      <c r="G775" s="97" t="s">
        <v>407</v>
      </c>
      <c r="H775" s="96"/>
      <c r="I775" s="90" t="s">
        <v>153</v>
      </c>
      <c r="J775" s="86" t="s">
        <v>22</v>
      </c>
      <c r="K775" s="87" t="s">
        <v>44</v>
      </c>
      <c r="L775" s="88">
        <v>616.90800000000002</v>
      </c>
    </row>
    <row r="776" spans="1:12" ht="20.100000000000001" customHeight="1">
      <c r="A776" s="91">
        <v>44960</v>
      </c>
      <c r="B776" s="90" t="s">
        <v>18</v>
      </c>
      <c r="C776" s="97" t="s">
        <v>41</v>
      </c>
      <c r="D776" s="165" t="s">
        <v>6</v>
      </c>
      <c r="E776" s="105">
        <v>2500</v>
      </c>
      <c r="F776" s="83">
        <f t="shared" si="2"/>
        <v>4.0524681151808695</v>
      </c>
      <c r="G776" s="97" t="s">
        <v>408</v>
      </c>
      <c r="H776" s="96"/>
      <c r="I776" s="90" t="s">
        <v>168</v>
      </c>
      <c r="J776" s="86" t="s">
        <v>22</v>
      </c>
      <c r="K776" s="87" t="s">
        <v>44</v>
      </c>
      <c r="L776" s="88">
        <v>616.90800000000002</v>
      </c>
    </row>
    <row r="777" spans="1:12" ht="20.100000000000001" customHeight="1">
      <c r="A777" s="91">
        <v>44960</v>
      </c>
      <c r="B777" s="90" t="s">
        <v>18</v>
      </c>
      <c r="C777" s="97" t="s">
        <v>41</v>
      </c>
      <c r="D777" s="165" t="s">
        <v>6</v>
      </c>
      <c r="E777" s="105">
        <v>2500</v>
      </c>
      <c r="F777" s="83">
        <f t="shared" si="2"/>
        <v>4.0524681151808695</v>
      </c>
      <c r="G777" s="97" t="s">
        <v>409</v>
      </c>
      <c r="H777" s="96"/>
      <c r="I777" s="90" t="s">
        <v>45</v>
      </c>
      <c r="J777" s="86" t="s">
        <v>22</v>
      </c>
      <c r="K777" s="87" t="s">
        <v>44</v>
      </c>
      <c r="L777" s="88">
        <v>616.90800000000002</v>
      </c>
    </row>
    <row r="778" spans="1:12" ht="20.100000000000001" customHeight="1">
      <c r="A778" s="91">
        <v>44960</v>
      </c>
      <c r="B778" s="90" t="s">
        <v>18</v>
      </c>
      <c r="C778" s="97" t="s">
        <v>41</v>
      </c>
      <c r="D778" s="165" t="s">
        <v>10</v>
      </c>
      <c r="E778" s="105">
        <v>2500</v>
      </c>
      <c r="F778" s="83">
        <f t="shared" si="2"/>
        <v>4.0763324226263196</v>
      </c>
      <c r="G778" s="97" t="s">
        <v>410</v>
      </c>
      <c r="H778" s="96"/>
      <c r="I778" s="90" t="s">
        <v>15</v>
      </c>
      <c r="J778" s="86" t="s">
        <v>22</v>
      </c>
      <c r="K778" s="87" t="s">
        <v>130</v>
      </c>
      <c r="L778" s="88">
        <v>613.29639999999995</v>
      </c>
    </row>
    <row r="779" spans="1:12" ht="20.100000000000001" customHeight="1">
      <c r="A779" s="91">
        <v>44960</v>
      </c>
      <c r="B779" s="90" t="s">
        <v>18</v>
      </c>
      <c r="C779" s="97" t="s">
        <v>41</v>
      </c>
      <c r="D779" s="165" t="s">
        <v>10</v>
      </c>
      <c r="E779" s="105">
        <v>2500</v>
      </c>
      <c r="F779" s="83">
        <f t="shared" si="2"/>
        <v>4.0763324226263196</v>
      </c>
      <c r="G779" s="97" t="s">
        <v>411</v>
      </c>
      <c r="H779" s="96"/>
      <c r="I779" s="90" t="s">
        <v>167</v>
      </c>
      <c r="J779" s="86" t="s">
        <v>22</v>
      </c>
      <c r="K779" s="87" t="s">
        <v>130</v>
      </c>
      <c r="L779" s="88">
        <v>613.29639999999995</v>
      </c>
    </row>
    <row r="780" spans="1:12" ht="20.100000000000001" customHeight="1">
      <c r="A780" s="91">
        <v>44960</v>
      </c>
      <c r="B780" s="90" t="s">
        <v>46</v>
      </c>
      <c r="C780" s="92" t="s">
        <v>58</v>
      </c>
      <c r="D780" s="98" t="s">
        <v>7</v>
      </c>
      <c r="E780" s="108">
        <v>2000</v>
      </c>
      <c r="F780" s="83">
        <f t="shared" si="2"/>
        <v>3.2419744921446956</v>
      </c>
      <c r="G780" s="102" t="s">
        <v>61</v>
      </c>
      <c r="H780" s="96"/>
      <c r="I780" s="90" t="s">
        <v>40</v>
      </c>
      <c r="J780" s="86" t="s">
        <v>22</v>
      </c>
      <c r="K780" s="87" t="s">
        <v>44</v>
      </c>
      <c r="L780" s="88">
        <v>616.90800000000002</v>
      </c>
    </row>
    <row r="781" spans="1:12" ht="20.100000000000001" customHeight="1">
      <c r="A781" s="91">
        <v>44960</v>
      </c>
      <c r="B781" s="90" t="s">
        <v>46</v>
      </c>
      <c r="C781" s="92" t="s">
        <v>58</v>
      </c>
      <c r="D781" s="98" t="s">
        <v>10</v>
      </c>
      <c r="E781" s="105">
        <v>2000</v>
      </c>
      <c r="F781" s="83">
        <f t="shared" si="2"/>
        <v>3.2610659381010554</v>
      </c>
      <c r="G781" s="102" t="s">
        <v>63</v>
      </c>
      <c r="H781" s="96"/>
      <c r="I781" s="90" t="s">
        <v>15</v>
      </c>
      <c r="J781" s="86" t="s">
        <v>22</v>
      </c>
      <c r="K781" s="87" t="s">
        <v>130</v>
      </c>
      <c r="L781" s="88">
        <v>613.29639999999995</v>
      </c>
    </row>
    <row r="782" spans="1:12" ht="20.100000000000001" customHeight="1">
      <c r="A782" s="91">
        <v>44960</v>
      </c>
      <c r="B782" s="112" t="s">
        <v>414</v>
      </c>
      <c r="C782" s="112" t="s">
        <v>50</v>
      </c>
      <c r="D782" s="117" t="s">
        <v>10</v>
      </c>
      <c r="E782" s="118">
        <v>400000</v>
      </c>
      <c r="F782" s="83">
        <f t="shared" si="2"/>
        <v>652.2131876202111</v>
      </c>
      <c r="G782" s="119" t="s">
        <v>415</v>
      </c>
      <c r="H782" s="85"/>
      <c r="I782" s="80" t="s">
        <v>57</v>
      </c>
      <c r="J782" s="86" t="s">
        <v>22</v>
      </c>
      <c r="K782" s="87" t="s">
        <v>130</v>
      </c>
      <c r="L782" s="88">
        <v>613.29639999999995</v>
      </c>
    </row>
    <row r="783" spans="1:12" ht="20.100000000000001" customHeight="1">
      <c r="A783" s="91">
        <v>44961</v>
      </c>
      <c r="B783" s="120" t="s">
        <v>221</v>
      </c>
      <c r="C783" s="92" t="s">
        <v>58</v>
      </c>
      <c r="D783" s="98" t="s">
        <v>7</v>
      </c>
      <c r="E783" s="100">
        <v>1700</v>
      </c>
      <c r="F783" s="83">
        <f t="shared" si="2"/>
        <v>2.7556783183229911</v>
      </c>
      <c r="G783" s="95" t="s">
        <v>68</v>
      </c>
      <c r="H783" s="96"/>
      <c r="I783" s="90" t="s">
        <v>20</v>
      </c>
      <c r="J783" s="86" t="s">
        <v>22</v>
      </c>
      <c r="K783" s="87" t="s">
        <v>44</v>
      </c>
      <c r="L783" s="88">
        <v>616.90800000000002</v>
      </c>
    </row>
    <row r="784" spans="1:12" ht="20.100000000000001" customHeight="1">
      <c r="A784" s="91">
        <v>44961</v>
      </c>
      <c r="B784" s="90" t="s">
        <v>46</v>
      </c>
      <c r="C784" s="92" t="s">
        <v>58</v>
      </c>
      <c r="D784" s="98" t="s">
        <v>8</v>
      </c>
      <c r="E784" s="101">
        <v>1500</v>
      </c>
      <c r="F784" s="83">
        <f t="shared" si="2"/>
        <v>2.4457994535757916</v>
      </c>
      <c r="G784" s="102" t="s">
        <v>67</v>
      </c>
      <c r="H784" s="96"/>
      <c r="I784" s="92" t="s">
        <v>14</v>
      </c>
      <c r="J784" s="86" t="s">
        <v>22</v>
      </c>
      <c r="K784" s="87" t="s">
        <v>130</v>
      </c>
      <c r="L784" s="88">
        <v>613.29639999999995</v>
      </c>
    </row>
    <row r="785" spans="1:12" ht="20.100000000000001" customHeight="1">
      <c r="A785" s="103">
        <v>44961</v>
      </c>
      <c r="B785" s="90" t="s">
        <v>46</v>
      </c>
      <c r="C785" s="92" t="s">
        <v>58</v>
      </c>
      <c r="D785" s="98" t="s">
        <v>9</v>
      </c>
      <c r="E785" s="101">
        <v>2900</v>
      </c>
      <c r="F785" s="83">
        <f t="shared" si="2"/>
        <v>4.7285456102465302</v>
      </c>
      <c r="G785" s="102" t="s">
        <v>104</v>
      </c>
      <c r="H785" s="96"/>
      <c r="I785" s="92" t="s">
        <v>17</v>
      </c>
      <c r="J785" s="86" t="s">
        <v>22</v>
      </c>
      <c r="K785" s="87" t="s">
        <v>130</v>
      </c>
      <c r="L785" s="88">
        <v>613.29639999999995</v>
      </c>
    </row>
    <row r="786" spans="1:12" ht="20.100000000000001" customHeight="1">
      <c r="A786" s="103">
        <v>44961</v>
      </c>
      <c r="B786" s="104" t="s">
        <v>322</v>
      </c>
      <c r="C786" s="90" t="s">
        <v>50</v>
      </c>
      <c r="D786" s="98" t="s">
        <v>10</v>
      </c>
      <c r="E786" s="101">
        <v>15000</v>
      </c>
      <c r="F786" s="83">
        <f t="shared" si="2"/>
        <v>24.457994535757916</v>
      </c>
      <c r="G786" s="102" t="s">
        <v>104</v>
      </c>
      <c r="H786" s="96"/>
      <c r="I786" s="92" t="s">
        <v>17</v>
      </c>
      <c r="J786" s="86" t="s">
        <v>22</v>
      </c>
      <c r="K786" s="87" t="s">
        <v>130</v>
      </c>
      <c r="L786" s="88">
        <v>613.29639999999995</v>
      </c>
    </row>
    <row r="787" spans="1:12" ht="20.100000000000001" customHeight="1">
      <c r="A787" s="103">
        <v>44961</v>
      </c>
      <c r="B787" s="90" t="s">
        <v>323</v>
      </c>
      <c r="C787" s="90" t="s">
        <v>49</v>
      </c>
      <c r="D787" s="98" t="s">
        <v>11</v>
      </c>
      <c r="E787" s="121">
        <v>100000</v>
      </c>
      <c r="F787" s="83">
        <f t="shared" si="2"/>
        <v>163.05329690505278</v>
      </c>
      <c r="G787" s="102" t="s">
        <v>104</v>
      </c>
      <c r="H787" s="96"/>
      <c r="I787" s="92" t="s">
        <v>17</v>
      </c>
      <c r="J787" s="86" t="s">
        <v>22</v>
      </c>
      <c r="K787" s="87" t="s">
        <v>130</v>
      </c>
      <c r="L787" s="88">
        <v>613.29639999999995</v>
      </c>
    </row>
    <row r="788" spans="1:12" ht="20.100000000000001" customHeight="1">
      <c r="A788" s="103">
        <v>44961</v>
      </c>
      <c r="B788" s="90" t="s">
        <v>324</v>
      </c>
      <c r="C788" s="90" t="s">
        <v>49</v>
      </c>
      <c r="D788" s="98" t="s">
        <v>11</v>
      </c>
      <c r="E788" s="121">
        <v>80000</v>
      </c>
      <c r="F788" s="83">
        <f t="shared" si="2"/>
        <v>130.44263752404223</v>
      </c>
      <c r="G788" s="120" t="s">
        <v>104</v>
      </c>
      <c r="H788" s="96"/>
      <c r="I788" s="104" t="s">
        <v>17</v>
      </c>
      <c r="J788" s="86" t="s">
        <v>22</v>
      </c>
      <c r="K788" s="87" t="s">
        <v>130</v>
      </c>
      <c r="L788" s="88">
        <v>613.29639999999995</v>
      </c>
    </row>
    <row r="789" spans="1:12" ht="20.100000000000001" customHeight="1">
      <c r="A789" s="114">
        <v>44961</v>
      </c>
      <c r="B789" s="111" t="s">
        <v>46</v>
      </c>
      <c r="C789" s="92" t="s">
        <v>58</v>
      </c>
      <c r="D789" s="112" t="s">
        <v>9</v>
      </c>
      <c r="E789" s="113">
        <v>1700</v>
      </c>
      <c r="F789" s="83">
        <f t="shared" si="2"/>
        <v>2.771906047385897</v>
      </c>
      <c r="G789" s="112" t="s">
        <v>60</v>
      </c>
      <c r="H789" s="96"/>
      <c r="I789" s="112" t="s">
        <v>16</v>
      </c>
      <c r="J789" s="86" t="s">
        <v>22</v>
      </c>
      <c r="K789" s="87" t="s">
        <v>130</v>
      </c>
      <c r="L789" s="88">
        <v>613.29639999999995</v>
      </c>
    </row>
    <row r="790" spans="1:12" ht="20.100000000000001" customHeight="1">
      <c r="A790" s="114">
        <v>44961</v>
      </c>
      <c r="B790" s="90" t="s">
        <v>326</v>
      </c>
      <c r="C790" s="90" t="s">
        <v>49</v>
      </c>
      <c r="D790" s="98" t="s">
        <v>11</v>
      </c>
      <c r="E790" s="113">
        <v>100000</v>
      </c>
      <c r="F790" s="83">
        <f t="shared" si="2"/>
        <v>163.05329690505278</v>
      </c>
      <c r="G790" s="112" t="s">
        <v>60</v>
      </c>
      <c r="H790" s="96"/>
      <c r="I790" s="112" t="s">
        <v>16</v>
      </c>
      <c r="J790" s="86" t="s">
        <v>22</v>
      </c>
      <c r="K790" s="87" t="s">
        <v>130</v>
      </c>
      <c r="L790" s="88">
        <v>613.29639999999995</v>
      </c>
    </row>
    <row r="791" spans="1:12" ht="20.100000000000001" customHeight="1">
      <c r="A791" s="91">
        <v>44961</v>
      </c>
      <c r="B791" s="90" t="s">
        <v>46</v>
      </c>
      <c r="C791" s="92" t="s">
        <v>58</v>
      </c>
      <c r="D791" s="98" t="s">
        <v>6</v>
      </c>
      <c r="E791" s="115">
        <v>2200</v>
      </c>
      <c r="F791" s="83">
        <f t="shared" si="2"/>
        <v>3.5661719413591655</v>
      </c>
      <c r="G791" s="92" t="s">
        <v>65</v>
      </c>
      <c r="H791" s="107"/>
      <c r="I791" s="92" t="s">
        <v>25</v>
      </c>
      <c r="J791" s="86" t="s">
        <v>22</v>
      </c>
      <c r="K791" s="87" t="s">
        <v>44</v>
      </c>
      <c r="L791" s="88">
        <v>616.90800000000002</v>
      </c>
    </row>
    <row r="792" spans="1:12" ht="20.100000000000001" customHeight="1">
      <c r="A792" s="91">
        <v>44961</v>
      </c>
      <c r="B792" s="90" t="s">
        <v>46</v>
      </c>
      <c r="C792" s="92" t="s">
        <v>58</v>
      </c>
      <c r="D792" s="98" t="s">
        <v>6</v>
      </c>
      <c r="E792" s="115">
        <v>2000</v>
      </c>
      <c r="F792" s="83">
        <f t="shared" si="2"/>
        <v>3.2419744921446956</v>
      </c>
      <c r="G792" s="102" t="s">
        <v>64</v>
      </c>
      <c r="H792" s="96"/>
      <c r="I792" s="92" t="s">
        <v>45</v>
      </c>
      <c r="J792" s="86" t="s">
        <v>22</v>
      </c>
      <c r="K792" s="87" t="s">
        <v>44</v>
      </c>
      <c r="L792" s="88">
        <v>616.90800000000002</v>
      </c>
    </row>
    <row r="793" spans="1:12" ht="20.100000000000001" customHeight="1">
      <c r="A793" s="91">
        <v>44961</v>
      </c>
      <c r="B793" s="90" t="s">
        <v>46</v>
      </c>
      <c r="C793" s="92" t="s">
        <v>58</v>
      </c>
      <c r="D793" s="98" t="s">
        <v>6</v>
      </c>
      <c r="E793" s="115">
        <v>2000</v>
      </c>
      <c r="F793" s="83">
        <f t="shared" si="2"/>
        <v>3.2419744921446956</v>
      </c>
      <c r="G793" s="102" t="s">
        <v>129</v>
      </c>
      <c r="H793" s="116"/>
      <c r="I793" s="92" t="s">
        <v>128</v>
      </c>
      <c r="J793" s="86" t="s">
        <v>22</v>
      </c>
      <c r="K793" s="87" t="s">
        <v>44</v>
      </c>
      <c r="L793" s="88">
        <v>616.90800000000002</v>
      </c>
    </row>
    <row r="794" spans="1:12" ht="20.100000000000001" customHeight="1">
      <c r="A794" s="91">
        <v>44961</v>
      </c>
      <c r="B794" s="90" t="s">
        <v>46</v>
      </c>
      <c r="C794" s="92" t="s">
        <v>58</v>
      </c>
      <c r="D794" s="98" t="s">
        <v>6</v>
      </c>
      <c r="E794" s="106">
        <v>2000</v>
      </c>
      <c r="F794" s="83">
        <f t="shared" si="2"/>
        <v>3.2419744921446956</v>
      </c>
      <c r="G794" s="102" t="s">
        <v>176</v>
      </c>
      <c r="H794" s="116"/>
      <c r="I794" s="92" t="s">
        <v>168</v>
      </c>
      <c r="J794" s="86" t="s">
        <v>22</v>
      </c>
      <c r="K794" s="87" t="s">
        <v>44</v>
      </c>
      <c r="L794" s="88">
        <v>616.90800000000002</v>
      </c>
    </row>
    <row r="795" spans="1:12" ht="20.100000000000001" customHeight="1">
      <c r="A795" s="91">
        <v>44961</v>
      </c>
      <c r="B795" s="90" t="s">
        <v>46</v>
      </c>
      <c r="C795" s="92" t="s">
        <v>58</v>
      </c>
      <c r="D795" s="98" t="s">
        <v>6</v>
      </c>
      <c r="E795" s="106">
        <v>1900</v>
      </c>
      <c r="F795" s="83">
        <f t="shared" si="2"/>
        <v>3.0798757675374611</v>
      </c>
      <c r="G795" s="102" t="s">
        <v>160</v>
      </c>
      <c r="H795" s="96"/>
      <c r="I795" s="92" t="s">
        <v>153</v>
      </c>
      <c r="J795" s="86" t="s">
        <v>22</v>
      </c>
      <c r="K795" s="87" t="s">
        <v>44</v>
      </c>
      <c r="L795" s="88">
        <v>616.90800000000002</v>
      </c>
    </row>
    <row r="796" spans="1:12" ht="20.100000000000001" customHeight="1">
      <c r="A796" s="91">
        <v>44961</v>
      </c>
      <c r="B796" s="90" t="s">
        <v>417</v>
      </c>
      <c r="C796" s="92" t="s">
        <v>58</v>
      </c>
      <c r="D796" s="98" t="s">
        <v>6</v>
      </c>
      <c r="E796" s="115">
        <v>500</v>
      </c>
      <c r="F796" s="83">
        <f t="shared" si="2"/>
        <v>0.81049362303617389</v>
      </c>
      <c r="G796" s="102" t="s">
        <v>178</v>
      </c>
      <c r="H796" s="96"/>
      <c r="I796" s="92" t="s">
        <v>144</v>
      </c>
      <c r="J796" s="86" t="s">
        <v>22</v>
      </c>
      <c r="K796" s="87" t="s">
        <v>44</v>
      </c>
      <c r="L796" s="88">
        <v>616.90800000000002</v>
      </c>
    </row>
    <row r="797" spans="1:12" ht="20.100000000000001" customHeight="1">
      <c r="A797" s="91">
        <v>44961</v>
      </c>
      <c r="B797" s="90" t="s">
        <v>46</v>
      </c>
      <c r="C797" s="92" t="s">
        <v>58</v>
      </c>
      <c r="D797" s="98" t="s">
        <v>7</v>
      </c>
      <c r="E797" s="108">
        <v>1500</v>
      </c>
      <c r="F797" s="83">
        <f t="shared" si="2"/>
        <v>2.4314808691085217</v>
      </c>
      <c r="G797" s="90" t="s">
        <v>112</v>
      </c>
      <c r="H797" s="96"/>
      <c r="I797" s="90" t="s">
        <v>59</v>
      </c>
      <c r="J797" s="86" t="s">
        <v>22</v>
      </c>
      <c r="K797" s="87" t="s">
        <v>44</v>
      </c>
      <c r="L797" s="88">
        <v>616.90800000000002</v>
      </c>
    </row>
    <row r="798" spans="1:12" ht="20.100000000000001" customHeight="1">
      <c r="A798" s="91">
        <v>44961</v>
      </c>
      <c r="B798" s="90" t="s">
        <v>46</v>
      </c>
      <c r="C798" s="92" t="s">
        <v>58</v>
      </c>
      <c r="D798" s="98" t="s">
        <v>7</v>
      </c>
      <c r="E798" s="108">
        <v>1500</v>
      </c>
      <c r="F798" s="83">
        <f t="shared" si="2"/>
        <v>2.4314808691085217</v>
      </c>
      <c r="G798" s="90" t="s">
        <v>161</v>
      </c>
      <c r="H798" s="96"/>
      <c r="I798" s="90" t="s">
        <v>12</v>
      </c>
      <c r="J798" s="86" t="s">
        <v>22</v>
      </c>
      <c r="K798" s="87" t="s">
        <v>44</v>
      </c>
      <c r="L798" s="88">
        <v>616.90800000000002</v>
      </c>
    </row>
    <row r="799" spans="1:12" ht="20.100000000000001" customHeight="1">
      <c r="A799" s="91">
        <v>44961</v>
      </c>
      <c r="B799" s="90" t="s">
        <v>46</v>
      </c>
      <c r="C799" s="92" t="s">
        <v>58</v>
      </c>
      <c r="D799" s="98" t="s">
        <v>10</v>
      </c>
      <c r="E799" s="101">
        <v>1800</v>
      </c>
      <c r="F799" s="83">
        <f t="shared" si="2"/>
        <v>2.9349593442909501</v>
      </c>
      <c r="G799" s="102" t="s">
        <v>179</v>
      </c>
      <c r="H799" s="96"/>
      <c r="I799" s="92" t="s">
        <v>167</v>
      </c>
      <c r="J799" s="86" t="s">
        <v>22</v>
      </c>
      <c r="K799" s="87" t="s">
        <v>130</v>
      </c>
      <c r="L799" s="88">
        <v>613.29639999999995</v>
      </c>
    </row>
    <row r="800" spans="1:12" ht="20.100000000000001" customHeight="1">
      <c r="A800" s="91">
        <v>44961</v>
      </c>
      <c r="B800" s="90" t="s">
        <v>18</v>
      </c>
      <c r="C800" s="97" t="s">
        <v>41</v>
      </c>
      <c r="D800" s="165" t="s">
        <v>9</v>
      </c>
      <c r="E800" s="105">
        <v>5000</v>
      </c>
      <c r="F800" s="83">
        <f t="shared" si="2"/>
        <v>8.1526648452526391</v>
      </c>
      <c r="G800" s="97" t="s">
        <v>396</v>
      </c>
      <c r="H800" s="96"/>
      <c r="I800" s="90" t="s">
        <v>17</v>
      </c>
      <c r="J800" s="86" t="s">
        <v>22</v>
      </c>
      <c r="K800" s="87" t="s">
        <v>130</v>
      </c>
      <c r="L800" s="88">
        <v>613.29639999999995</v>
      </c>
    </row>
    <row r="801" spans="1:12" ht="20.100000000000001" customHeight="1">
      <c r="A801" s="91">
        <v>44961</v>
      </c>
      <c r="B801" s="90" t="s">
        <v>18</v>
      </c>
      <c r="C801" s="97" t="s">
        <v>41</v>
      </c>
      <c r="D801" s="165" t="s">
        <v>9</v>
      </c>
      <c r="E801" s="105">
        <v>5000</v>
      </c>
      <c r="F801" s="83">
        <f t="shared" si="2"/>
        <v>8.1526648452526391</v>
      </c>
      <c r="G801" s="97" t="s">
        <v>397</v>
      </c>
      <c r="H801" s="96"/>
      <c r="I801" s="90" t="s">
        <v>16</v>
      </c>
      <c r="J801" s="86" t="s">
        <v>22</v>
      </c>
      <c r="K801" s="87" t="s">
        <v>130</v>
      </c>
      <c r="L801" s="88">
        <v>613.29639999999995</v>
      </c>
    </row>
    <row r="802" spans="1:12" ht="20.100000000000001" customHeight="1">
      <c r="A802" s="91">
        <v>44961</v>
      </c>
      <c r="B802" s="90" t="s">
        <v>413</v>
      </c>
      <c r="C802" s="90" t="s">
        <v>218</v>
      </c>
      <c r="D802" s="98" t="s">
        <v>9</v>
      </c>
      <c r="E802" s="105">
        <v>10000</v>
      </c>
      <c r="F802" s="83">
        <f t="shared" si="2"/>
        <v>16.305329690505278</v>
      </c>
      <c r="G802" s="97" t="s">
        <v>396</v>
      </c>
      <c r="H802" s="96"/>
      <c r="I802" s="90" t="s">
        <v>17</v>
      </c>
      <c r="J802" s="86" t="s">
        <v>22</v>
      </c>
      <c r="K802" s="87" t="s">
        <v>130</v>
      </c>
      <c r="L802" s="88">
        <v>613.29639999999995</v>
      </c>
    </row>
    <row r="803" spans="1:12" ht="20.100000000000001" customHeight="1">
      <c r="A803" s="91">
        <v>44961</v>
      </c>
      <c r="B803" s="90" t="s">
        <v>413</v>
      </c>
      <c r="C803" s="90" t="s">
        <v>218</v>
      </c>
      <c r="D803" s="98" t="s">
        <v>9</v>
      </c>
      <c r="E803" s="105">
        <v>10000</v>
      </c>
      <c r="F803" s="83">
        <f t="shared" si="2"/>
        <v>16.305329690505278</v>
      </c>
      <c r="G803" s="97" t="s">
        <v>397</v>
      </c>
      <c r="H803" s="96"/>
      <c r="I803" s="90" t="s">
        <v>16</v>
      </c>
      <c r="J803" s="86" t="s">
        <v>22</v>
      </c>
      <c r="K803" s="87" t="s">
        <v>130</v>
      </c>
      <c r="L803" s="88">
        <v>613.29639999999995</v>
      </c>
    </row>
    <row r="804" spans="1:12" ht="20.100000000000001" customHeight="1">
      <c r="A804" s="91">
        <v>44961</v>
      </c>
      <c r="B804" s="90" t="s">
        <v>18</v>
      </c>
      <c r="C804" s="97" t="s">
        <v>41</v>
      </c>
      <c r="D804" s="165" t="s">
        <v>7</v>
      </c>
      <c r="E804" s="105">
        <v>2500</v>
      </c>
      <c r="F804" s="83">
        <f t="shared" si="2"/>
        <v>4.0524681151808695</v>
      </c>
      <c r="G804" s="97" t="s">
        <v>398</v>
      </c>
      <c r="H804" s="96"/>
      <c r="I804" s="90" t="s">
        <v>20</v>
      </c>
      <c r="J804" s="86" t="s">
        <v>22</v>
      </c>
      <c r="K804" s="87" t="s">
        <v>44</v>
      </c>
      <c r="L804" s="88">
        <v>616.90800000000002</v>
      </c>
    </row>
    <row r="805" spans="1:12" ht="20.100000000000001" customHeight="1">
      <c r="A805" s="91">
        <v>44961</v>
      </c>
      <c r="B805" s="90" t="s">
        <v>18</v>
      </c>
      <c r="C805" s="97" t="s">
        <v>41</v>
      </c>
      <c r="D805" s="165" t="s">
        <v>6</v>
      </c>
      <c r="E805" s="105">
        <v>2500</v>
      </c>
      <c r="F805" s="83">
        <f t="shared" si="2"/>
        <v>4.0524681151808695</v>
      </c>
      <c r="G805" s="97" t="s">
        <v>399</v>
      </c>
      <c r="H805" s="96"/>
      <c r="I805" s="90" t="s">
        <v>13</v>
      </c>
      <c r="J805" s="86" t="s">
        <v>22</v>
      </c>
      <c r="K805" s="87" t="s">
        <v>44</v>
      </c>
      <c r="L805" s="88">
        <v>616.90800000000002</v>
      </c>
    </row>
    <row r="806" spans="1:12" ht="20.100000000000001" customHeight="1">
      <c r="A806" s="91">
        <v>44961</v>
      </c>
      <c r="B806" s="90" t="s">
        <v>18</v>
      </c>
      <c r="C806" s="97" t="s">
        <v>41</v>
      </c>
      <c r="D806" s="165" t="s">
        <v>7</v>
      </c>
      <c r="E806" s="105">
        <v>2500</v>
      </c>
      <c r="F806" s="83">
        <f t="shared" si="2"/>
        <v>4.0524681151808695</v>
      </c>
      <c r="G806" s="97" t="s">
        <v>400</v>
      </c>
      <c r="H806" s="96"/>
      <c r="I806" s="90" t="s">
        <v>14</v>
      </c>
      <c r="J806" s="86" t="s">
        <v>22</v>
      </c>
      <c r="K806" s="87" t="s">
        <v>44</v>
      </c>
      <c r="L806" s="88">
        <v>616.90800000000002</v>
      </c>
    </row>
    <row r="807" spans="1:12" ht="20.100000000000001" customHeight="1">
      <c r="A807" s="91">
        <v>44961</v>
      </c>
      <c r="B807" s="90" t="s">
        <v>18</v>
      </c>
      <c r="C807" s="97" t="s">
        <v>41</v>
      </c>
      <c r="D807" s="165" t="s">
        <v>7</v>
      </c>
      <c r="E807" s="105">
        <v>2500</v>
      </c>
      <c r="F807" s="83">
        <f t="shared" si="2"/>
        <v>4.0524681151808695</v>
      </c>
      <c r="G807" s="97" t="s">
        <v>401</v>
      </c>
      <c r="H807" s="96"/>
      <c r="I807" s="90" t="s">
        <v>40</v>
      </c>
      <c r="J807" s="86" t="s">
        <v>22</v>
      </c>
      <c r="K807" s="87" t="s">
        <v>44</v>
      </c>
      <c r="L807" s="88">
        <v>616.90800000000002</v>
      </c>
    </row>
    <row r="808" spans="1:12" ht="20.100000000000001" customHeight="1">
      <c r="A808" s="91">
        <v>44961</v>
      </c>
      <c r="B808" s="90" t="s">
        <v>18</v>
      </c>
      <c r="C808" s="97" t="s">
        <v>41</v>
      </c>
      <c r="D808" s="165" t="s">
        <v>7</v>
      </c>
      <c r="E808" s="105">
        <v>2500</v>
      </c>
      <c r="F808" s="83">
        <f t="shared" si="2"/>
        <v>4.0524681151808695</v>
      </c>
      <c r="G808" s="97" t="s">
        <v>402</v>
      </c>
      <c r="H808" s="96"/>
      <c r="I808" s="90" t="s">
        <v>12</v>
      </c>
      <c r="J808" s="86" t="s">
        <v>22</v>
      </c>
      <c r="K808" s="87" t="s">
        <v>44</v>
      </c>
      <c r="L808" s="88">
        <v>616.90800000000002</v>
      </c>
    </row>
    <row r="809" spans="1:12" ht="20.100000000000001" customHeight="1">
      <c r="A809" s="91">
        <v>44961</v>
      </c>
      <c r="B809" s="90" t="s">
        <v>18</v>
      </c>
      <c r="C809" s="97" t="s">
        <v>41</v>
      </c>
      <c r="D809" s="165" t="s">
        <v>7</v>
      </c>
      <c r="E809" s="105">
        <v>2500</v>
      </c>
      <c r="F809" s="83">
        <f t="shared" si="2"/>
        <v>4.0524681151808695</v>
      </c>
      <c r="G809" s="97" t="s">
        <v>403</v>
      </c>
      <c r="H809" s="96"/>
      <c r="I809" s="90" t="s">
        <v>59</v>
      </c>
      <c r="J809" s="86" t="s">
        <v>22</v>
      </c>
      <c r="K809" s="87" t="s">
        <v>44</v>
      </c>
      <c r="L809" s="88">
        <v>616.90800000000002</v>
      </c>
    </row>
    <row r="810" spans="1:12" ht="20.100000000000001" customHeight="1">
      <c r="A810" s="91">
        <v>44961</v>
      </c>
      <c r="B810" s="90" t="s">
        <v>18</v>
      </c>
      <c r="C810" s="97" t="s">
        <v>41</v>
      </c>
      <c r="D810" s="165" t="s">
        <v>7</v>
      </c>
      <c r="E810" s="105">
        <v>2500</v>
      </c>
      <c r="F810" s="83">
        <f t="shared" si="2"/>
        <v>4.0524681151808695</v>
      </c>
      <c r="G810" s="97" t="s">
        <v>404</v>
      </c>
      <c r="H810" s="96"/>
      <c r="I810" s="90" t="s">
        <v>144</v>
      </c>
      <c r="J810" s="86" t="s">
        <v>22</v>
      </c>
      <c r="K810" s="87" t="s">
        <v>44</v>
      </c>
      <c r="L810" s="88">
        <v>616.90800000000002</v>
      </c>
    </row>
    <row r="811" spans="1:12" ht="20.100000000000001" customHeight="1">
      <c r="A811" s="91">
        <v>44961</v>
      </c>
      <c r="B811" s="90" t="s">
        <v>18</v>
      </c>
      <c r="C811" s="97" t="s">
        <v>41</v>
      </c>
      <c r="D811" s="165" t="s">
        <v>6</v>
      </c>
      <c r="E811" s="105">
        <v>2500</v>
      </c>
      <c r="F811" s="83">
        <f t="shared" si="2"/>
        <v>4.0524681151808695</v>
      </c>
      <c r="G811" s="97" t="s">
        <v>405</v>
      </c>
      <c r="H811" s="96"/>
      <c r="I811" s="90" t="s">
        <v>25</v>
      </c>
      <c r="J811" s="86" t="s">
        <v>22</v>
      </c>
      <c r="K811" s="87" t="s">
        <v>44</v>
      </c>
      <c r="L811" s="88">
        <v>616.90800000000002</v>
      </c>
    </row>
    <row r="812" spans="1:12" ht="20.100000000000001" customHeight="1">
      <c r="A812" s="91">
        <v>44961</v>
      </c>
      <c r="B812" s="90" t="s">
        <v>18</v>
      </c>
      <c r="C812" s="97" t="s">
        <v>41</v>
      </c>
      <c r="D812" s="165" t="s">
        <v>6</v>
      </c>
      <c r="E812" s="105">
        <v>2500</v>
      </c>
      <c r="F812" s="83">
        <f t="shared" si="2"/>
        <v>4.0524681151808695</v>
      </c>
      <c r="G812" s="97" t="s">
        <v>406</v>
      </c>
      <c r="H812" s="96"/>
      <c r="I812" s="90" t="s">
        <v>128</v>
      </c>
      <c r="J812" s="86" t="s">
        <v>22</v>
      </c>
      <c r="K812" s="87" t="s">
        <v>44</v>
      </c>
      <c r="L812" s="88">
        <v>616.90800000000002</v>
      </c>
    </row>
    <row r="813" spans="1:12" ht="20.100000000000001" customHeight="1">
      <c r="A813" s="91">
        <v>44961</v>
      </c>
      <c r="B813" s="90" t="s">
        <v>18</v>
      </c>
      <c r="C813" s="97" t="s">
        <v>41</v>
      </c>
      <c r="D813" s="165" t="s">
        <v>6</v>
      </c>
      <c r="E813" s="105">
        <v>2500</v>
      </c>
      <c r="F813" s="83">
        <f t="shared" si="2"/>
        <v>4.0524681151808695</v>
      </c>
      <c r="G813" s="97" t="s">
        <v>407</v>
      </c>
      <c r="H813" s="96"/>
      <c r="I813" s="90" t="s">
        <v>153</v>
      </c>
      <c r="J813" s="86" t="s">
        <v>22</v>
      </c>
      <c r="K813" s="87" t="s">
        <v>44</v>
      </c>
      <c r="L813" s="88">
        <v>616.90800000000002</v>
      </c>
    </row>
    <row r="814" spans="1:12" ht="20.100000000000001" customHeight="1">
      <c r="A814" s="91">
        <v>44961</v>
      </c>
      <c r="B814" s="90" t="s">
        <v>18</v>
      </c>
      <c r="C814" s="97" t="s">
        <v>41</v>
      </c>
      <c r="D814" s="165" t="s">
        <v>6</v>
      </c>
      <c r="E814" s="105">
        <v>2500</v>
      </c>
      <c r="F814" s="83">
        <f t="shared" si="2"/>
        <v>4.0524681151808695</v>
      </c>
      <c r="G814" s="97" t="s">
        <v>408</v>
      </c>
      <c r="H814" s="96"/>
      <c r="I814" s="90" t="s">
        <v>168</v>
      </c>
      <c r="J814" s="86" t="s">
        <v>22</v>
      </c>
      <c r="K814" s="87" t="s">
        <v>44</v>
      </c>
      <c r="L814" s="88">
        <v>616.90800000000002</v>
      </c>
    </row>
    <row r="815" spans="1:12" ht="20.100000000000001" customHeight="1">
      <c r="A815" s="91">
        <v>44961</v>
      </c>
      <c r="B815" s="90" t="s">
        <v>18</v>
      </c>
      <c r="C815" s="97" t="s">
        <v>41</v>
      </c>
      <c r="D815" s="165" t="s">
        <v>6</v>
      </c>
      <c r="E815" s="105">
        <v>2500</v>
      </c>
      <c r="F815" s="83">
        <f t="shared" si="2"/>
        <v>4.0524681151808695</v>
      </c>
      <c r="G815" s="97" t="s">
        <v>409</v>
      </c>
      <c r="H815" s="96"/>
      <c r="I815" s="90" t="s">
        <v>45</v>
      </c>
      <c r="J815" s="86" t="s">
        <v>22</v>
      </c>
      <c r="K815" s="87" t="s">
        <v>44</v>
      </c>
      <c r="L815" s="88">
        <v>616.90800000000002</v>
      </c>
    </row>
    <row r="816" spans="1:12" ht="20.100000000000001" customHeight="1">
      <c r="A816" s="91">
        <v>44961</v>
      </c>
      <c r="B816" s="90" t="s">
        <v>18</v>
      </c>
      <c r="C816" s="97" t="s">
        <v>41</v>
      </c>
      <c r="D816" s="165" t="s">
        <v>10</v>
      </c>
      <c r="E816" s="105">
        <v>2500</v>
      </c>
      <c r="F816" s="83">
        <f t="shared" si="2"/>
        <v>4.0763324226263196</v>
      </c>
      <c r="G816" s="97" t="s">
        <v>410</v>
      </c>
      <c r="H816" s="96"/>
      <c r="I816" s="90" t="s">
        <v>15</v>
      </c>
      <c r="J816" s="86" t="s">
        <v>22</v>
      </c>
      <c r="K816" s="87" t="s">
        <v>130</v>
      </c>
      <c r="L816" s="88">
        <v>613.29639999999995</v>
      </c>
    </row>
    <row r="817" spans="1:12" ht="20.100000000000001" customHeight="1">
      <c r="A817" s="91">
        <v>44961</v>
      </c>
      <c r="B817" s="90" t="s">
        <v>18</v>
      </c>
      <c r="C817" s="97" t="s">
        <v>41</v>
      </c>
      <c r="D817" s="165" t="s">
        <v>10</v>
      </c>
      <c r="E817" s="105">
        <v>2500</v>
      </c>
      <c r="F817" s="83">
        <f t="shared" si="2"/>
        <v>4.0763324226263196</v>
      </c>
      <c r="G817" s="97" t="s">
        <v>411</v>
      </c>
      <c r="H817" s="96"/>
      <c r="I817" s="90" t="s">
        <v>167</v>
      </c>
      <c r="J817" s="86" t="s">
        <v>22</v>
      </c>
      <c r="K817" s="87" t="s">
        <v>130</v>
      </c>
      <c r="L817" s="88">
        <v>613.29639999999995</v>
      </c>
    </row>
    <row r="818" spans="1:12" ht="20.100000000000001" customHeight="1">
      <c r="A818" s="91">
        <v>44961</v>
      </c>
      <c r="B818" s="90" t="s">
        <v>46</v>
      </c>
      <c r="C818" s="92" t="s">
        <v>58</v>
      </c>
      <c r="D818" s="98" t="s">
        <v>10</v>
      </c>
      <c r="E818" s="105">
        <v>2000</v>
      </c>
      <c r="F818" s="83">
        <f t="shared" si="2"/>
        <v>3.2610659381010554</v>
      </c>
      <c r="G818" s="102" t="s">
        <v>63</v>
      </c>
      <c r="H818" s="96"/>
      <c r="I818" s="90" t="s">
        <v>15</v>
      </c>
      <c r="J818" s="86" t="s">
        <v>22</v>
      </c>
      <c r="K818" s="87" t="s">
        <v>130</v>
      </c>
      <c r="L818" s="88">
        <v>613.29639999999995</v>
      </c>
    </row>
    <row r="819" spans="1:12" ht="20.100000000000001" customHeight="1">
      <c r="A819" s="91">
        <v>44961</v>
      </c>
      <c r="B819" s="90" t="s">
        <v>383</v>
      </c>
      <c r="C819" s="90" t="s">
        <v>11</v>
      </c>
      <c r="D819" s="98" t="s">
        <v>138</v>
      </c>
      <c r="E819" s="101">
        <v>10000</v>
      </c>
      <c r="F819" s="83">
        <f t="shared" si="2"/>
        <v>16.305329690505278</v>
      </c>
      <c r="G819" s="102" t="s">
        <v>70</v>
      </c>
      <c r="H819" s="96"/>
      <c r="I819" s="90" t="s">
        <v>15</v>
      </c>
      <c r="J819" s="86" t="s">
        <v>22</v>
      </c>
      <c r="K819" s="87" t="s">
        <v>130</v>
      </c>
      <c r="L819" s="88">
        <v>613.29639999999995</v>
      </c>
    </row>
    <row r="820" spans="1:12" ht="20.100000000000001" customHeight="1">
      <c r="A820" s="103">
        <v>44962</v>
      </c>
      <c r="B820" s="104" t="s">
        <v>46</v>
      </c>
      <c r="C820" s="92" t="s">
        <v>58</v>
      </c>
      <c r="D820" s="98" t="s">
        <v>9</v>
      </c>
      <c r="E820" s="121">
        <v>2900</v>
      </c>
      <c r="F820" s="83">
        <f t="shared" si="2"/>
        <v>4.7285456102465302</v>
      </c>
      <c r="G820" s="102" t="s">
        <v>104</v>
      </c>
      <c r="H820" s="96"/>
      <c r="I820" s="92" t="s">
        <v>17</v>
      </c>
      <c r="J820" s="86" t="s">
        <v>22</v>
      </c>
      <c r="K820" s="87" t="s">
        <v>130</v>
      </c>
      <c r="L820" s="88">
        <v>613.29639999999995</v>
      </c>
    </row>
    <row r="821" spans="1:12" ht="20.100000000000001" customHeight="1">
      <c r="A821" s="91">
        <v>44962</v>
      </c>
      <c r="B821" s="90" t="s">
        <v>362</v>
      </c>
      <c r="C821" s="92" t="s">
        <v>58</v>
      </c>
      <c r="D821" s="98" t="s">
        <v>6</v>
      </c>
      <c r="E821" s="122">
        <v>2500</v>
      </c>
      <c r="F821" s="83">
        <f t="shared" si="2"/>
        <v>4.0524681151808695</v>
      </c>
      <c r="G821" s="102" t="s">
        <v>141</v>
      </c>
      <c r="H821" s="96"/>
      <c r="I821" s="92" t="s">
        <v>45</v>
      </c>
      <c r="J821" s="86" t="s">
        <v>22</v>
      </c>
      <c r="K821" s="87" t="s">
        <v>44</v>
      </c>
      <c r="L821" s="88">
        <v>616.90800000000002</v>
      </c>
    </row>
    <row r="822" spans="1:12" ht="20.100000000000001" customHeight="1">
      <c r="A822" s="91">
        <v>44962</v>
      </c>
      <c r="B822" s="90" t="s">
        <v>48</v>
      </c>
      <c r="C822" s="90" t="s">
        <v>287</v>
      </c>
      <c r="D822" s="98" t="s">
        <v>6</v>
      </c>
      <c r="E822" s="115">
        <v>10000</v>
      </c>
      <c r="F822" s="83">
        <f t="shared" si="2"/>
        <v>16.209872460723478</v>
      </c>
      <c r="G822" s="102" t="s">
        <v>171</v>
      </c>
      <c r="H822" s="96"/>
      <c r="I822" s="92" t="s">
        <v>45</v>
      </c>
      <c r="J822" s="86" t="s">
        <v>22</v>
      </c>
      <c r="K822" s="87" t="s">
        <v>44</v>
      </c>
      <c r="L822" s="88">
        <v>616.90800000000002</v>
      </c>
    </row>
    <row r="823" spans="1:12" ht="20.100000000000001" customHeight="1">
      <c r="A823" s="91">
        <v>44962</v>
      </c>
      <c r="B823" s="90" t="s">
        <v>47</v>
      </c>
      <c r="C823" s="90" t="s">
        <v>287</v>
      </c>
      <c r="D823" s="98" t="s">
        <v>6</v>
      </c>
      <c r="E823" s="123">
        <v>5000</v>
      </c>
      <c r="F823" s="83">
        <f t="shared" si="2"/>
        <v>8.1049362303617389</v>
      </c>
      <c r="G823" s="102" t="s">
        <v>64</v>
      </c>
      <c r="H823" s="96"/>
      <c r="I823" s="92" t="s">
        <v>45</v>
      </c>
      <c r="J823" s="86" t="s">
        <v>22</v>
      </c>
      <c r="K823" s="87" t="s">
        <v>44</v>
      </c>
      <c r="L823" s="88">
        <v>616.90800000000002</v>
      </c>
    </row>
    <row r="824" spans="1:12" ht="20.100000000000001" customHeight="1">
      <c r="A824" s="91">
        <v>44962</v>
      </c>
      <c r="B824" s="90" t="s">
        <v>46</v>
      </c>
      <c r="C824" s="92" t="s">
        <v>58</v>
      </c>
      <c r="D824" s="98" t="s">
        <v>6</v>
      </c>
      <c r="E824" s="115">
        <v>1850</v>
      </c>
      <c r="F824" s="83">
        <f t="shared" si="2"/>
        <v>2.9988264052338436</v>
      </c>
      <c r="G824" s="102" t="s">
        <v>64</v>
      </c>
      <c r="H824" s="96"/>
      <c r="I824" s="92" t="s">
        <v>45</v>
      </c>
      <c r="J824" s="86" t="s">
        <v>22</v>
      </c>
      <c r="K824" s="87" t="s">
        <v>44</v>
      </c>
      <c r="L824" s="88">
        <v>616.90800000000002</v>
      </c>
    </row>
    <row r="825" spans="1:12" ht="20.100000000000001" customHeight="1">
      <c r="A825" s="91">
        <v>44962</v>
      </c>
      <c r="B825" s="90" t="s">
        <v>419</v>
      </c>
      <c r="C825" s="92" t="s">
        <v>58</v>
      </c>
      <c r="D825" s="98" t="s">
        <v>7</v>
      </c>
      <c r="E825" s="108">
        <v>2000</v>
      </c>
      <c r="F825" s="83">
        <f t="shared" si="2"/>
        <v>3.2419744921446956</v>
      </c>
      <c r="G825" s="90" t="s">
        <v>162</v>
      </c>
      <c r="H825" s="96"/>
      <c r="I825" s="90" t="s">
        <v>12</v>
      </c>
      <c r="J825" s="86" t="s">
        <v>22</v>
      </c>
      <c r="K825" s="87" t="s">
        <v>44</v>
      </c>
      <c r="L825" s="88">
        <v>616.90800000000002</v>
      </c>
    </row>
    <row r="826" spans="1:12" ht="20.100000000000001" customHeight="1">
      <c r="A826" s="91">
        <v>44962</v>
      </c>
      <c r="B826" s="90" t="s">
        <v>48</v>
      </c>
      <c r="C826" s="90" t="s">
        <v>287</v>
      </c>
      <c r="D826" s="98" t="s">
        <v>7</v>
      </c>
      <c r="E826" s="108">
        <v>10000</v>
      </c>
      <c r="F826" s="83">
        <f t="shared" si="2"/>
        <v>16.209872460723478</v>
      </c>
      <c r="G826" s="90" t="s">
        <v>163</v>
      </c>
      <c r="H826" s="96"/>
      <c r="I826" s="90" t="s">
        <v>12</v>
      </c>
      <c r="J826" s="86" t="s">
        <v>22</v>
      </c>
      <c r="K826" s="87" t="s">
        <v>44</v>
      </c>
      <c r="L826" s="88">
        <v>616.90800000000002</v>
      </c>
    </row>
    <row r="827" spans="1:12" ht="20.100000000000001" customHeight="1">
      <c r="A827" s="91">
        <v>44962</v>
      </c>
      <c r="B827" s="90" t="s">
        <v>47</v>
      </c>
      <c r="C827" s="90" t="s">
        <v>287</v>
      </c>
      <c r="D827" s="98" t="s">
        <v>7</v>
      </c>
      <c r="E827" s="108">
        <v>5000</v>
      </c>
      <c r="F827" s="83">
        <f t="shared" si="2"/>
        <v>8.1049362303617389</v>
      </c>
      <c r="G827" s="90" t="s">
        <v>161</v>
      </c>
      <c r="H827" s="96"/>
      <c r="I827" s="90" t="s">
        <v>12</v>
      </c>
      <c r="J827" s="86" t="s">
        <v>22</v>
      </c>
      <c r="K827" s="87" t="s">
        <v>44</v>
      </c>
      <c r="L827" s="88">
        <v>616.90800000000002</v>
      </c>
    </row>
    <row r="828" spans="1:12" ht="20.100000000000001" customHeight="1">
      <c r="A828" s="91">
        <v>44962</v>
      </c>
      <c r="B828" s="90" t="s">
        <v>46</v>
      </c>
      <c r="C828" s="92" t="s">
        <v>58</v>
      </c>
      <c r="D828" s="98" t="s">
        <v>7</v>
      </c>
      <c r="E828" s="108">
        <v>1950</v>
      </c>
      <c r="F828" s="83">
        <f t="shared" si="2"/>
        <v>3.1609251298410785</v>
      </c>
      <c r="G828" s="90" t="s">
        <v>161</v>
      </c>
      <c r="H828" s="96"/>
      <c r="I828" s="90" t="s">
        <v>12</v>
      </c>
      <c r="J828" s="86" t="s">
        <v>22</v>
      </c>
      <c r="K828" s="87" t="s">
        <v>44</v>
      </c>
      <c r="L828" s="88">
        <v>616.90800000000002</v>
      </c>
    </row>
    <row r="829" spans="1:12" ht="20.100000000000001" customHeight="1">
      <c r="A829" s="91">
        <v>44963</v>
      </c>
      <c r="B829" s="90" t="s">
        <v>221</v>
      </c>
      <c r="C829" s="92" t="s">
        <v>58</v>
      </c>
      <c r="D829" s="98" t="s">
        <v>7</v>
      </c>
      <c r="E829" s="100">
        <v>1800</v>
      </c>
      <c r="F829" s="83">
        <f t="shared" si="2"/>
        <v>2.9177770429302261</v>
      </c>
      <c r="G829" s="95" t="s">
        <v>68</v>
      </c>
      <c r="H829" s="96"/>
      <c r="I829" s="90" t="s">
        <v>20</v>
      </c>
      <c r="J829" s="86" t="s">
        <v>22</v>
      </c>
      <c r="K829" s="87" t="s">
        <v>44</v>
      </c>
      <c r="L829" s="88">
        <v>616.90800000000002</v>
      </c>
    </row>
    <row r="830" spans="1:12" ht="20.100000000000001" customHeight="1">
      <c r="A830" s="91">
        <v>44963</v>
      </c>
      <c r="B830" s="90" t="s">
        <v>46</v>
      </c>
      <c r="C830" s="92" t="s">
        <v>58</v>
      </c>
      <c r="D830" s="98" t="s">
        <v>8</v>
      </c>
      <c r="E830" s="101">
        <v>1800</v>
      </c>
      <c r="F830" s="83">
        <f t="shared" ref="F830:F893" si="3">E830/L830</f>
        <v>2.9349593442909501</v>
      </c>
      <c r="G830" s="102" t="s">
        <v>67</v>
      </c>
      <c r="H830" s="96"/>
      <c r="I830" s="92" t="s">
        <v>14</v>
      </c>
      <c r="J830" s="86" t="s">
        <v>22</v>
      </c>
      <c r="K830" s="87" t="s">
        <v>130</v>
      </c>
      <c r="L830" s="88">
        <v>613.29639999999995</v>
      </c>
    </row>
    <row r="831" spans="1:12" ht="20.100000000000001" customHeight="1">
      <c r="A831" s="103">
        <v>44963</v>
      </c>
      <c r="B831" s="90" t="s">
        <v>46</v>
      </c>
      <c r="C831" s="92" t="s">
        <v>58</v>
      </c>
      <c r="D831" s="98" t="s">
        <v>9</v>
      </c>
      <c r="E831" s="121">
        <v>2900</v>
      </c>
      <c r="F831" s="83">
        <f t="shared" si="3"/>
        <v>4.7285456102465302</v>
      </c>
      <c r="G831" s="102" t="s">
        <v>104</v>
      </c>
      <c r="H831" s="96"/>
      <c r="I831" s="104" t="s">
        <v>17</v>
      </c>
      <c r="J831" s="86" t="s">
        <v>22</v>
      </c>
      <c r="K831" s="87" t="s">
        <v>130</v>
      </c>
      <c r="L831" s="88">
        <v>613.29639999999995</v>
      </c>
    </row>
    <row r="832" spans="1:12" ht="20.100000000000001" customHeight="1">
      <c r="A832" s="114">
        <v>44963</v>
      </c>
      <c r="B832" s="111" t="s">
        <v>46</v>
      </c>
      <c r="C832" s="92" t="s">
        <v>58</v>
      </c>
      <c r="D832" s="112" t="s">
        <v>9</v>
      </c>
      <c r="E832" s="113">
        <v>1600</v>
      </c>
      <c r="F832" s="83">
        <f t="shared" si="3"/>
        <v>2.6088527504808443</v>
      </c>
      <c r="G832" s="112" t="s">
        <v>60</v>
      </c>
      <c r="H832" s="96"/>
      <c r="I832" s="112" t="s">
        <v>16</v>
      </c>
      <c r="J832" s="86" t="s">
        <v>22</v>
      </c>
      <c r="K832" s="87" t="s">
        <v>130</v>
      </c>
      <c r="L832" s="88">
        <v>613.29639999999995</v>
      </c>
    </row>
    <row r="833" spans="1:12" ht="20.100000000000001" customHeight="1">
      <c r="A833" s="103">
        <v>44963</v>
      </c>
      <c r="B833" s="90" t="s">
        <v>46</v>
      </c>
      <c r="C833" s="92" t="s">
        <v>58</v>
      </c>
      <c r="D833" s="98" t="s">
        <v>6</v>
      </c>
      <c r="E833" s="105">
        <v>1700</v>
      </c>
      <c r="F833" s="83">
        <f t="shared" si="3"/>
        <v>2.7556783183229911</v>
      </c>
      <c r="G833" s="90" t="s">
        <v>66</v>
      </c>
      <c r="H833" s="96"/>
      <c r="I833" s="92" t="s">
        <v>13</v>
      </c>
      <c r="J833" s="86" t="s">
        <v>22</v>
      </c>
      <c r="K833" s="87" t="s">
        <v>44</v>
      </c>
      <c r="L833" s="88">
        <v>616.90800000000002</v>
      </c>
    </row>
    <row r="834" spans="1:12" ht="20.100000000000001" customHeight="1">
      <c r="A834" s="91">
        <v>44963</v>
      </c>
      <c r="B834" s="104" t="s">
        <v>354</v>
      </c>
      <c r="C834" s="97" t="s">
        <v>41</v>
      </c>
      <c r="D834" s="165" t="s">
        <v>6</v>
      </c>
      <c r="E834" s="115">
        <v>25000</v>
      </c>
      <c r="F834" s="83">
        <f t="shared" si="3"/>
        <v>40.763324226263194</v>
      </c>
      <c r="G834" s="92" t="s">
        <v>355</v>
      </c>
      <c r="H834" s="107"/>
      <c r="I834" s="92" t="s">
        <v>25</v>
      </c>
      <c r="J834" s="86" t="s">
        <v>22</v>
      </c>
      <c r="K834" s="87" t="s">
        <v>130</v>
      </c>
      <c r="L834" s="88">
        <v>613.29639999999995</v>
      </c>
    </row>
    <row r="835" spans="1:12" ht="20.100000000000001" customHeight="1">
      <c r="A835" s="91">
        <v>44963</v>
      </c>
      <c r="B835" s="90" t="s">
        <v>46</v>
      </c>
      <c r="C835" s="92" t="s">
        <v>58</v>
      </c>
      <c r="D835" s="98" t="s">
        <v>6</v>
      </c>
      <c r="E835" s="115">
        <v>2900</v>
      </c>
      <c r="F835" s="83">
        <f t="shared" si="3"/>
        <v>4.7008630136098084</v>
      </c>
      <c r="G835" s="92" t="s">
        <v>65</v>
      </c>
      <c r="H835" s="107"/>
      <c r="I835" s="92" t="s">
        <v>25</v>
      </c>
      <c r="J835" s="86" t="s">
        <v>22</v>
      </c>
      <c r="K835" s="87" t="s">
        <v>44</v>
      </c>
      <c r="L835" s="88">
        <v>616.90800000000002</v>
      </c>
    </row>
    <row r="836" spans="1:12" ht="20.100000000000001" customHeight="1">
      <c r="A836" s="91">
        <v>44963</v>
      </c>
      <c r="B836" s="90" t="s">
        <v>363</v>
      </c>
      <c r="C836" s="92" t="s">
        <v>58</v>
      </c>
      <c r="D836" s="98" t="s">
        <v>6</v>
      </c>
      <c r="E836" s="115">
        <v>2500</v>
      </c>
      <c r="F836" s="83">
        <f t="shared" si="3"/>
        <v>4.0524681151808695</v>
      </c>
      <c r="G836" s="102" t="s">
        <v>172</v>
      </c>
      <c r="H836" s="96"/>
      <c r="I836" s="92" t="s">
        <v>45</v>
      </c>
      <c r="J836" s="86" t="s">
        <v>22</v>
      </c>
      <c r="K836" s="87" t="s">
        <v>44</v>
      </c>
      <c r="L836" s="88">
        <v>616.90800000000002</v>
      </c>
    </row>
    <row r="837" spans="1:12" ht="20.100000000000001" customHeight="1">
      <c r="A837" s="91">
        <v>44963</v>
      </c>
      <c r="B837" s="90" t="s">
        <v>47</v>
      </c>
      <c r="C837" s="90" t="s">
        <v>287</v>
      </c>
      <c r="D837" s="98" t="s">
        <v>6</v>
      </c>
      <c r="E837" s="115">
        <v>5000</v>
      </c>
      <c r="F837" s="83">
        <f t="shared" si="3"/>
        <v>8.1049362303617389</v>
      </c>
      <c r="G837" s="102" t="s">
        <v>64</v>
      </c>
      <c r="H837" s="96"/>
      <c r="I837" s="92" t="s">
        <v>45</v>
      </c>
      <c r="J837" s="86" t="s">
        <v>22</v>
      </c>
      <c r="K837" s="87" t="s">
        <v>44</v>
      </c>
      <c r="L837" s="88">
        <v>616.90800000000002</v>
      </c>
    </row>
    <row r="838" spans="1:12" ht="20.100000000000001" customHeight="1">
      <c r="A838" s="91">
        <v>44963</v>
      </c>
      <c r="B838" s="90" t="s">
        <v>46</v>
      </c>
      <c r="C838" s="92" t="s">
        <v>58</v>
      </c>
      <c r="D838" s="98" t="s">
        <v>6</v>
      </c>
      <c r="E838" s="115">
        <v>2000</v>
      </c>
      <c r="F838" s="83">
        <f t="shared" si="3"/>
        <v>3.2419744921446956</v>
      </c>
      <c r="G838" s="102" t="s">
        <v>64</v>
      </c>
      <c r="H838" s="96"/>
      <c r="I838" s="92" t="s">
        <v>45</v>
      </c>
      <c r="J838" s="86" t="s">
        <v>22</v>
      </c>
      <c r="K838" s="87" t="s">
        <v>44</v>
      </c>
      <c r="L838" s="88">
        <v>616.90800000000002</v>
      </c>
    </row>
    <row r="839" spans="1:12" ht="20.100000000000001" customHeight="1">
      <c r="A839" s="91">
        <v>44963</v>
      </c>
      <c r="B839" s="90" t="s">
        <v>46</v>
      </c>
      <c r="C839" s="92" t="s">
        <v>58</v>
      </c>
      <c r="D839" s="98" t="s">
        <v>6</v>
      </c>
      <c r="E839" s="122">
        <v>2000</v>
      </c>
      <c r="F839" s="83">
        <f t="shared" si="3"/>
        <v>3.2419744921446956</v>
      </c>
      <c r="G839" s="102" t="s">
        <v>129</v>
      </c>
      <c r="H839" s="116"/>
      <c r="I839" s="92" t="s">
        <v>128</v>
      </c>
      <c r="J839" s="86" t="s">
        <v>22</v>
      </c>
      <c r="K839" s="87" t="s">
        <v>44</v>
      </c>
      <c r="L839" s="88">
        <v>616.90800000000002</v>
      </c>
    </row>
    <row r="840" spans="1:12" ht="20.100000000000001" customHeight="1">
      <c r="A840" s="91">
        <v>44963</v>
      </c>
      <c r="B840" s="90" t="s">
        <v>46</v>
      </c>
      <c r="C840" s="92" t="s">
        <v>58</v>
      </c>
      <c r="D840" s="98" t="s">
        <v>6</v>
      </c>
      <c r="E840" s="106">
        <v>2000</v>
      </c>
      <c r="F840" s="83">
        <f t="shared" si="3"/>
        <v>3.2419744921446956</v>
      </c>
      <c r="G840" s="102" t="s">
        <v>176</v>
      </c>
      <c r="H840" s="116"/>
      <c r="I840" s="92" t="s">
        <v>168</v>
      </c>
      <c r="J840" s="86" t="s">
        <v>22</v>
      </c>
      <c r="K840" s="87" t="s">
        <v>44</v>
      </c>
      <c r="L840" s="88">
        <v>616.90800000000002</v>
      </c>
    </row>
    <row r="841" spans="1:12" ht="20.100000000000001" customHeight="1">
      <c r="A841" s="91">
        <v>44963</v>
      </c>
      <c r="B841" s="90" t="s">
        <v>46</v>
      </c>
      <c r="C841" s="92" t="s">
        <v>58</v>
      </c>
      <c r="D841" s="98" t="s">
        <v>6</v>
      </c>
      <c r="E841" s="106">
        <v>1900</v>
      </c>
      <c r="F841" s="83">
        <f t="shared" si="3"/>
        <v>3.0798757675374611</v>
      </c>
      <c r="G841" s="102" t="s">
        <v>160</v>
      </c>
      <c r="H841" s="96"/>
      <c r="I841" s="92" t="s">
        <v>153</v>
      </c>
      <c r="J841" s="86" t="s">
        <v>22</v>
      </c>
      <c r="K841" s="87" t="s">
        <v>44</v>
      </c>
      <c r="L841" s="88">
        <v>616.90800000000002</v>
      </c>
    </row>
    <row r="842" spans="1:12" ht="20.100000000000001" customHeight="1">
      <c r="A842" s="91">
        <v>44963</v>
      </c>
      <c r="B842" s="90" t="s">
        <v>417</v>
      </c>
      <c r="C842" s="92" t="s">
        <v>58</v>
      </c>
      <c r="D842" s="98" t="s">
        <v>6</v>
      </c>
      <c r="E842" s="115">
        <v>500</v>
      </c>
      <c r="F842" s="83">
        <f t="shared" si="3"/>
        <v>0.81049362303617389</v>
      </c>
      <c r="G842" s="102" t="s">
        <v>178</v>
      </c>
      <c r="H842" s="96"/>
      <c r="I842" s="92" t="s">
        <v>144</v>
      </c>
      <c r="J842" s="86" t="s">
        <v>22</v>
      </c>
      <c r="K842" s="87" t="s">
        <v>44</v>
      </c>
      <c r="L842" s="88">
        <v>616.90800000000002</v>
      </c>
    </row>
    <row r="843" spans="1:12" ht="20.100000000000001" customHeight="1">
      <c r="A843" s="91">
        <v>44963</v>
      </c>
      <c r="B843" s="90" t="s">
        <v>46</v>
      </c>
      <c r="C843" s="92" t="s">
        <v>58</v>
      </c>
      <c r="D843" s="98" t="s">
        <v>7</v>
      </c>
      <c r="E843" s="108">
        <v>1500</v>
      </c>
      <c r="F843" s="83">
        <f t="shared" si="3"/>
        <v>2.4314808691085217</v>
      </c>
      <c r="G843" s="90" t="s">
        <v>112</v>
      </c>
      <c r="H843" s="96"/>
      <c r="I843" s="90" t="s">
        <v>59</v>
      </c>
      <c r="J843" s="86" t="s">
        <v>22</v>
      </c>
      <c r="K843" s="87" t="s">
        <v>44</v>
      </c>
      <c r="L843" s="88">
        <v>616.90800000000002</v>
      </c>
    </row>
    <row r="844" spans="1:12" ht="20.100000000000001" customHeight="1">
      <c r="A844" s="91">
        <v>44963</v>
      </c>
      <c r="B844" s="90" t="s">
        <v>420</v>
      </c>
      <c r="C844" s="92" t="s">
        <v>58</v>
      </c>
      <c r="D844" s="98" t="s">
        <v>7</v>
      </c>
      <c r="E844" s="108">
        <v>2500</v>
      </c>
      <c r="F844" s="83">
        <f t="shared" si="3"/>
        <v>4.0524681151808695</v>
      </c>
      <c r="G844" s="90" t="s">
        <v>164</v>
      </c>
      <c r="H844" s="96"/>
      <c r="I844" s="90" t="s">
        <v>12</v>
      </c>
      <c r="J844" s="86" t="s">
        <v>22</v>
      </c>
      <c r="K844" s="87" t="s">
        <v>44</v>
      </c>
      <c r="L844" s="88">
        <v>616.90800000000002</v>
      </c>
    </row>
    <row r="845" spans="1:12" ht="20.100000000000001" customHeight="1">
      <c r="A845" s="91">
        <v>44963</v>
      </c>
      <c r="B845" s="90" t="s">
        <v>47</v>
      </c>
      <c r="C845" s="90" t="s">
        <v>287</v>
      </c>
      <c r="D845" s="98" t="s">
        <v>7</v>
      </c>
      <c r="E845" s="108">
        <v>5000</v>
      </c>
      <c r="F845" s="83">
        <f t="shared" si="3"/>
        <v>8.1049362303617389</v>
      </c>
      <c r="G845" s="90" t="s">
        <v>161</v>
      </c>
      <c r="H845" s="96"/>
      <c r="I845" s="90" t="s">
        <v>12</v>
      </c>
      <c r="J845" s="86" t="s">
        <v>22</v>
      </c>
      <c r="K845" s="87" t="s">
        <v>44</v>
      </c>
      <c r="L845" s="88">
        <v>616.90800000000002</v>
      </c>
    </row>
    <row r="846" spans="1:12" ht="20.100000000000001" customHeight="1">
      <c r="A846" s="91">
        <v>44963</v>
      </c>
      <c r="B846" s="90" t="s">
        <v>46</v>
      </c>
      <c r="C846" s="92" t="s">
        <v>58</v>
      </c>
      <c r="D846" s="98" t="s">
        <v>7</v>
      </c>
      <c r="E846" s="108">
        <v>1950</v>
      </c>
      <c r="F846" s="83">
        <f t="shared" si="3"/>
        <v>3.1609251298410785</v>
      </c>
      <c r="G846" s="90" t="s">
        <v>161</v>
      </c>
      <c r="H846" s="96"/>
      <c r="I846" s="90" t="s">
        <v>12</v>
      </c>
      <c r="J846" s="86" t="s">
        <v>22</v>
      </c>
      <c r="K846" s="87" t="s">
        <v>44</v>
      </c>
      <c r="L846" s="88">
        <v>616.90800000000002</v>
      </c>
    </row>
    <row r="847" spans="1:12" ht="20.100000000000001" customHeight="1">
      <c r="A847" s="91">
        <v>44963</v>
      </c>
      <c r="B847" s="90" t="s">
        <v>46</v>
      </c>
      <c r="C847" s="92" t="s">
        <v>58</v>
      </c>
      <c r="D847" s="98" t="s">
        <v>10</v>
      </c>
      <c r="E847" s="101">
        <v>1800</v>
      </c>
      <c r="F847" s="83">
        <f t="shared" si="3"/>
        <v>2.9349593442909501</v>
      </c>
      <c r="G847" s="102" t="s">
        <v>179</v>
      </c>
      <c r="H847" s="96"/>
      <c r="I847" s="92" t="s">
        <v>167</v>
      </c>
      <c r="J847" s="86" t="s">
        <v>22</v>
      </c>
      <c r="K847" s="87" t="s">
        <v>130</v>
      </c>
      <c r="L847" s="88">
        <v>613.29639999999995</v>
      </c>
    </row>
    <row r="848" spans="1:12" ht="20.100000000000001" customHeight="1">
      <c r="A848" s="91">
        <v>44963</v>
      </c>
      <c r="B848" s="90" t="s">
        <v>18</v>
      </c>
      <c r="C848" s="97" t="s">
        <v>41</v>
      </c>
      <c r="D848" s="165" t="s">
        <v>9</v>
      </c>
      <c r="E848" s="105">
        <v>5000</v>
      </c>
      <c r="F848" s="83">
        <f t="shared" si="3"/>
        <v>8.1526648452526391</v>
      </c>
      <c r="G848" s="97" t="s">
        <v>396</v>
      </c>
      <c r="H848" s="96"/>
      <c r="I848" s="90" t="s">
        <v>17</v>
      </c>
      <c r="J848" s="86" t="s">
        <v>22</v>
      </c>
      <c r="K848" s="87" t="s">
        <v>130</v>
      </c>
      <c r="L848" s="88">
        <v>613.29639999999995</v>
      </c>
    </row>
    <row r="849" spans="1:12" ht="20.100000000000001" customHeight="1">
      <c r="A849" s="91">
        <v>44963</v>
      </c>
      <c r="B849" s="90" t="s">
        <v>18</v>
      </c>
      <c r="C849" s="97" t="s">
        <v>41</v>
      </c>
      <c r="D849" s="165" t="s">
        <v>9</v>
      </c>
      <c r="E849" s="105">
        <v>5000</v>
      </c>
      <c r="F849" s="83">
        <f t="shared" si="3"/>
        <v>8.1526648452526391</v>
      </c>
      <c r="G849" s="97" t="s">
        <v>397</v>
      </c>
      <c r="H849" s="96"/>
      <c r="I849" s="90" t="s">
        <v>16</v>
      </c>
      <c r="J849" s="86" t="s">
        <v>22</v>
      </c>
      <c r="K849" s="87" t="s">
        <v>130</v>
      </c>
      <c r="L849" s="88">
        <v>613.29639999999995</v>
      </c>
    </row>
    <row r="850" spans="1:12" ht="20.100000000000001" customHeight="1">
      <c r="A850" s="91">
        <v>44963</v>
      </c>
      <c r="B850" s="90" t="s">
        <v>18</v>
      </c>
      <c r="C850" s="97" t="s">
        <v>41</v>
      </c>
      <c r="D850" s="165" t="s">
        <v>7</v>
      </c>
      <c r="E850" s="105">
        <v>5000</v>
      </c>
      <c r="F850" s="83">
        <f t="shared" si="3"/>
        <v>8.1049362303617389</v>
      </c>
      <c r="G850" s="97" t="s">
        <v>398</v>
      </c>
      <c r="H850" s="96"/>
      <c r="I850" s="90" t="s">
        <v>20</v>
      </c>
      <c r="J850" s="86" t="s">
        <v>22</v>
      </c>
      <c r="K850" s="87" t="s">
        <v>44</v>
      </c>
      <c r="L850" s="88">
        <v>616.90800000000002</v>
      </c>
    </row>
    <row r="851" spans="1:12" ht="20.100000000000001" customHeight="1">
      <c r="A851" s="91">
        <v>44963</v>
      </c>
      <c r="B851" s="90" t="s">
        <v>18</v>
      </c>
      <c r="C851" s="97" t="s">
        <v>41</v>
      </c>
      <c r="D851" s="165" t="s">
        <v>6</v>
      </c>
      <c r="E851" s="105">
        <v>5000</v>
      </c>
      <c r="F851" s="83">
        <f t="shared" si="3"/>
        <v>8.1049362303617389</v>
      </c>
      <c r="G851" s="97" t="s">
        <v>399</v>
      </c>
      <c r="H851" s="96"/>
      <c r="I851" s="90" t="s">
        <v>13</v>
      </c>
      <c r="J851" s="86" t="s">
        <v>22</v>
      </c>
      <c r="K851" s="87" t="s">
        <v>44</v>
      </c>
      <c r="L851" s="88">
        <v>616.90800000000002</v>
      </c>
    </row>
    <row r="852" spans="1:12" ht="20.100000000000001" customHeight="1">
      <c r="A852" s="91">
        <v>44963</v>
      </c>
      <c r="B852" s="90" t="s">
        <v>18</v>
      </c>
      <c r="C852" s="97" t="s">
        <v>41</v>
      </c>
      <c r="D852" s="165" t="s">
        <v>7</v>
      </c>
      <c r="E852" s="105">
        <v>2500</v>
      </c>
      <c r="F852" s="83">
        <f t="shared" si="3"/>
        <v>4.0524681151808695</v>
      </c>
      <c r="G852" s="97" t="s">
        <v>400</v>
      </c>
      <c r="H852" s="96"/>
      <c r="I852" s="90" t="s">
        <v>14</v>
      </c>
      <c r="J852" s="86" t="s">
        <v>22</v>
      </c>
      <c r="K852" s="87" t="s">
        <v>44</v>
      </c>
      <c r="L852" s="88">
        <v>616.90800000000002</v>
      </c>
    </row>
    <row r="853" spans="1:12" ht="20.100000000000001" customHeight="1">
      <c r="A853" s="91">
        <v>44963</v>
      </c>
      <c r="B853" s="90" t="s">
        <v>18</v>
      </c>
      <c r="C853" s="97" t="s">
        <v>41</v>
      </c>
      <c r="D853" s="165" t="s">
        <v>7</v>
      </c>
      <c r="E853" s="105">
        <v>2500</v>
      </c>
      <c r="F853" s="83">
        <f t="shared" si="3"/>
        <v>4.0524681151808695</v>
      </c>
      <c r="G853" s="97" t="s">
        <v>401</v>
      </c>
      <c r="H853" s="96"/>
      <c r="I853" s="90" t="s">
        <v>40</v>
      </c>
      <c r="J853" s="86" t="s">
        <v>22</v>
      </c>
      <c r="K853" s="87" t="s">
        <v>44</v>
      </c>
      <c r="L853" s="88">
        <v>616.90800000000002</v>
      </c>
    </row>
    <row r="854" spans="1:12" ht="20.100000000000001" customHeight="1">
      <c r="A854" s="91">
        <v>44963</v>
      </c>
      <c r="B854" s="90" t="s">
        <v>18</v>
      </c>
      <c r="C854" s="97" t="s">
        <v>41</v>
      </c>
      <c r="D854" s="165" t="s">
        <v>7</v>
      </c>
      <c r="E854" s="105">
        <v>2500</v>
      </c>
      <c r="F854" s="83">
        <f t="shared" si="3"/>
        <v>4.0524681151808695</v>
      </c>
      <c r="G854" s="97" t="s">
        <v>402</v>
      </c>
      <c r="H854" s="96"/>
      <c r="I854" s="90" t="s">
        <v>12</v>
      </c>
      <c r="J854" s="86" t="s">
        <v>22</v>
      </c>
      <c r="K854" s="87" t="s">
        <v>44</v>
      </c>
      <c r="L854" s="88">
        <v>616.90800000000002</v>
      </c>
    </row>
    <row r="855" spans="1:12" ht="20.100000000000001" customHeight="1">
      <c r="A855" s="91">
        <v>44963</v>
      </c>
      <c r="B855" s="90" t="s">
        <v>18</v>
      </c>
      <c r="C855" s="97" t="s">
        <v>41</v>
      </c>
      <c r="D855" s="165" t="s">
        <v>7</v>
      </c>
      <c r="E855" s="105">
        <v>2500</v>
      </c>
      <c r="F855" s="83">
        <f t="shared" si="3"/>
        <v>4.0524681151808695</v>
      </c>
      <c r="G855" s="97" t="s">
        <v>403</v>
      </c>
      <c r="H855" s="96"/>
      <c r="I855" s="90" t="s">
        <v>59</v>
      </c>
      <c r="J855" s="86" t="s">
        <v>22</v>
      </c>
      <c r="K855" s="87" t="s">
        <v>44</v>
      </c>
      <c r="L855" s="88">
        <v>616.90800000000002</v>
      </c>
    </row>
    <row r="856" spans="1:12" ht="20.100000000000001" customHeight="1">
      <c r="A856" s="91">
        <v>44963</v>
      </c>
      <c r="B856" s="90" t="s">
        <v>18</v>
      </c>
      <c r="C856" s="97" t="s">
        <v>41</v>
      </c>
      <c r="D856" s="165" t="s">
        <v>7</v>
      </c>
      <c r="E856" s="105">
        <v>2500</v>
      </c>
      <c r="F856" s="83">
        <f t="shared" si="3"/>
        <v>4.0524681151808695</v>
      </c>
      <c r="G856" s="97" t="s">
        <v>404</v>
      </c>
      <c r="H856" s="96"/>
      <c r="I856" s="90" t="s">
        <v>144</v>
      </c>
      <c r="J856" s="86" t="s">
        <v>22</v>
      </c>
      <c r="K856" s="87" t="s">
        <v>44</v>
      </c>
      <c r="L856" s="88">
        <v>616.90800000000002</v>
      </c>
    </row>
    <row r="857" spans="1:12" ht="20.100000000000001" customHeight="1">
      <c r="A857" s="91">
        <v>44963</v>
      </c>
      <c r="B857" s="90" t="s">
        <v>18</v>
      </c>
      <c r="C857" s="97" t="s">
        <v>41</v>
      </c>
      <c r="D857" s="165" t="s">
        <v>6</v>
      </c>
      <c r="E857" s="105">
        <v>2500</v>
      </c>
      <c r="F857" s="83">
        <f t="shared" si="3"/>
        <v>4.0524681151808695</v>
      </c>
      <c r="G857" s="97" t="s">
        <v>405</v>
      </c>
      <c r="H857" s="96"/>
      <c r="I857" s="90" t="s">
        <v>25</v>
      </c>
      <c r="J857" s="86" t="s">
        <v>22</v>
      </c>
      <c r="K857" s="87" t="s">
        <v>44</v>
      </c>
      <c r="L857" s="88">
        <v>616.90800000000002</v>
      </c>
    </row>
    <row r="858" spans="1:12" ht="20.100000000000001" customHeight="1">
      <c r="A858" s="91">
        <v>44963</v>
      </c>
      <c r="B858" s="90" t="s">
        <v>18</v>
      </c>
      <c r="C858" s="97" t="s">
        <v>41</v>
      </c>
      <c r="D858" s="165" t="s">
        <v>6</v>
      </c>
      <c r="E858" s="105">
        <v>2500</v>
      </c>
      <c r="F858" s="83">
        <f t="shared" si="3"/>
        <v>4.0524681151808695</v>
      </c>
      <c r="G858" s="97" t="s">
        <v>406</v>
      </c>
      <c r="H858" s="96"/>
      <c r="I858" s="90" t="s">
        <v>128</v>
      </c>
      <c r="J858" s="86" t="s">
        <v>22</v>
      </c>
      <c r="K858" s="87" t="s">
        <v>44</v>
      </c>
      <c r="L858" s="88">
        <v>616.90800000000002</v>
      </c>
    </row>
    <row r="859" spans="1:12" ht="20.100000000000001" customHeight="1">
      <c r="A859" s="91">
        <v>44963</v>
      </c>
      <c r="B859" s="90" t="s">
        <v>18</v>
      </c>
      <c r="C859" s="97" t="s">
        <v>41</v>
      </c>
      <c r="D859" s="165" t="s">
        <v>6</v>
      </c>
      <c r="E859" s="105">
        <v>2500</v>
      </c>
      <c r="F859" s="83">
        <f t="shared" si="3"/>
        <v>4.0524681151808695</v>
      </c>
      <c r="G859" s="97" t="s">
        <v>407</v>
      </c>
      <c r="H859" s="96"/>
      <c r="I859" s="90" t="s">
        <v>153</v>
      </c>
      <c r="J859" s="86" t="s">
        <v>22</v>
      </c>
      <c r="K859" s="87" t="s">
        <v>44</v>
      </c>
      <c r="L859" s="88">
        <v>616.90800000000002</v>
      </c>
    </row>
    <row r="860" spans="1:12" ht="20.100000000000001" customHeight="1">
      <c r="A860" s="91">
        <v>44963</v>
      </c>
      <c r="B860" s="90" t="s">
        <v>18</v>
      </c>
      <c r="C860" s="97" t="s">
        <v>41</v>
      </c>
      <c r="D860" s="165" t="s">
        <v>6</v>
      </c>
      <c r="E860" s="105">
        <v>2500</v>
      </c>
      <c r="F860" s="83">
        <f t="shared" si="3"/>
        <v>4.0524681151808695</v>
      </c>
      <c r="G860" s="97" t="s">
        <v>408</v>
      </c>
      <c r="H860" s="96"/>
      <c r="I860" s="90" t="s">
        <v>168</v>
      </c>
      <c r="J860" s="86" t="s">
        <v>22</v>
      </c>
      <c r="K860" s="87" t="s">
        <v>44</v>
      </c>
      <c r="L860" s="88">
        <v>616.90800000000002</v>
      </c>
    </row>
    <row r="861" spans="1:12" ht="20.100000000000001" customHeight="1">
      <c r="A861" s="91">
        <v>44963</v>
      </c>
      <c r="B861" s="90" t="s">
        <v>18</v>
      </c>
      <c r="C861" s="97" t="s">
        <v>41</v>
      </c>
      <c r="D861" s="165" t="s">
        <v>6</v>
      </c>
      <c r="E861" s="105">
        <v>2500</v>
      </c>
      <c r="F861" s="83">
        <f t="shared" si="3"/>
        <v>4.0524681151808695</v>
      </c>
      <c r="G861" s="97" t="s">
        <v>409</v>
      </c>
      <c r="H861" s="96"/>
      <c r="I861" s="90" t="s">
        <v>45</v>
      </c>
      <c r="J861" s="86" t="s">
        <v>22</v>
      </c>
      <c r="K861" s="87" t="s">
        <v>44</v>
      </c>
      <c r="L861" s="88">
        <v>616.90800000000002</v>
      </c>
    </row>
    <row r="862" spans="1:12" ht="20.100000000000001" customHeight="1">
      <c r="A862" s="91">
        <v>44963</v>
      </c>
      <c r="B862" s="90" t="s">
        <v>18</v>
      </c>
      <c r="C862" s="97" t="s">
        <v>41</v>
      </c>
      <c r="D862" s="165" t="s">
        <v>10</v>
      </c>
      <c r="E862" s="105">
        <v>2500</v>
      </c>
      <c r="F862" s="83">
        <f t="shared" si="3"/>
        <v>4.0763324226263196</v>
      </c>
      <c r="G862" s="97" t="s">
        <v>410</v>
      </c>
      <c r="H862" s="96"/>
      <c r="I862" s="90" t="s">
        <v>15</v>
      </c>
      <c r="J862" s="86" t="s">
        <v>22</v>
      </c>
      <c r="K862" s="87" t="s">
        <v>130</v>
      </c>
      <c r="L862" s="88">
        <v>613.29639999999995</v>
      </c>
    </row>
    <row r="863" spans="1:12" ht="20.100000000000001" customHeight="1">
      <c r="A863" s="91">
        <v>44963</v>
      </c>
      <c r="B863" s="90" t="s">
        <v>18</v>
      </c>
      <c r="C863" s="97" t="s">
        <v>41</v>
      </c>
      <c r="D863" s="165" t="s">
        <v>10</v>
      </c>
      <c r="E863" s="105">
        <v>2500</v>
      </c>
      <c r="F863" s="83">
        <f t="shared" si="3"/>
        <v>4.0763324226263196</v>
      </c>
      <c r="G863" s="97" t="s">
        <v>411</v>
      </c>
      <c r="H863" s="96"/>
      <c r="I863" s="90" t="s">
        <v>167</v>
      </c>
      <c r="J863" s="86" t="s">
        <v>22</v>
      </c>
      <c r="K863" s="87" t="s">
        <v>130</v>
      </c>
      <c r="L863" s="88">
        <v>613.29639999999995</v>
      </c>
    </row>
    <row r="864" spans="1:12" ht="20.100000000000001" customHeight="1">
      <c r="A864" s="91">
        <v>44963</v>
      </c>
      <c r="B864" s="90" t="s">
        <v>421</v>
      </c>
      <c r="C864" s="92" t="s">
        <v>58</v>
      </c>
      <c r="D864" s="98" t="s">
        <v>7</v>
      </c>
      <c r="E864" s="108">
        <v>5000</v>
      </c>
      <c r="F864" s="83">
        <f t="shared" si="3"/>
        <v>8.1049362303617389</v>
      </c>
      <c r="G864" s="102" t="s">
        <v>83</v>
      </c>
      <c r="H864" s="96"/>
      <c r="I864" s="90" t="s">
        <v>40</v>
      </c>
      <c r="J864" s="86" t="s">
        <v>22</v>
      </c>
      <c r="K864" s="87" t="s">
        <v>44</v>
      </c>
      <c r="L864" s="88">
        <v>616.90800000000002</v>
      </c>
    </row>
    <row r="865" spans="1:12" ht="20.100000000000001" customHeight="1">
      <c r="A865" s="91">
        <v>44963</v>
      </c>
      <c r="B865" s="90" t="s">
        <v>48</v>
      </c>
      <c r="C865" s="90" t="s">
        <v>287</v>
      </c>
      <c r="D865" s="98" t="s">
        <v>7</v>
      </c>
      <c r="E865" s="108">
        <v>10000</v>
      </c>
      <c r="F865" s="83">
        <f t="shared" si="3"/>
        <v>16.209872460723478</v>
      </c>
      <c r="G865" s="102" t="s">
        <v>84</v>
      </c>
      <c r="H865" s="96"/>
      <c r="I865" s="90" t="s">
        <v>40</v>
      </c>
      <c r="J865" s="86" t="s">
        <v>22</v>
      </c>
      <c r="K865" s="87" t="s">
        <v>44</v>
      </c>
      <c r="L865" s="88">
        <v>616.90800000000002</v>
      </c>
    </row>
    <row r="866" spans="1:12" ht="20.100000000000001" customHeight="1">
      <c r="A866" s="91">
        <v>44963</v>
      </c>
      <c r="B866" s="90" t="s">
        <v>47</v>
      </c>
      <c r="C866" s="90" t="s">
        <v>287</v>
      </c>
      <c r="D866" s="98" t="s">
        <v>7</v>
      </c>
      <c r="E866" s="108">
        <v>5000</v>
      </c>
      <c r="F866" s="83">
        <f t="shared" si="3"/>
        <v>8.1049362303617389</v>
      </c>
      <c r="G866" s="102" t="s">
        <v>61</v>
      </c>
      <c r="H866" s="96"/>
      <c r="I866" s="90" t="s">
        <v>40</v>
      </c>
      <c r="J866" s="86" t="s">
        <v>22</v>
      </c>
      <c r="K866" s="87" t="s">
        <v>44</v>
      </c>
      <c r="L866" s="88">
        <v>616.90800000000002</v>
      </c>
    </row>
    <row r="867" spans="1:12" ht="20.100000000000001" customHeight="1">
      <c r="A867" s="91">
        <v>44963</v>
      </c>
      <c r="B867" s="90" t="s">
        <v>46</v>
      </c>
      <c r="C867" s="92" t="s">
        <v>58</v>
      </c>
      <c r="D867" s="98" t="s">
        <v>7</v>
      </c>
      <c r="E867" s="108">
        <v>2000</v>
      </c>
      <c r="F867" s="83">
        <f t="shared" si="3"/>
        <v>3.2419744921446956</v>
      </c>
      <c r="G867" s="102" t="s">
        <v>61</v>
      </c>
      <c r="H867" s="96"/>
      <c r="I867" s="90" t="s">
        <v>40</v>
      </c>
      <c r="J867" s="86" t="s">
        <v>22</v>
      </c>
      <c r="K867" s="87" t="s">
        <v>44</v>
      </c>
      <c r="L867" s="88">
        <v>616.90800000000002</v>
      </c>
    </row>
    <row r="868" spans="1:12" ht="20.100000000000001" customHeight="1">
      <c r="A868" s="91">
        <v>44963</v>
      </c>
      <c r="B868" s="90" t="s">
        <v>62</v>
      </c>
      <c r="C868" s="90" t="s">
        <v>50</v>
      </c>
      <c r="D868" s="98" t="s">
        <v>10</v>
      </c>
      <c r="E868" s="105">
        <v>12000</v>
      </c>
      <c r="F868" s="83">
        <f t="shared" si="3"/>
        <v>19.566395628606333</v>
      </c>
      <c r="G868" s="102" t="s">
        <v>71</v>
      </c>
      <c r="H868" s="96"/>
      <c r="I868" s="90" t="s">
        <v>15</v>
      </c>
      <c r="J868" s="86" t="s">
        <v>22</v>
      </c>
      <c r="K868" s="87" t="s">
        <v>130</v>
      </c>
      <c r="L868" s="88">
        <v>613.29639999999995</v>
      </c>
    </row>
    <row r="869" spans="1:12" ht="20.100000000000001" customHeight="1">
      <c r="A869" s="91">
        <v>44963</v>
      </c>
      <c r="B869" s="90" t="s">
        <v>62</v>
      </c>
      <c r="C869" s="90" t="s">
        <v>50</v>
      </c>
      <c r="D869" s="98" t="s">
        <v>10</v>
      </c>
      <c r="E869" s="105">
        <v>12000</v>
      </c>
      <c r="F869" s="83">
        <f t="shared" si="3"/>
        <v>19.566395628606333</v>
      </c>
      <c r="G869" s="102" t="s">
        <v>384</v>
      </c>
      <c r="H869" s="96"/>
      <c r="I869" s="90" t="s">
        <v>15</v>
      </c>
      <c r="J869" s="86" t="s">
        <v>22</v>
      </c>
      <c r="K869" s="87" t="s">
        <v>130</v>
      </c>
      <c r="L869" s="88">
        <v>613.29639999999995</v>
      </c>
    </row>
    <row r="870" spans="1:12" ht="20.100000000000001" customHeight="1">
      <c r="A870" s="91">
        <v>44963</v>
      </c>
      <c r="B870" s="90" t="s">
        <v>385</v>
      </c>
      <c r="C870" s="90" t="s">
        <v>11</v>
      </c>
      <c r="D870" s="98" t="s">
        <v>138</v>
      </c>
      <c r="E870" s="101">
        <v>10000</v>
      </c>
      <c r="F870" s="83">
        <f t="shared" si="3"/>
        <v>16.305329690505278</v>
      </c>
      <c r="G870" s="102" t="s">
        <v>386</v>
      </c>
      <c r="H870" s="96"/>
      <c r="I870" s="90" t="s">
        <v>15</v>
      </c>
      <c r="J870" s="86" t="s">
        <v>22</v>
      </c>
      <c r="K870" s="87" t="s">
        <v>130</v>
      </c>
      <c r="L870" s="88">
        <v>613.29639999999995</v>
      </c>
    </row>
    <row r="871" spans="1:12" ht="20.100000000000001" customHeight="1">
      <c r="A871" s="91">
        <v>44963</v>
      </c>
      <c r="B871" s="90" t="s">
        <v>46</v>
      </c>
      <c r="C871" s="92" t="s">
        <v>58</v>
      </c>
      <c r="D871" s="98" t="s">
        <v>10</v>
      </c>
      <c r="E871" s="105">
        <v>2000</v>
      </c>
      <c r="F871" s="83">
        <f t="shared" si="3"/>
        <v>3.2610659381010554</v>
      </c>
      <c r="G871" s="102" t="s">
        <v>63</v>
      </c>
      <c r="H871" s="96"/>
      <c r="I871" s="90" t="s">
        <v>15</v>
      </c>
      <c r="J871" s="86" t="s">
        <v>22</v>
      </c>
      <c r="K871" s="87" t="s">
        <v>130</v>
      </c>
      <c r="L871" s="88">
        <v>613.29639999999995</v>
      </c>
    </row>
    <row r="872" spans="1:12" ht="20.100000000000001" customHeight="1">
      <c r="A872" s="91">
        <v>44964</v>
      </c>
      <c r="B872" s="97" t="s">
        <v>221</v>
      </c>
      <c r="C872" s="92" t="s">
        <v>58</v>
      </c>
      <c r="D872" s="98" t="s">
        <v>7</v>
      </c>
      <c r="E872" s="94">
        <v>1800</v>
      </c>
      <c r="F872" s="83">
        <f t="shared" si="3"/>
        <v>2.9177770429302261</v>
      </c>
      <c r="G872" s="95" t="s">
        <v>68</v>
      </c>
      <c r="H872" s="96"/>
      <c r="I872" s="90" t="s">
        <v>20</v>
      </c>
      <c r="J872" s="86" t="s">
        <v>22</v>
      </c>
      <c r="K872" s="87" t="s">
        <v>44</v>
      </c>
      <c r="L872" s="88">
        <v>616.90800000000002</v>
      </c>
    </row>
    <row r="873" spans="1:12" ht="20.100000000000001" customHeight="1">
      <c r="A873" s="91">
        <v>44964</v>
      </c>
      <c r="B873" s="90" t="s">
        <v>46</v>
      </c>
      <c r="C873" s="92" t="s">
        <v>58</v>
      </c>
      <c r="D873" s="98" t="s">
        <v>8</v>
      </c>
      <c r="E873" s="101">
        <v>1600</v>
      </c>
      <c r="F873" s="83">
        <f t="shared" si="3"/>
        <v>2.6088527504808443</v>
      </c>
      <c r="G873" s="102" t="s">
        <v>67</v>
      </c>
      <c r="H873" s="96"/>
      <c r="I873" s="92" t="s">
        <v>14</v>
      </c>
      <c r="J873" s="86" t="s">
        <v>22</v>
      </c>
      <c r="K873" s="87" t="s">
        <v>130</v>
      </c>
      <c r="L873" s="88">
        <v>613.29639999999995</v>
      </c>
    </row>
    <row r="874" spans="1:12" ht="20.100000000000001" customHeight="1">
      <c r="A874" s="103">
        <v>44964</v>
      </c>
      <c r="B874" s="104" t="s">
        <v>46</v>
      </c>
      <c r="C874" s="92" t="s">
        <v>58</v>
      </c>
      <c r="D874" s="98" t="s">
        <v>9</v>
      </c>
      <c r="E874" s="121">
        <v>2900</v>
      </c>
      <c r="F874" s="83">
        <f t="shared" si="3"/>
        <v>4.7285456102465302</v>
      </c>
      <c r="G874" s="102" t="s">
        <v>104</v>
      </c>
      <c r="H874" s="96"/>
      <c r="I874" s="92" t="s">
        <v>17</v>
      </c>
      <c r="J874" s="86" t="s">
        <v>22</v>
      </c>
      <c r="K874" s="87" t="s">
        <v>130</v>
      </c>
      <c r="L874" s="88">
        <v>613.29639999999995</v>
      </c>
    </row>
    <row r="875" spans="1:12" ht="20.100000000000001" customHeight="1">
      <c r="A875" s="114">
        <v>44964</v>
      </c>
      <c r="B875" s="111" t="s">
        <v>46</v>
      </c>
      <c r="C875" s="92" t="s">
        <v>58</v>
      </c>
      <c r="D875" s="112" t="s">
        <v>9</v>
      </c>
      <c r="E875" s="113">
        <v>1600</v>
      </c>
      <c r="F875" s="83">
        <f t="shared" si="3"/>
        <v>2.6088527504808443</v>
      </c>
      <c r="G875" s="112" t="s">
        <v>60</v>
      </c>
      <c r="H875" s="96"/>
      <c r="I875" s="112" t="s">
        <v>16</v>
      </c>
      <c r="J875" s="86" t="s">
        <v>22</v>
      </c>
      <c r="K875" s="87" t="s">
        <v>130</v>
      </c>
      <c r="L875" s="88">
        <v>613.29639999999995</v>
      </c>
    </row>
    <row r="876" spans="1:12" ht="20.100000000000001" customHeight="1">
      <c r="A876" s="103">
        <v>44964</v>
      </c>
      <c r="B876" s="90" t="s">
        <v>46</v>
      </c>
      <c r="C876" s="92" t="s">
        <v>58</v>
      </c>
      <c r="D876" s="98" t="s">
        <v>6</v>
      </c>
      <c r="E876" s="105">
        <v>1800</v>
      </c>
      <c r="F876" s="83">
        <f t="shared" si="3"/>
        <v>2.9177770429302261</v>
      </c>
      <c r="G876" s="90" t="s">
        <v>66</v>
      </c>
      <c r="H876" s="96"/>
      <c r="I876" s="92" t="s">
        <v>13</v>
      </c>
      <c r="J876" s="86" t="s">
        <v>22</v>
      </c>
      <c r="K876" s="87" t="s">
        <v>44</v>
      </c>
      <c r="L876" s="88">
        <v>616.90800000000002</v>
      </c>
    </row>
    <row r="877" spans="1:12" ht="20.100000000000001" customHeight="1">
      <c r="A877" s="91">
        <v>44964</v>
      </c>
      <c r="B877" s="90" t="s">
        <v>211</v>
      </c>
      <c r="C877" s="92" t="s">
        <v>58</v>
      </c>
      <c r="D877" s="98" t="s">
        <v>6</v>
      </c>
      <c r="E877" s="122">
        <v>2000</v>
      </c>
      <c r="F877" s="83">
        <f t="shared" si="3"/>
        <v>3.2419744921446956</v>
      </c>
      <c r="G877" s="92" t="s">
        <v>208</v>
      </c>
      <c r="H877" s="107">
        <v>1</v>
      </c>
      <c r="I877" s="92" t="s">
        <v>25</v>
      </c>
      <c r="J877" s="86" t="s">
        <v>22</v>
      </c>
      <c r="K877" s="87" t="s">
        <v>44</v>
      </c>
      <c r="L877" s="88">
        <v>616.90800000000002</v>
      </c>
    </row>
    <row r="878" spans="1:12" ht="20.100000000000001" customHeight="1">
      <c r="A878" s="91">
        <v>44964</v>
      </c>
      <c r="B878" s="90" t="s">
        <v>356</v>
      </c>
      <c r="C878" s="92" t="s">
        <v>58</v>
      </c>
      <c r="D878" s="98" t="s">
        <v>6</v>
      </c>
      <c r="E878" s="115">
        <v>3000</v>
      </c>
      <c r="F878" s="83">
        <f t="shared" si="3"/>
        <v>4.8629617382170434</v>
      </c>
      <c r="G878" s="92" t="s">
        <v>207</v>
      </c>
      <c r="H878" s="107">
        <v>1</v>
      </c>
      <c r="I878" s="92" t="s">
        <v>25</v>
      </c>
      <c r="J878" s="86" t="s">
        <v>22</v>
      </c>
      <c r="K878" s="87" t="s">
        <v>44</v>
      </c>
      <c r="L878" s="88">
        <v>616.90800000000002</v>
      </c>
    </row>
    <row r="879" spans="1:12" ht="20.100000000000001" customHeight="1">
      <c r="A879" s="91">
        <v>44964</v>
      </c>
      <c r="B879" s="90" t="s">
        <v>46</v>
      </c>
      <c r="C879" s="92" t="s">
        <v>58</v>
      </c>
      <c r="D879" s="98" t="s">
        <v>6</v>
      </c>
      <c r="E879" s="123">
        <v>3500</v>
      </c>
      <c r="F879" s="83">
        <f t="shared" si="3"/>
        <v>5.6734553612532173</v>
      </c>
      <c r="G879" s="92" t="s">
        <v>207</v>
      </c>
      <c r="H879" s="107">
        <v>1</v>
      </c>
      <c r="I879" s="92" t="s">
        <v>25</v>
      </c>
      <c r="J879" s="86" t="s">
        <v>22</v>
      </c>
      <c r="K879" s="87" t="s">
        <v>44</v>
      </c>
      <c r="L879" s="88">
        <v>616.90800000000002</v>
      </c>
    </row>
    <row r="880" spans="1:12" ht="20.100000000000001" customHeight="1">
      <c r="A880" s="91">
        <v>44964</v>
      </c>
      <c r="B880" s="90" t="s">
        <v>47</v>
      </c>
      <c r="C880" s="90" t="s">
        <v>287</v>
      </c>
      <c r="D880" s="98" t="s">
        <v>6</v>
      </c>
      <c r="E880" s="115">
        <v>5000</v>
      </c>
      <c r="F880" s="83">
        <f t="shared" si="3"/>
        <v>8.1049362303617389</v>
      </c>
      <c r="G880" s="92" t="s">
        <v>207</v>
      </c>
      <c r="H880" s="107">
        <v>1</v>
      </c>
      <c r="I880" s="92" t="s">
        <v>25</v>
      </c>
      <c r="J880" s="86" t="s">
        <v>22</v>
      </c>
      <c r="K880" s="87" t="s">
        <v>44</v>
      </c>
      <c r="L880" s="88">
        <v>616.90800000000002</v>
      </c>
    </row>
    <row r="881" spans="1:12" ht="20.100000000000001" customHeight="1">
      <c r="A881" s="91">
        <v>44964</v>
      </c>
      <c r="B881" s="90" t="s">
        <v>48</v>
      </c>
      <c r="C881" s="90" t="s">
        <v>287</v>
      </c>
      <c r="D881" s="98" t="s">
        <v>6</v>
      </c>
      <c r="E881" s="115">
        <v>8000</v>
      </c>
      <c r="F881" s="83">
        <f t="shared" si="3"/>
        <v>12.967897968578782</v>
      </c>
      <c r="G881" s="92" t="s">
        <v>209</v>
      </c>
      <c r="H881" s="107">
        <v>1</v>
      </c>
      <c r="I881" s="92" t="s">
        <v>25</v>
      </c>
      <c r="J881" s="86" t="s">
        <v>22</v>
      </c>
      <c r="K881" s="87" t="s">
        <v>44</v>
      </c>
      <c r="L881" s="88">
        <v>616.90800000000002</v>
      </c>
    </row>
    <row r="882" spans="1:12" ht="20.100000000000001" customHeight="1">
      <c r="A882" s="91">
        <v>44964</v>
      </c>
      <c r="B882" s="90" t="s">
        <v>46</v>
      </c>
      <c r="C882" s="92" t="s">
        <v>58</v>
      </c>
      <c r="D882" s="98" t="s">
        <v>6</v>
      </c>
      <c r="E882" s="115">
        <v>1800</v>
      </c>
      <c r="F882" s="83">
        <f t="shared" si="3"/>
        <v>2.9177770429302261</v>
      </c>
      <c r="G882" s="102" t="s">
        <v>64</v>
      </c>
      <c r="H882" s="96"/>
      <c r="I882" s="92" t="s">
        <v>45</v>
      </c>
      <c r="J882" s="86" t="s">
        <v>22</v>
      </c>
      <c r="K882" s="87" t="s">
        <v>44</v>
      </c>
      <c r="L882" s="88">
        <v>616.90800000000002</v>
      </c>
    </row>
    <row r="883" spans="1:12" ht="20.100000000000001" customHeight="1">
      <c r="A883" s="91">
        <v>44964</v>
      </c>
      <c r="B883" s="90" t="s">
        <v>186</v>
      </c>
      <c r="C883" s="92" t="s">
        <v>58</v>
      </c>
      <c r="D883" s="98" t="s">
        <v>6</v>
      </c>
      <c r="E883" s="115">
        <v>2500</v>
      </c>
      <c r="F883" s="83">
        <f t="shared" si="3"/>
        <v>4.0524681151808695</v>
      </c>
      <c r="G883" s="102" t="s">
        <v>246</v>
      </c>
      <c r="H883" s="116">
        <v>2</v>
      </c>
      <c r="I883" s="92" t="s">
        <v>128</v>
      </c>
      <c r="J883" s="86" t="s">
        <v>22</v>
      </c>
      <c r="K883" s="87" t="s">
        <v>44</v>
      </c>
      <c r="L883" s="88">
        <v>616.90800000000002</v>
      </c>
    </row>
    <row r="884" spans="1:12" ht="20.100000000000001" customHeight="1">
      <c r="A884" s="91">
        <v>44964</v>
      </c>
      <c r="B884" s="90" t="s">
        <v>187</v>
      </c>
      <c r="C884" s="92" t="s">
        <v>58</v>
      </c>
      <c r="D884" s="98" t="s">
        <v>6</v>
      </c>
      <c r="E884" s="123">
        <v>2000</v>
      </c>
      <c r="F884" s="83">
        <f t="shared" si="3"/>
        <v>3.2419744921446956</v>
      </c>
      <c r="G884" s="102" t="s">
        <v>242</v>
      </c>
      <c r="H884" s="116">
        <v>2</v>
      </c>
      <c r="I884" s="92" t="s">
        <v>128</v>
      </c>
      <c r="J884" s="86" t="s">
        <v>22</v>
      </c>
      <c r="K884" s="87" t="s">
        <v>44</v>
      </c>
      <c r="L884" s="88">
        <v>616.90800000000002</v>
      </c>
    </row>
    <row r="885" spans="1:12" ht="20.100000000000001" customHeight="1">
      <c r="A885" s="91">
        <v>44964</v>
      </c>
      <c r="B885" s="90" t="s">
        <v>188</v>
      </c>
      <c r="C885" s="92" t="s">
        <v>58</v>
      </c>
      <c r="D885" s="98" t="s">
        <v>6</v>
      </c>
      <c r="E885" s="115">
        <v>2000</v>
      </c>
      <c r="F885" s="83">
        <f t="shared" si="3"/>
        <v>3.2419744921446956</v>
      </c>
      <c r="G885" s="90" t="s">
        <v>242</v>
      </c>
      <c r="H885" s="116">
        <v>2</v>
      </c>
      <c r="I885" s="92" t="s">
        <v>128</v>
      </c>
      <c r="J885" s="86" t="s">
        <v>22</v>
      </c>
      <c r="K885" s="87" t="s">
        <v>44</v>
      </c>
      <c r="L885" s="88">
        <v>616.90800000000002</v>
      </c>
    </row>
    <row r="886" spans="1:12" ht="20.100000000000001" customHeight="1">
      <c r="A886" s="91">
        <v>44964</v>
      </c>
      <c r="B886" s="90" t="s">
        <v>46</v>
      </c>
      <c r="C886" s="92" t="s">
        <v>58</v>
      </c>
      <c r="D886" s="98" t="s">
        <v>6</v>
      </c>
      <c r="E886" s="115">
        <v>2000</v>
      </c>
      <c r="F886" s="83">
        <f t="shared" si="3"/>
        <v>3.2419744921446956</v>
      </c>
      <c r="G886" s="90" t="s">
        <v>242</v>
      </c>
      <c r="H886" s="116">
        <v>2</v>
      </c>
      <c r="I886" s="92" t="s">
        <v>128</v>
      </c>
      <c r="J886" s="86" t="s">
        <v>22</v>
      </c>
      <c r="K886" s="87" t="s">
        <v>44</v>
      </c>
      <c r="L886" s="88">
        <v>616.90800000000002</v>
      </c>
    </row>
    <row r="887" spans="1:12" ht="20.100000000000001" customHeight="1">
      <c r="A887" s="91">
        <v>44964</v>
      </c>
      <c r="B887" s="90" t="s">
        <v>47</v>
      </c>
      <c r="C887" s="90" t="s">
        <v>287</v>
      </c>
      <c r="D887" s="98" t="s">
        <v>6</v>
      </c>
      <c r="E887" s="115">
        <v>5000</v>
      </c>
      <c r="F887" s="83">
        <f t="shared" si="3"/>
        <v>8.1049362303617389</v>
      </c>
      <c r="G887" s="102" t="s">
        <v>242</v>
      </c>
      <c r="H887" s="116">
        <v>2</v>
      </c>
      <c r="I887" s="92" t="s">
        <v>128</v>
      </c>
      <c r="J887" s="86" t="s">
        <v>22</v>
      </c>
      <c r="K887" s="87" t="s">
        <v>44</v>
      </c>
      <c r="L887" s="88">
        <v>616.90800000000002</v>
      </c>
    </row>
    <row r="888" spans="1:12" ht="20.100000000000001" customHeight="1">
      <c r="A888" s="91">
        <v>44964</v>
      </c>
      <c r="B888" s="90" t="s">
        <v>48</v>
      </c>
      <c r="C888" s="90" t="s">
        <v>287</v>
      </c>
      <c r="D888" s="98" t="s">
        <v>6</v>
      </c>
      <c r="E888" s="115">
        <v>8000</v>
      </c>
      <c r="F888" s="83">
        <f t="shared" si="3"/>
        <v>12.967897968578782</v>
      </c>
      <c r="G888" s="102" t="s">
        <v>364</v>
      </c>
      <c r="H888" s="116">
        <v>2</v>
      </c>
      <c r="I888" s="92" t="s">
        <v>128</v>
      </c>
      <c r="J888" s="86" t="s">
        <v>22</v>
      </c>
      <c r="K888" s="87" t="s">
        <v>44</v>
      </c>
      <c r="L888" s="88">
        <v>616.90800000000002</v>
      </c>
    </row>
    <row r="889" spans="1:12" ht="20.100000000000001" customHeight="1">
      <c r="A889" s="91">
        <v>44964</v>
      </c>
      <c r="B889" s="90" t="s">
        <v>145</v>
      </c>
      <c r="C889" s="92" t="s">
        <v>58</v>
      </c>
      <c r="D889" s="98" t="s">
        <v>6</v>
      </c>
      <c r="E889" s="115">
        <v>2000</v>
      </c>
      <c r="F889" s="83">
        <f t="shared" si="3"/>
        <v>3.2419744921446956</v>
      </c>
      <c r="G889" s="102" t="s">
        <v>259</v>
      </c>
      <c r="H889" s="116">
        <v>3</v>
      </c>
      <c r="I889" s="92" t="s">
        <v>168</v>
      </c>
      <c r="J889" s="86" t="s">
        <v>22</v>
      </c>
      <c r="K889" s="87" t="s">
        <v>44</v>
      </c>
      <c r="L889" s="88">
        <v>616.90800000000002</v>
      </c>
    </row>
    <row r="890" spans="1:12" ht="20.100000000000001" customHeight="1">
      <c r="A890" s="91">
        <v>44964</v>
      </c>
      <c r="B890" s="90" t="s">
        <v>46</v>
      </c>
      <c r="C890" s="92" t="s">
        <v>58</v>
      </c>
      <c r="D890" s="98" t="s">
        <v>6</v>
      </c>
      <c r="E890" s="123">
        <v>1500</v>
      </c>
      <c r="F890" s="83">
        <f t="shared" si="3"/>
        <v>2.4314808691085217</v>
      </c>
      <c r="G890" s="102" t="s">
        <v>260</v>
      </c>
      <c r="H890" s="116">
        <v>3</v>
      </c>
      <c r="I890" s="92" t="s">
        <v>168</v>
      </c>
      <c r="J890" s="86" t="s">
        <v>22</v>
      </c>
      <c r="K890" s="87" t="s">
        <v>44</v>
      </c>
      <c r="L890" s="88">
        <v>616.90800000000002</v>
      </c>
    </row>
    <row r="891" spans="1:12" ht="20.100000000000001" customHeight="1">
      <c r="A891" s="91">
        <v>44964</v>
      </c>
      <c r="B891" s="90" t="s">
        <v>48</v>
      </c>
      <c r="C891" s="90" t="s">
        <v>287</v>
      </c>
      <c r="D891" s="98" t="s">
        <v>6</v>
      </c>
      <c r="E891" s="115">
        <v>8000</v>
      </c>
      <c r="F891" s="83">
        <f t="shared" si="3"/>
        <v>12.967897968578782</v>
      </c>
      <c r="G891" s="102" t="s">
        <v>261</v>
      </c>
      <c r="H891" s="116">
        <v>3</v>
      </c>
      <c r="I891" s="92" t="s">
        <v>168</v>
      </c>
      <c r="J891" s="86" t="s">
        <v>22</v>
      </c>
      <c r="K891" s="87" t="s">
        <v>44</v>
      </c>
      <c r="L891" s="88">
        <v>616.90800000000002</v>
      </c>
    </row>
    <row r="892" spans="1:12" ht="20.100000000000001" customHeight="1">
      <c r="A892" s="91">
        <v>44964</v>
      </c>
      <c r="B892" s="90" t="s">
        <v>47</v>
      </c>
      <c r="C892" s="90" t="s">
        <v>287</v>
      </c>
      <c r="D892" s="98" t="s">
        <v>6</v>
      </c>
      <c r="E892" s="115">
        <v>3000</v>
      </c>
      <c r="F892" s="83">
        <f t="shared" si="3"/>
        <v>4.8629617382170434</v>
      </c>
      <c r="G892" s="102" t="s">
        <v>260</v>
      </c>
      <c r="H892" s="116">
        <v>3</v>
      </c>
      <c r="I892" s="92" t="s">
        <v>168</v>
      </c>
      <c r="J892" s="86" t="s">
        <v>22</v>
      </c>
      <c r="K892" s="87" t="s">
        <v>44</v>
      </c>
      <c r="L892" s="88">
        <v>616.90800000000002</v>
      </c>
    </row>
    <row r="893" spans="1:12" ht="20.100000000000001" customHeight="1">
      <c r="A893" s="91">
        <v>44964</v>
      </c>
      <c r="B893" s="90" t="s">
        <v>46</v>
      </c>
      <c r="C893" s="92" t="s">
        <v>58</v>
      </c>
      <c r="D893" s="98" t="s">
        <v>6</v>
      </c>
      <c r="E893" s="106">
        <v>1900</v>
      </c>
      <c r="F893" s="83">
        <f t="shared" si="3"/>
        <v>3.0798757675374611</v>
      </c>
      <c r="G893" s="102" t="s">
        <v>160</v>
      </c>
      <c r="H893" s="96"/>
      <c r="I893" s="92" t="s">
        <v>153</v>
      </c>
      <c r="J893" s="86" t="s">
        <v>22</v>
      </c>
      <c r="K893" s="87" t="s">
        <v>44</v>
      </c>
      <c r="L893" s="88">
        <v>616.90800000000002</v>
      </c>
    </row>
    <row r="894" spans="1:12" ht="20.100000000000001" customHeight="1">
      <c r="A894" s="91">
        <v>44964</v>
      </c>
      <c r="B894" s="90" t="s">
        <v>417</v>
      </c>
      <c r="C894" s="92" t="s">
        <v>58</v>
      </c>
      <c r="D894" s="98" t="s">
        <v>6</v>
      </c>
      <c r="E894" s="122">
        <v>500</v>
      </c>
      <c r="F894" s="83">
        <f t="shared" ref="F894:F957" si="4">E894/L894</f>
        <v>0.81049362303617389</v>
      </c>
      <c r="G894" s="102" t="s">
        <v>178</v>
      </c>
      <c r="H894" s="96"/>
      <c r="I894" s="92" t="s">
        <v>144</v>
      </c>
      <c r="J894" s="86" t="s">
        <v>22</v>
      </c>
      <c r="K894" s="87" t="s">
        <v>44</v>
      </c>
      <c r="L894" s="88">
        <v>616.90800000000002</v>
      </c>
    </row>
    <row r="895" spans="1:12" ht="20.100000000000001" customHeight="1">
      <c r="A895" s="91">
        <v>44964</v>
      </c>
      <c r="B895" s="90" t="s">
        <v>46</v>
      </c>
      <c r="C895" s="92" t="s">
        <v>58</v>
      </c>
      <c r="D895" s="98" t="s">
        <v>7</v>
      </c>
      <c r="E895" s="108">
        <v>1500</v>
      </c>
      <c r="F895" s="83">
        <f t="shared" si="4"/>
        <v>2.4314808691085217</v>
      </c>
      <c r="G895" s="90" t="s">
        <v>112</v>
      </c>
      <c r="H895" s="96"/>
      <c r="I895" s="90" t="s">
        <v>59</v>
      </c>
      <c r="J895" s="86" t="s">
        <v>22</v>
      </c>
      <c r="K895" s="87" t="s">
        <v>44</v>
      </c>
      <c r="L895" s="88">
        <v>616.90800000000002</v>
      </c>
    </row>
    <row r="896" spans="1:12" ht="20.100000000000001" customHeight="1">
      <c r="A896" s="91">
        <v>44964</v>
      </c>
      <c r="B896" s="90" t="s">
        <v>46</v>
      </c>
      <c r="C896" s="92" t="s">
        <v>58</v>
      </c>
      <c r="D896" s="98" t="s">
        <v>7</v>
      </c>
      <c r="E896" s="109">
        <v>1500</v>
      </c>
      <c r="F896" s="83">
        <f t="shared" si="4"/>
        <v>2.4314808691085217</v>
      </c>
      <c r="G896" s="90" t="s">
        <v>161</v>
      </c>
      <c r="H896" s="96"/>
      <c r="I896" s="90" t="s">
        <v>12</v>
      </c>
      <c r="J896" s="86" t="s">
        <v>22</v>
      </c>
      <c r="K896" s="87" t="s">
        <v>44</v>
      </c>
      <c r="L896" s="88">
        <v>616.90800000000002</v>
      </c>
    </row>
    <row r="897" spans="1:12" ht="20.100000000000001" customHeight="1">
      <c r="A897" s="91">
        <v>44964</v>
      </c>
      <c r="B897" s="90" t="s">
        <v>46</v>
      </c>
      <c r="C897" s="92" t="s">
        <v>58</v>
      </c>
      <c r="D897" s="98" t="s">
        <v>10</v>
      </c>
      <c r="E897" s="101">
        <v>1800</v>
      </c>
      <c r="F897" s="83">
        <f t="shared" si="4"/>
        <v>2.9349593442909501</v>
      </c>
      <c r="G897" s="102" t="s">
        <v>179</v>
      </c>
      <c r="H897" s="96"/>
      <c r="I897" s="92" t="s">
        <v>167</v>
      </c>
      <c r="J897" s="86" t="s">
        <v>22</v>
      </c>
      <c r="K897" s="87" t="s">
        <v>130</v>
      </c>
      <c r="L897" s="88">
        <v>613.29639999999995</v>
      </c>
    </row>
    <row r="898" spans="1:12" ht="20.100000000000001" customHeight="1">
      <c r="A898" s="91">
        <v>44964</v>
      </c>
      <c r="B898" s="90" t="s">
        <v>18</v>
      </c>
      <c r="C898" s="97" t="s">
        <v>41</v>
      </c>
      <c r="D898" s="165" t="s">
        <v>9</v>
      </c>
      <c r="E898" s="105">
        <v>5000</v>
      </c>
      <c r="F898" s="83">
        <f t="shared" si="4"/>
        <v>8.1526648452526391</v>
      </c>
      <c r="G898" s="97" t="s">
        <v>396</v>
      </c>
      <c r="H898" s="96"/>
      <c r="I898" s="90" t="s">
        <v>17</v>
      </c>
      <c r="J898" s="86" t="s">
        <v>22</v>
      </c>
      <c r="K898" s="87" t="s">
        <v>130</v>
      </c>
      <c r="L898" s="88">
        <v>613.29639999999995</v>
      </c>
    </row>
    <row r="899" spans="1:12" ht="20.100000000000001" customHeight="1">
      <c r="A899" s="91">
        <v>44964</v>
      </c>
      <c r="B899" s="90" t="s">
        <v>18</v>
      </c>
      <c r="C899" s="97" t="s">
        <v>41</v>
      </c>
      <c r="D899" s="165" t="s">
        <v>9</v>
      </c>
      <c r="E899" s="105">
        <v>5000</v>
      </c>
      <c r="F899" s="83">
        <f t="shared" si="4"/>
        <v>8.1526648452526391</v>
      </c>
      <c r="G899" s="97" t="s">
        <v>397</v>
      </c>
      <c r="H899" s="96"/>
      <c r="I899" s="90" t="s">
        <v>16</v>
      </c>
      <c r="J899" s="86" t="s">
        <v>22</v>
      </c>
      <c r="K899" s="87" t="s">
        <v>130</v>
      </c>
      <c r="L899" s="88">
        <v>613.29639999999995</v>
      </c>
    </row>
    <row r="900" spans="1:12" ht="20.100000000000001" customHeight="1">
      <c r="A900" s="91">
        <v>44964</v>
      </c>
      <c r="B900" s="90" t="s">
        <v>18</v>
      </c>
      <c r="C900" s="97" t="s">
        <v>41</v>
      </c>
      <c r="D900" s="165" t="s">
        <v>7</v>
      </c>
      <c r="E900" s="105">
        <v>5000</v>
      </c>
      <c r="F900" s="83">
        <f t="shared" si="4"/>
        <v>8.1049362303617389</v>
      </c>
      <c r="G900" s="97" t="s">
        <v>398</v>
      </c>
      <c r="H900" s="96"/>
      <c r="I900" s="90" t="s">
        <v>20</v>
      </c>
      <c r="J900" s="86" t="s">
        <v>22</v>
      </c>
      <c r="K900" s="87" t="s">
        <v>44</v>
      </c>
      <c r="L900" s="88">
        <v>616.90800000000002</v>
      </c>
    </row>
    <row r="901" spans="1:12" ht="20.100000000000001" customHeight="1">
      <c r="A901" s="91">
        <v>44964</v>
      </c>
      <c r="B901" s="90" t="s">
        <v>18</v>
      </c>
      <c r="C901" s="97" t="s">
        <v>41</v>
      </c>
      <c r="D901" s="165" t="s">
        <v>6</v>
      </c>
      <c r="E901" s="105">
        <v>5000</v>
      </c>
      <c r="F901" s="83">
        <f t="shared" si="4"/>
        <v>8.1049362303617389</v>
      </c>
      <c r="G901" s="97" t="s">
        <v>399</v>
      </c>
      <c r="H901" s="96"/>
      <c r="I901" s="90" t="s">
        <v>13</v>
      </c>
      <c r="J901" s="86" t="s">
        <v>22</v>
      </c>
      <c r="K901" s="87" t="s">
        <v>44</v>
      </c>
      <c r="L901" s="88">
        <v>616.90800000000002</v>
      </c>
    </row>
    <row r="902" spans="1:12" ht="20.100000000000001" customHeight="1">
      <c r="A902" s="91">
        <v>44964</v>
      </c>
      <c r="B902" s="90" t="s">
        <v>18</v>
      </c>
      <c r="C902" s="97" t="s">
        <v>41</v>
      </c>
      <c r="D902" s="165" t="s">
        <v>7</v>
      </c>
      <c r="E902" s="105">
        <v>2500</v>
      </c>
      <c r="F902" s="83">
        <f t="shared" si="4"/>
        <v>4.0524681151808695</v>
      </c>
      <c r="G902" s="97" t="s">
        <v>400</v>
      </c>
      <c r="H902" s="96"/>
      <c r="I902" s="90" t="s">
        <v>14</v>
      </c>
      <c r="J902" s="86" t="s">
        <v>22</v>
      </c>
      <c r="K902" s="87" t="s">
        <v>44</v>
      </c>
      <c r="L902" s="88">
        <v>616.90800000000002</v>
      </c>
    </row>
    <row r="903" spans="1:12" ht="20.100000000000001" customHeight="1">
      <c r="A903" s="91">
        <v>44964</v>
      </c>
      <c r="B903" s="90" t="s">
        <v>18</v>
      </c>
      <c r="C903" s="97" t="s">
        <v>41</v>
      </c>
      <c r="D903" s="165" t="s">
        <v>7</v>
      </c>
      <c r="E903" s="105">
        <v>2500</v>
      </c>
      <c r="F903" s="83">
        <f t="shared" si="4"/>
        <v>4.0524681151808695</v>
      </c>
      <c r="G903" s="97" t="s">
        <v>401</v>
      </c>
      <c r="H903" s="96"/>
      <c r="I903" s="90" t="s">
        <v>40</v>
      </c>
      <c r="J903" s="86" t="s">
        <v>22</v>
      </c>
      <c r="K903" s="87" t="s">
        <v>44</v>
      </c>
      <c r="L903" s="88">
        <v>616.90800000000002</v>
      </c>
    </row>
    <row r="904" spans="1:12" ht="20.100000000000001" customHeight="1">
      <c r="A904" s="91">
        <v>44964</v>
      </c>
      <c r="B904" s="90" t="s">
        <v>18</v>
      </c>
      <c r="C904" s="97" t="s">
        <v>41</v>
      </c>
      <c r="D904" s="165" t="s">
        <v>7</v>
      </c>
      <c r="E904" s="105">
        <v>2500</v>
      </c>
      <c r="F904" s="83">
        <f t="shared" si="4"/>
        <v>4.0524681151808695</v>
      </c>
      <c r="G904" s="97" t="s">
        <v>402</v>
      </c>
      <c r="H904" s="96"/>
      <c r="I904" s="90" t="s">
        <v>12</v>
      </c>
      <c r="J904" s="86" t="s">
        <v>22</v>
      </c>
      <c r="K904" s="87" t="s">
        <v>44</v>
      </c>
      <c r="L904" s="88">
        <v>616.90800000000002</v>
      </c>
    </row>
    <row r="905" spans="1:12" ht="20.100000000000001" customHeight="1">
      <c r="A905" s="91">
        <v>44964</v>
      </c>
      <c r="B905" s="90" t="s">
        <v>18</v>
      </c>
      <c r="C905" s="97" t="s">
        <v>41</v>
      </c>
      <c r="D905" s="165" t="s">
        <v>7</v>
      </c>
      <c r="E905" s="105">
        <v>2500</v>
      </c>
      <c r="F905" s="83">
        <f t="shared" si="4"/>
        <v>4.0524681151808695</v>
      </c>
      <c r="G905" s="97" t="s">
        <v>403</v>
      </c>
      <c r="H905" s="96"/>
      <c r="I905" s="90" t="s">
        <v>59</v>
      </c>
      <c r="J905" s="86" t="s">
        <v>22</v>
      </c>
      <c r="K905" s="87" t="s">
        <v>44</v>
      </c>
      <c r="L905" s="88">
        <v>616.90800000000002</v>
      </c>
    </row>
    <row r="906" spans="1:12" ht="20.100000000000001" customHeight="1">
      <c r="A906" s="91">
        <v>44964</v>
      </c>
      <c r="B906" s="90" t="s">
        <v>18</v>
      </c>
      <c r="C906" s="97" t="s">
        <v>41</v>
      </c>
      <c r="D906" s="165" t="s">
        <v>7</v>
      </c>
      <c r="E906" s="105">
        <v>2500</v>
      </c>
      <c r="F906" s="83">
        <f t="shared" si="4"/>
        <v>4.0524681151808695</v>
      </c>
      <c r="G906" s="97" t="s">
        <v>404</v>
      </c>
      <c r="H906" s="96"/>
      <c r="I906" s="90" t="s">
        <v>144</v>
      </c>
      <c r="J906" s="86" t="s">
        <v>22</v>
      </c>
      <c r="K906" s="87" t="s">
        <v>44</v>
      </c>
      <c r="L906" s="88">
        <v>616.90800000000002</v>
      </c>
    </row>
    <row r="907" spans="1:12" ht="20.100000000000001" customHeight="1">
      <c r="A907" s="91">
        <v>44964</v>
      </c>
      <c r="B907" s="90" t="s">
        <v>18</v>
      </c>
      <c r="C907" s="97" t="s">
        <v>41</v>
      </c>
      <c r="D907" s="165" t="s">
        <v>6</v>
      </c>
      <c r="E907" s="105">
        <v>2500</v>
      </c>
      <c r="F907" s="83">
        <f t="shared" si="4"/>
        <v>4.0524681151808695</v>
      </c>
      <c r="G907" s="97" t="s">
        <v>405</v>
      </c>
      <c r="H907" s="96"/>
      <c r="I907" s="90" t="s">
        <v>25</v>
      </c>
      <c r="J907" s="86" t="s">
        <v>22</v>
      </c>
      <c r="K907" s="87" t="s">
        <v>44</v>
      </c>
      <c r="L907" s="88">
        <v>616.90800000000002</v>
      </c>
    </row>
    <row r="908" spans="1:12" ht="20.100000000000001" customHeight="1">
      <c r="A908" s="91">
        <v>44964</v>
      </c>
      <c r="B908" s="90" t="s">
        <v>18</v>
      </c>
      <c r="C908" s="97" t="s">
        <v>41</v>
      </c>
      <c r="D908" s="165" t="s">
        <v>6</v>
      </c>
      <c r="E908" s="105">
        <v>2500</v>
      </c>
      <c r="F908" s="83">
        <f t="shared" si="4"/>
        <v>4.0524681151808695</v>
      </c>
      <c r="G908" s="97" t="s">
        <v>406</v>
      </c>
      <c r="H908" s="96"/>
      <c r="I908" s="90" t="s">
        <v>128</v>
      </c>
      <c r="J908" s="86" t="s">
        <v>22</v>
      </c>
      <c r="K908" s="87" t="s">
        <v>44</v>
      </c>
      <c r="L908" s="88">
        <v>616.90800000000002</v>
      </c>
    </row>
    <row r="909" spans="1:12" ht="20.100000000000001" customHeight="1">
      <c r="A909" s="91">
        <v>44964</v>
      </c>
      <c r="B909" s="90" t="s">
        <v>18</v>
      </c>
      <c r="C909" s="97" t="s">
        <v>41</v>
      </c>
      <c r="D909" s="165" t="s">
        <v>6</v>
      </c>
      <c r="E909" s="105">
        <v>2500</v>
      </c>
      <c r="F909" s="83">
        <f t="shared" si="4"/>
        <v>4.0524681151808695</v>
      </c>
      <c r="G909" s="97" t="s">
        <v>407</v>
      </c>
      <c r="H909" s="96"/>
      <c r="I909" s="90" t="s">
        <v>153</v>
      </c>
      <c r="J909" s="86" t="s">
        <v>22</v>
      </c>
      <c r="K909" s="87" t="s">
        <v>44</v>
      </c>
      <c r="L909" s="88">
        <v>616.90800000000002</v>
      </c>
    </row>
    <row r="910" spans="1:12" ht="20.100000000000001" customHeight="1">
      <c r="A910" s="91">
        <v>44964</v>
      </c>
      <c r="B910" s="90" t="s">
        <v>18</v>
      </c>
      <c r="C910" s="97" t="s">
        <v>41</v>
      </c>
      <c r="D910" s="165" t="s">
        <v>6</v>
      </c>
      <c r="E910" s="105">
        <v>2500</v>
      </c>
      <c r="F910" s="83">
        <f t="shared" si="4"/>
        <v>4.0524681151808695</v>
      </c>
      <c r="G910" s="97" t="s">
        <v>408</v>
      </c>
      <c r="H910" s="96"/>
      <c r="I910" s="90" t="s">
        <v>168</v>
      </c>
      <c r="J910" s="86" t="s">
        <v>22</v>
      </c>
      <c r="K910" s="87" t="s">
        <v>44</v>
      </c>
      <c r="L910" s="88">
        <v>616.90800000000002</v>
      </c>
    </row>
    <row r="911" spans="1:12" ht="20.100000000000001" customHeight="1">
      <c r="A911" s="91">
        <v>44964</v>
      </c>
      <c r="B911" s="90" t="s">
        <v>18</v>
      </c>
      <c r="C911" s="97" t="s">
        <v>41</v>
      </c>
      <c r="D911" s="165" t="s">
        <v>6</v>
      </c>
      <c r="E911" s="105">
        <v>2500</v>
      </c>
      <c r="F911" s="83">
        <f t="shared" si="4"/>
        <v>4.0524681151808695</v>
      </c>
      <c r="G911" s="97" t="s">
        <v>409</v>
      </c>
      <c r="H911" s="96"/>
      <c r="I911" s="90" t="s">
        <v>45</v>
      </c>
      <c r="J911" s="86" t="s">
        <v>22</v>
      </c>
      <c r="K911" s="87" t="s">
        <v>44</v>
      </c>
      <c r="L911" s="88">
        <v>616.90800000000002</v>
      </c>
    </row>
    <row r="912" spans="1:12" ht="20.100000000000001" customHeight="1">
      <c r="A912" s="91">
        <v>44964</v>
      </c>
      <c r="B912" s="90" t="s">
        <v>18</v>
      </c>
      <c r="C912" s="97" t="s">
        <v>41</v>
      </c>
      <c r="D912" s="165" t="s">
        <v>10</v>
      </c>
      <c r="E912" s="105">
        <v>2500</v>
      </c>
      <c r="F912" s="83">
        <f t="shared" si="4"/>
        <v>4.0763324226263196</v>
      </c>
      <c r="G912" s="97" t="s">
        <v>410</v>
      </c>
      <c r="H912" s="96"/>
      <c r="I912" s="90" t="s">
        <v>15</v>
      </c>
      <c r="J912" s="86" t="s">
        <v>22</v>
      </c>
      <c r="K912" s="87" t="s">
        <v>130</v>
      </c>
      <c r="L912" s="88">
        <v>613.29639999999995</v>
      </c>
    </row>
    <row r="913" spans="1:12" ht="20.100000000000001" customHeight="1">
      <c r="A913" s="91">
        <v>44964</v>
      </c>
      <c r="B913" s="90" t="s">
        <v>18</v>
      </c>
      <c r="C913" s="97" t="s">
        <v>41</v>
      </c>
      <c r="D913" s="165" t="s">
        <v>10</v>
      </c>
      <c r="E913" s="105">
        <v>2500</v>
      </c>
      <c r="F913" s="83">
        <f t="shared" si="4"/>
        <v>4.0763324226263196</v>
      </c>
      <c r="G913" s="97" t="s">
        <v>411</v>
      </c>
      <c r="H913" s="96"/>
      <c r="I913" s="90" t="s">
        <v>167</v>
      </c>
      <c r="J913" s="86" t="s">
        <v>22</v>
      </c>
      <c r="K913" s="87" t="s">
        <v>130</v>
      </c>
      <c r="L913" s="88">
        <v>613.29639999999995</v>
      </c>
    </row>
    <row r="914" spans="1:12" ht="20.100000000000001" customHeight="1">
      <c r="A914" s="91">
        <v>44964</v>
      </c>
      <c r="B914" s="90" t="s">
        <v>422</v>
      </c>
      <c r="C914" s="92" t="s">
        <v>58</v>
      </c>
      <c r="D914" s="98" t="s">
        <v>7</v>
      </c>
      <c r="E914" s="108">
        <v>5000</v>
      </c>
      <c r="F914" s="83">
        <f t="shared" si="4"/>
        <v>8.1049362303617389</v>
      </c>
      <c r="G914" s="102" t="s">
        <v>85</v>
      </c>
      <c r="H914" s="96"/>
      <c r="I914" s="90" t="s">
        <v>40</v>
      </c>
      <c r="J914" s="86" t="s">
        <v>22</v>
      </c>
      <c r="K914" s="87" t="s">
        <v>44</v>
      </c>
      <c r="L914" s="88">
        <v>616.90800000000002</v>
      </c>
    </row>
    <row r="915" spans="1:12" ht="20.100000000000001" customHeight="1">
      <c r="A915" s="91">
        <v>44964</v>
      </c>
      <c r="B915" s="90" t="s">
        <v>47</v>
      </c>
      <c r="C915" s="92" t="s">
        <v>58</v>
      </c>
      <c r="D915" s="98" t="s">
        <v>7</v>
      </c>
      <c r="E915" s="108">
        <v>5000</v>
      </c>
      <c r="F915" s="83">
        <f t="shared" si="4"/>
        <v>8.1049362303617389</v>
      </c>
      <c r="G915" s="102" t="s">
        <v>61</v>
      </c>
      <c r="H915" s="96"/>
      <c r="I915" s="90" t="s">
        <v>40</v>
      </c>
      <c r="J915" s="86" t="s">
        <v>22</v>
      </c>
      <c r="K915" s="87" t="s">
        <v>44</v>
      </c>
      <c r="L915" s="88">
        <v>616.90800000000002</v>
      </c>
    </row>
    <row r="916" spans="1:12" ht="20.100000000000001" customHeight="1">
      <c r="A916" s="91">
        <v>44964</v>
      </c>
      <c r="B916" s="90" t="s">
        <v>46</v>
      </c>
      <c r="C916" s="92" t="s">
        <v>58</v>
      </c>
      <c r="D916" s="98" t="s">
        <v>7</v>
      </c>
      <c r="E916" s="108">
        <v>2500</v>
      </c>
      <c r="F916" s="83">
        <f t="shared" si="4"/>
        <v>4.0524681151808695</v>
      </c>
      <c r="G916" s="102" t="s">
        <v>61</v>
      </c>
      <c r="H916" s="96"/>
      <c r="I916" s="90" t="s">
        <v>40</v>
      </c>
      <c r="J916" s="86" t="s">
        <v>22</v>
      </c>
      <c r="K916" s="87" t="s">
        <v>44</v>
      </c>
      <c r="L916" s="88">
        <v>616.90800000000002</v>
      </c>
    </row>
    <row r="917" spans="1:12" ht="20.100000000000001" customHeight="1">
      <c r="A917" s="91">
        <v>44964</v>
      </c>
      <c r="B917" s="90" t="s">
        <v>46</v>
      </c>
      <c r="C917" s="92" t="s">
        <v>58</v>
      </c>
      <c r="D917" s="98" t="s">
        <v>10</v>
      </c>
      <c r="E917" s="105">
        <v>2000</v>
      </c>
      <c r="F917" s="83">
        <f t="shared" si="4"/>
        <v>3.2610659381010554</v>
      </c>
      <c r="G917" s="102" t="s">
        <v>63</v>
      </c>
      <c r="H917" s="96"/>
      <c r="I917" s="90" t="s">
        <v>15</v>
      </c>
      <c r="J917" s="86" t="s">
        <v>22</v>
      </c>
      <c r="K917" s="87" t="s">
        <v>130</v>
      </c>
      <c r="L917" s="88">
        <v>613.29639999999995</v>
      </c>
    </row>
    <row r="918" spans="1:12" ht="20.100000000000001" customHeight="1">
      <c r="A918" s="91">
        <v>44965</v>
      </c>
      <c r="B918" s="90" t="s">
        <v>221</v>
      </c>
      <c r="C918" s="92" t="s">
        <v>58</v>
      </c>
      <c r="D918" s="98" t="s">
        <v>7</v>
      </c>
      <c r="E918" s="94">
        <v>1800</v>
      </c>
      <c r="F918" s="83">
        <f t="shared" si="4"/>
        <v>2.9177770429302261</v>
      </c>
      <c r="G918" s="95" t="s">
        <v>68</v>
      </c>
      <c r="H918" s="96"/>
      <c r="I918" s="90" t="s">
        <v>20</v>
      </c>
      <c r="J918" s="86" t="s">
        <v>22</v>
      </c>
      <c r="K918" s="87" t="s">
        <v>44</v>
      </c>
      <c r="L918" s="88">
        <v>616.90800000000002</v>
      </c>
    </row>
    <row r="919" spans="1:12" ht="20.100000000000001" customHeight="1">
      <c r="A919" s="91">
        <v>44965</v>
      </c>
      <c r="B919" s="90" t="s">
        <v>46</v>
      </c>
      <c r="C919" s="92" t="s">
        <v>58</v>
      </c>
      <c r="D919" s="98" t="s">
        <v>8</v>
      </c>
      <c r="E919" s="101">
        <v>1600</v>
      </c>
      <c r="F919" s="83">
        <f t="shared" si="4"/>
        <v>2.6088527504808443</v>
      </c>
      <c r="G919" s="102" t="s">
        <v>67</v>
      </c>
      <c r="H919" s="96"/>
      <c r="I919" s="92" t="s">
        <v>14</v>
      </c>
      <c r="J919" s="86" t="s">
        <v>22</v>
      </c>
      <c r="K919" s="87" t="s">
        <v>130</v>
      </c>
      <c r="L919" s="88">
        <v>613.29639999999995</v>
      </c>
    </row>
    <row r="920" spans="1:12" ht="20.100000000000001" customHeight="1">
      <c r="A920" s="103">
        <v>44965</v>
      </c>
      <c r="B920" s="90" t="s">
        <v>46</v>
      </c>
      <c r="C920" s="92" t="s">
        <v>58</v>
      </c>
      <c r="D920" s="98" t="s">
        <v>9</v>
      </c>
      <c r="E920" s="121">
        <v>2900</v>
      </c>
      <c r="F920" s="83">
        <f t="shared" si="4"/>
        <v>4.7285456102465302</v>
      </c>
      <c r="G920" s="102" t="s">
        <v>104</v>
      </c>
      <c r="H920" s="96"/>
      <c r="I920" s="92" t="s">
        <v>17</v>
      </c>
      <c r="J920" s="86" t="s">
        <v>22</v>
      </c>
      <c r="K920" s="87" t="s">
        <v>130</v>
      </c>
      <c r="L920" s="88">
        <v>613.29639999999995</v>
      </c>
    </row>
    <row r="921" spans="1:12" ht="20.100000000000001" customHeight="1">
      <c r="A921" s="110">
        <v>44965</v>
      </c>
      <c r="B921" s="111" t="s">
        <v>46</v>
      </c>
      <c r="C921" s="92" t="s">
        <v>58</v>
      </c>
      <c r="D921" s="112" t="s">
        <v>9</v>
      </c>
      <c r="E921" s="113">
        <v>1700</v>
      </c>
      <c r="F921" s="83">
        <f t="shared" si="4"/>
        <v>2.771906047385897</v>
      </c>
      <c r="G921" s="112" t="s">
        <v>60</v>
      </c>
      <c r="H921" s="96"/>
      <c r="I921" s="112" t="s">
        <v>16</v>
      </c>
      <c r="J921" s="86" t="s">
        <v>22</v>
      </c>
      <c r="K921" s="87" t="s">
        <v>130</v>
      </c>
      <c r="L921" s="88">
        <v>613.29639999999995</v>
      </c>
    </row>
    <row r="922" spans="1:12" ht="20.100000000000001" customHeight="1">
      <c r="A922" s="103">
        <v>44965</v>
      </c>
      <c r="B922" s="90" t="s">
        <v>169</v>
      </c>
      <c r="C922" s="92" t="s">
        <v>58</v>
      </c>
      <c r="D922" s="98" t="s">
        <v>6</v>
      </c>
      <c r="E922" s="105">
        <v>3000</v>
      </c>
      <c r="F922" s="83">
        <f t="shared" si="4"/>
        <v>4.8629617382170434</v>
      </c>
      <c r="G922" s="90" t="s">
        <v>146</v>
      </c>
      <c r="H922" s="96"/>
      <c r="I922" s="92" t="s">
        <v>13</v>
      </c>
      <c r="J922" s="86" t="s">
        <v>22</v>
      </c>
      <c r="K922" s="87" t="s">
        <v>44</v>
      </c>
      <c r="L922" s="88">
        <v>616.90800000000002</v>
      </c>
    </row>
    <row r="923" spans="1:12" ht="20.100000000000001" customHeight="1">
      <c r="A923" s="103">
        <v>44965</v>
      </c>
      <c r="B923" s="90" t="s">
        <v>46</v>
      </c>
      <c r="C923" s="92" t="s">
        <v>58</v>
      </c>
      <c r="D923" s="98" t="s">
        <v>6</v>
      </c>
      <c r="E923" s="105">
        <v>1900</v>
      </c>
      <c r="F923" s="83">
        <f t="shared" si="4"/>
        <v>3.0798757675374611</v>
      </c>
      <c r="G923" s="90" t="s">
        <v>66</v>
      </c>
      <c r="H923" s="96"/>
      <c r="I923" s="92" t="s">
        <v>13</v>
      </c>
      <c r="J923" s="86" t="s">
        <v>22</v>
      </c>
      <c r="K923" s="87" t="s">
        <v>44</v>
      </c>
      <c r="L923" s="88">
        <v>616.90800000000002</v>
      </c>
    </row>
    <row r="924" spans="1:12" ht="20.100000000000001" customHeight="1">
      <c r="A924" s="103">
        <v>44965</v>
      </c>
      <c r="B924" s="90" t="s">
        <v>344</v>
      </c>
      <c r="C924" s="92" t="s">
        <v>58</v>
      </c>
      <c r="D924" s="98" t="s">
        <v>6</v>
      </c>
      <c r="E924" s="105">
        <v>1000</v>
      </c>
      <c r="F924" s="83">
        <f t="shared" si="4"/>
        <v>1.6209872460723478</v>
      </c>
      <c r="G924" s="90" t="s">
        <v>66</v>
      </c>
      <c r="H924" s="96"/>
      <c r="I924" s="92" t="s">
        <v>13</v>
      </c>
      <c r="J924" s="86" t="s">
        <v>22</v>
      </c>
      <c r="K924" s="87" t="s">
        <v>44</v>
      </c>
      <c r="L924" s="88">
        <v>616.90800000000002</v>
      </c>
    </row>
    <row r="925" spans="1:12" ht="20.100000000000001" customHeight="1">
      <c r="A925" s="103">
        <v>44965</v>
      </c>
      <c r="B925" s="90" t="s">
        <v>47</v>
      </c>
      <c r="C925" s="90" t="s">
        <v>287</v>
      </c>
      <c r="D925" s="98" t="s">
        <v>6</v>
      </c>
      <c r="E925" s="105">
        <v>5000</v>
      </c>
      <c r="F925" s="83">
        <f t="shared" si="4"/>
        <v>8.1049362303617389</v>
      </c>
      <c r="G925" s="90" t="s">
        <v>66</v>
      </c>
      <c r="H925" s="96"/>
      <c r="I925" s="90" t="s">
        <v>13</v>
      </c>
      <c r="J925" s="86" t="s">
        <v>22</v>
      </c>
      <c r="K925" s="87" t="s">
        <v>44</v>
      </c>
      <c r="L925" s="88">
        <v>616.90800000000002</v>
      </c>
    </row>
    <row r="926" spans="1:12" ht="20.100000000000001" customHeight="1">
      <c r="A926" s="103">
        <v>44965</v>
      </c>
      <c r="B926" s="90" t="s">
        <v>48</v>
      </c>
      <c r="C926" s="90" t="s">
        <v>287</v>
      </c>
      <c r="D926" s="98" t="s">
        <v>6</v>
      </c>
      <c r="E926" s="105">
        <v>10000</v>
      </c>
      <c r="F926" s="83">
        <f t="shared" si="4"/>
        <v>16.209872460723478</v>
      </c>
      <c r="G926" s="90" t="s">
        <v>147</v>
      </c>
      <c r="H926" s="96"/>
      <c r="I926" s="90" t="s">
        <v>13</v>
      </c>
      <c r="J926" s="86" t="s">
        <v>22</v>
      </c>
      <c r="K926" s="87" t="s">
        <v>44</v>
      </c>
      <c r="L926" s="88">
        <v>616.90800000000002</v>
      </c>
    </row>
    <row r="927" spans="1:12" ht="20.100000000000001" customHeight="1">
      <c r="A927" s="91">
        <v>44965</v>
      </c>
      <c r="B927" s="90" t="s">
        <v>357</v>
      </c>
      <c r="C927" s="92" t="s">
        <v>58</v>
      </c>
      <c r="D927" s="98" t="s">
        <v>6</v>
      </c>
      <c r="E927" s="115">
        <v>4500</v>
      </c>
      <c r="F927" s="83">
        <f t="shared" si="4"/>
        <v>7.294442607325565</v>
      </c>
      <c r="G927" s="92" t="s">
        <v>207</v>
      </c>
      <c r="H927" s="107">
        <v>1</v>
      </c>
      <c r="I927" s="92" t="s">
        <v>25</v>
      </c>
      <c r="J927" s="86" t="s">
        <v>22</v>
      </c>
      <c r="K927" s="87" t="s">
        <v>44</v>
      </c>
      <c r="L927" s="88">
        <v>616.90800000000002</v>
      </c>
    </row>
    <row r="928" spans="1:12" ht="20.100000000000001" customHeight="1">
      <c r="A928" s="91">
        <v>44965</v>
      </c>
      <c r="B928" s="90" t="s">
        <v>358</v>
      </c>
      <c r="C928" s="92" t="s">
        <v>58</v>
      </c>
      <c r="D928" s="98" t="s">
        <v>6</v>
      </c>
      <c r="E928" s="115">
        <v>4500</v>
      </c>
      <c r="F928" s="83">
        <f t="shared" si="4"/>
        <v>7.294442607325565</v>
      </c>
      <c r="G928" s="92" t="s">
        <v>207</v>
      </c>
      <c r="H928" s="107">
        <v>1</v>
      </c>
      <c r="I928" s="92" t="s">
        <v>25</v>
      </c>
      <c r="J928" s="86" t="s">
        <v>22</v>
      </c>
      <c r="K928" s="87" t="s">
        <v>44</v>
      </c>
      <c r="L928" s="88">
        <v>616.90800000000002</v>
      </c>
    </row>
    <row r="929" spans="1:12" ht="20.100000000000001" customHeight="1">
      <c r="A929" s="91">
        <v>44965</v>
      </c>
      <c r="B929" s="90" t="s">
        <v>46</v>
      </c>
      <c r="C929" s="92" t="s">
        <v>58</v>
      </c>
      <c r="D929" s="98" t="s">
        <v>6</v>
      </c>
      <c r="E929" s="115">
        <v>2000</v>
      </c>
      <c r="F929" s="83">
        <f t="shared" si="4"/>
        <v>3.2419744921446956</v>
      </c>
      <c r="G929" s="92" t="s">
        <v>207</v>
      </c>
      <c r="H929" s="107">
        <v>1</v>
      </c>
      <c r="I929" s="92" t="s">
        <v>25</v>
      </c>
      <c r="J929" s="86" t="s">
        <v>22</v>
      </c>
      <c r="K929" s="87" t="s">
        <v>44</v>
      </c>
      <c r="L929" s="88">
        <v>616.90800000000002</v>
      </c>
    </row>
    <row r="930" spans="1:12" ht="20.100000000000001" customHeight="1">
      <c r="A930" s="91">
        <v>44965</v>
      </c>
      <c r="B930" s="90" t="s">
        <v>47</v>
      </c>
      <c r="C930" s="90" t="s">
        <v>287</v>
      </c>
      <c r="D930" s="98" t="s">
        <v>6</v>
      </c>
      <c r="E930" s="115">
        <v>5000</v>
      </c>
      <c r="F930" s="83">
        <f t="shared" si="4"/>
        <v>8.1049362303617389</v>
      </c>
      <c r="G930" s="92" t="s">
        <v>207</v>
      </c>
      <c r="H930" s="107">
        <v>1</v>
      </c>
      <c r="I930" s="92" t="s">
        <v>25</v>
      </c>
      <c r="J930" s="86" t="s">
        <v>22</v>
      </c>
      <c r="K930" s="87" t="s">
        <v>44</v>
      </c>
      <c r="L930" s="88">
        <v>616.90800000000002</v>
      </c>
    </row>
    <row r="931" spans="1:12" ht="20.100000000000001" customHeight="1">
      <c r="A931" s="91">
        <v>44965</v>
      </c>
      <c r="B931" s="90" t="s">
        <v>48</v>
      </c>
      <c r="C931" s="90" t="s">
        <v>287</v>
      </c>
      <c r="D931" s="98" t="s">
        <v>6</v>
      </c>
      <c r="E931" s="115">
        <v>8000</v>
      </c>
      <c r="F931" s="83">
        <f t="shared" si="4"/>
        <v>12.967897968578782</v>
      </c>
      <c r="G931" s="92" t="s">
        <v>209</v>
      </c>
      <c r="H931" s="107">
        <v>1</v>
      </c>
      <c r="I931" s="92" t="s">
        <v>25</v>
      </c>
      <c r="J931" s="86" t="s">
        <v>22</v>
      </c>
      <c r="K931" s="87" t="s">
        <v>44</v>
      </c>
      <c r="L931" s="88">
        <v>616.90800000000002</v>
      </c>
    </row>
    <row r="932" spans="1:12" ht="20.100000000000001" customHeight="1">
      <c r="A932" s="91">
        <v>44965</v>
      </c>
      <c r="B932" s="90" t="s">
        <v>116</v>
      </c>
      <c r="C932" s="90" t="s">
        <v>51</v>
      </c>
      <c r="D932" s="98" t="s">
        <v>6</v>
      </c>
      <c r="E932" s="115">
        <v>2400</v>
      </c>
      <c r="F932" s="83">
        <f t="shared" si="4"/>
        <v>3.890369390573635</v>
      </c>
      <c r="G932" s="92" t="s">
        <v>207</v>
      </c>
      <c r="H932" s="107">
        <v>1</v>
      </c>
      <c r="I932" s="92" t="s">
        <v>25</v>
      </c>
      <c r="J932" s="86" t="s">
        <v>22</v>
      </c>
      <c r="K932" s="87" t="s">
        <v>44</v>
      </c>
      <c r="L932" s="88">
        <v>616.90800000000002</v>
      </c>
    </row>
    <row r="933" spans="1:12" ht="20.100000000000001" customHeight="1">
      <c r="A933" s="91">
        <v>44965</v>
      </c>
      <c r="B933" s="90" t="s">
        <v>46</v>
      </c>
      <c r="C933" s="92" t="s">
        <v>58</v>
      </c>
      <c r="D933" s="98" t="s">
        <v>6</v>
      </c>
      <c r="E933" s="115">
        <v>1600</v>
      </c>
      <c r="F933" s="83">
        <f t="shared" si="4"/>
        <v>2.5935795937157566</v>
      </c>
      <c r="G933" s="102" t="s">
        <v>64</v>
      </c>
      <c r="H933" s="96"/>
      <c r="I933" s="92" t="s">
        <v>45</v>
      </c>
      <c r="J933" s="86" t="s">
        <v>22</v>
      </c>
      <c r="K933" s="87" t="s">
        <v>44</v>
      </c>
      <c r="L933" s="88">
        <v>616.90800000000002</v>
      </c>
    </row>
    <row r="934" spans="1:12" ht="20.100000000000001" customHeight="1">
      <c r="A934" s="91">
        <v>44965</v>
      </c>
      <c r="B934" s="90" t="s">
        <v>365</v>
      </c>
      <c r="C934" s="92" t="s">
        <v>58</v>
      </c>
      <c r="D934" s="98" t="s">
        <v>6</v>
      </c>
      <c r="E934" s="115">
        <v>1500</v>
      </c>
      <c r="F934" s="83">
        <f t="shared" si="4"/>
        <v>2.4314808691085217</v>
      </c>
      <c r="G934" s="90" t="s">
        <v>242</v>
      </c>
      <c r="H934" s="116">
        <v>2</v>
      </c>
      <c r="I934" s="92" t="s">
        <v>128</v>
      </c>
      <c r="J934" s="86" t="s">
        <v>22</v>
      </c>
      <c r="K934" s="87" t="s">
        <v>44</v>
      </c>
      <c r="L934" s="88">
        <v>616.90800000000002</v>
      </c>
    </row>
    <row r="935" spans="1:12" ht="20.100000000000001" customHeight="1">
      <c r="A935" s="91">
        <v>44965</v>
      </c>
      <c r="B935" s="90" t="s">
        <v>366</v>
      </c>
      <c r="C935" s="92" t="s">
        <v>58</v>
      </c>
      <c r="D935" s="98" t="s">
        <v>6</v>
      </c>
      <c r="E935" s="115">
        <v>1500</v>
      </c>
      <c r="F935" s="83">
        <f t="shared" si="4"/>
        <v>2.4314808691085217</v>
      </c>
      <c r="G935" s="102" t="s">
        <v>242</v>
      </c>
      <c r="H935" s="116">
        <v>2</v>
      </c>
      <c r="I935" s="92" t="s">
        <v>128</v>
      </c>
      <c r="J935" s="86" t="s">
        <v>22</v>
      </c>
      <c r="K935" s="87" t="s">
        <v>44</v>
      </c>
      <c r="L935" s="88">
        <v>616.90800000000002</v>
      </c>
    </row>
    <row r="936" spans="1:12" ht="20.100000000000001" customHeight="1">
      <c r="A936" s="91">
        <v>44965</v>
      </c>
      <c r="B936" s="90" t="s">
        <v>367</v>
      </c>
      <c r="C936" s="92" t="s">
        <v>58</v>
      </c>
      <c r="D936" s="98" t="s">
        <v>6</v>
      </c>
      <c r="E936" s="115">
        <v>3000</v>
      </c>
      <c r="F936" s="83">
        <f t="shared" si="4"/>
        <v>4.8629617382170434</v>
      </c>
      <c r="G936" s="102" t="s">
        <v>242</v>
      </c>
      <c r="H936" s="116">
        <v>2</v>
      </c>
      <c r="I936" s="92" t="s">
        <v>128</v>
      </c>
      <c r="J936" s="86" t="s">
        <v>22</v>
      </c>
      <c r="K936" s="87" t="s">
        <v>44</v>
      </c>
      <c r="L936" s="88">
        <v>616.90800000000002</v>
      </c>
    </row>
    <row r="937" spans="1:12" ht="20.100000000000001" customHeight="1">
      <c r="A937" s="91">
        <v>44965</v>
      </c>
      <c r="B937" s="90" t="s">
        <v>46</v>
      </c>
      <c r="C937" s="92" t="s">
        <v>58</v>
      </c>
      <c r="D937" s="98" t="s">
        <v>6</v>
      </c>
      <c r="E937" s="115">
        <v>2000</v>
      </c>
      <c r="F937" s="83">
        <f t="shared" si="4"/>
        <v>3.2419744921446956</v>
      </c>
      <c r="G937" s="102" t="s">
        <v>242</v>
      </c>
      <c r="H937" s="116">
        <v>2</v>
      </c>
      <c r="I937" s="92" t="s">
        <v>128</v>
      </c>
      <c r="J937" s="86" t="s">
        <v>22</v>
      </c>
      <c r="K937" s="87" t="s">
        <v>44</v>
      </c>
      <c r="L937" s="88">
        <v>616.90800000000002</v>
      </c>
    </row>
    <row r="938" spans="1:12" ht="20.100000000000001" customHeight="1">
      <c r="A938" s="91">
        <v>44965</v>
      </c>
      <c r="B938" s="90" t="s">
        <v>47</v>
      </c>
      <c r="C938" s="90" t="s">
        <v>287</v>
      </c>
      <c r="D938" s="98" t="s">
        <v>6</v>
      </c>
      <c r="E938" s="115">
        <v>5000</v>
      </c>
      <c r="F938" s="83">
        <f t="shared" si="4"/>
        <v>8.1049362303617389</v>
      </c>
      <c r="G938" s="102" t="s">
        <v>242</v>
      </c>
      <c r="H938" s="116">
        <v>2</v>
      </c>
      <c r="I938" s="92" t="s">
        <v>128</v>
      </c>
      <c r="J938" s="86" t="s">
        <v>22</v>
      </c>
      <c r="K938" s="87" t="s">
        <v>44</v>
      </c>
      <c r="L938" s="88">
        <v>616.90800000000002</v>
      </c>
    </row>
    <row r="939" spans="1:12" ht="20.100000000000001" customHeight="1">
      <c r="A939" s="91">
        <v>44965</v>
      </c>
      <c r="B939" s="90" t="s">
        <v>116</v>
      </c>
      <c r="C939" s="90" t="s">
        <v>51</v>
      </c>
      <c r="D939" s="98" t="s">
        <v>6</v>
      </c>
      <c r="E939" s="115">
        <v>2500</v>
      </c>
      <c r="F939" s="83">
        <f t="shared" si="4"/>
        <v>4.0524681151808695</v>
      </c>
      <c r="G939" s="90" t="s">
        <v>242</v>
      </c>
      <c r="H939" s="116">
        <v>2</v>
      </c>
      <c r="I939" s="92" t="s">
        <v>128</v>
      </c>
      <c r="J939" s="86" t="s">
        <v>22</v>
      </c>
      <c r="K939" s="87" t="s">
        <v>44</v>
      </c>
      <c r="L939" s="88">
        <v>616.90800000000002</v>
      </c>
    </row>
    <row r="940" spans="1:12" ht="20.100000000000001" customHeight="1">
      <c r="A940" s="91">
        <v>44965</v>
      </c>
      <c r="B940" s="90" t="s">
        <v>48</v>
      </c>
      <c r="C940" s="90" t="s">
        <v>287</v>
      </c>
      <c r="D940" s="98" t="s">
        <v>6</v>
      </c>
      <c r="E940" s="115">
        <v>8000</v>
      </c>
      <c r="F940" s="83">
        <f t="shared" si="4"/>
        <v>12.967897968578782</v>
      </c>
      <c r="G940" s="102" t="s">
        <v>364</v>
      </c>
      <c r="H940" s="116">
        <v>2</v>
      </c>
      <c r="I940" s="92" t="s">
        <v>128</v>
      </c>
      <c r="J940" s="86" t="s">
        <v>22</v>
      </c>
      <c r="K940" s="87" t="s">
        <v>44</v>
      </c>
      <c r="L940" s="88">
        <v>616.90800000000002</v>
      </c>
    </row>
    <row r="941" spans="1:12" ht="20.100000000000001" customHeight="1">
      <c r="A941" s="91">
        <v>44965</v>
      </c>
      <c r="B941" s="90" t="s">
        <v>369</v>
      </c>
      <c r="C941" s="92" t="s">
        <v>58</v>
      </c>
      <c r="D941" s="98" t="s">
        <v>6</v>
      </c>
      <c r="E941" s="115">
        <v>3500</v>
      </c>
      <c r="F941" s="83">
        <f t="shared" si="4"/>
        <v>5.6734553612532173</v>
      </c>
      <c r="G941" s="102" t="s">
        <v>260</v>
      </c>
      <c r="H941" s="116">
        <v>3</v>
      </c>
      <c r="I941" s="92" t="s">
        <v>168</v>
      </c>
      <c r="J941" s="86" t="s">
        <v>22</v>
      </c>
      <c r="K941" s="87" t="s">
        <v>44</v>
      </c>
      <c r="L941" s="88">
        <v>616.90800000000002</v>
      </c>
    </row>
    <row r="942" spans="1:12" ht="20.100000000000001" customHeight="1">
      <c r="A942" s="91">
        <v>44965</v>
      </c>
      <c r="B942" s="90" t="s">
        <v>269</v>
      </c>
      <c r="C942" s="90" t="s">
        <v>51</v>
      </c>
      <c r="D942" s="98" t="s">
        <v>6</v>
      </c>
      <c r="E942" s="115">
        <v>2000</v>
      </c>
      <c r="F942" s="83">
        <f t="shared" si="4"/>
        <v>3.2419744921446956</v>
      </c>
      <c r="G942" s="102" t="s">
        <v>260</v>
      </c>
      <c r="H942" s="116">
        <v>3</v>
      </c>
      <c r="I942" s="92" t="s">
        <v>168</v>
      </c>
      <c r="J942" s="86" t="s">
        <v>22</v>
      </c>
      <c r="K942" s="87" t="s">
        <v>44</v>
      </c>
      <c r="L942" s="88">
        <v>616.90800000000002</v>
      </c>
    </row>
    <row r="943" spans="1:12" ht="20.100000000000001" customHeight="1">
      <c r="A943" s="91">
        <v>44965</v>
      </c>
      <c r="B943" s="90" t="s">
        <v>370</v>
      </c>
      <c r="C943" s="92" t="s">
        <v>58</v>
      </c>
      <c r="D943" s="98" t="s">
        <v>6</v>
      </c>
      <c r="E943" s="115">
        <v>3000</v>
      </c>
      <c r="F943" s="83">
        <f t="shared" si="4"/>
        <v>4.8629617382170434</v>
      </c>
      <c r="G943" s="102" t="s">
        <v>260</v>
      </c>
      <c r="H943" s="116">
        <v>3</v>
      </c>
      <c r="I943" s="92" t="s">
        <v>168</v>
      </c>
      <c r="J943" s="86" t="s">
        <v>22</v>
      </c>
      <c r="K943" s="87" t="s">
        <v>44</v>
      </c>
      <c r="L943" s="88">
        <v>616.90800000000002</v>
      </c>
    </row>
    <row r="944" spans="1:12" ht="20.100000000000001" customHeight="1">
      <c r="A944" s="91">
        <v>44965</v>
      </c>
      <c r="B944" s="90" t="s">
        <v>371</v>
      </c>
      <c r="C944" s="92" t="s">
        <v>58</v>
      </c>
      <c r="D944" s="98" t="s">
        <v>6</v>
      </c>
      <c r="E944" s="115">
        <v>3000</v>
      </c>
      <c r="F944" s="83">
        <f t="shared" si="4"/>
        <v>4.8629617382170434</v>
      </c>
      <c r="G944" s="102" t="s">
        <v>260</v>
      </c>
      <c r="H944" s="116">
        <v>3</v>
      </c>
      <c r="I944" s="92" t="s">
        <v>168</v>
      </c>
      <c r="J944" s="86" t="s">
        <v>22</v>
      </c>
      <c r="K944" s="87" t="s">
        <v>44</v>
      </c>
      <c r="L944" s="88">
        <v>616.90800000000002</v>
      </c>
    </row>
    <row r="945" spans="1:12" ht="20.100000000000001" customHeight="1">
      <c r="A945" s="91">
        <v>44965</v>
      </c>
      <c r="B945" s="90" t="s">
        <v>46</v>
      </c>
      <c r="C945" s="92" t="s">
        <v>58</v>
      </c>
      <c r="D945" s="98" t="s">
        <v>6</v>
      </c>
      <c r="E945" s="115">
        <v>1500</v>
      </c>
      <c r="F945" s="83">
        <f t="shared" si="4"/>
        <v>2.4314808691085217</v>
      </c>
      <c r="G945" s="102" t="s">
        <v>260</v>
      </c>
      <c r="H945" s="116">
        <v>3</v>
      </c>
      <c r="I945" s="92" t="s">
        <v>168</v>
      </c>
      <c r="J945" s="86" t="s">
        <v>22</v>
      </c>
      <c r="K945" s="87" t="s">
        <v>44</v>
      </c>
      <c r="L945" s="88">
        <v>616.90800000000002</v>
      </c>
    </row>
    <row r="946" spans="1:12" ht="20.100000000000001" customHeight="1">
      <c r="A946" s="91">
        <v>44965</v>
      </c>
      <c r="B946" s="90" t="s">
        <v>48</v>
      </c>
      <c r="C946" s="90" t="s">
        <v>287</v>
      </c>
      <c r="D946" s="98" t="s">
        <v>6</v>
      </c>
      <c r="E946" s="115">
        <v>8000</v>
      </c>
      <c r="F946" s="83">
        <f t="shared" si="4"/>
        <v>12.967897968578782</v>
      </c>
      <c r="G946" s="102" t="s">
        <v>261</v>
      </c>
      <c r="H946" s="116">
        <v>3</v>
      </c>
      <c r="I946" s="92" t="s">
        <v>168</v>
      </c>
      <c r="J946" s="86" t="s">
        <v>22</v>
      </c>
      <c r="K946" s="87" t="s">
        <v>44</v>
      </c>
      <c r="L946" s="88">
        <v>616.90800000000002</v>
      </c>
    </row>
    <row r="947" spans="1:12" ht="20.100000000000001" customHeight="1">
      <c r="A947" s="91">
        <v>44965</v>
      </c>
      <c r="B947" s="90" t="s">
        <v>47</v>
      </c>
      <c r="C947" s="90" t="s">
        <v>287</v>
      </c>
      <c r="D947" s="98" t="s">
        <v>6</v>
      </c>
      <c r="E947" s="115">
        <v>3000</v>
      </c>
      <c r="F947" s="83">
        <f t="shared" si="4"/>
        <v>4.8629617382170434</v>
      </c>
      <c r="G947" s="102" t="s">
        <v>260</v>
      </c>
      <c r="H947" s="116">
        <v>3</v>
      </c>
      <c r="I947" s="92" t="s">
        <v>168</v>
      </c>
      <c r="J947" s="86" t="s">
        <v>22</v>
      </c>
      <c r="K947" s="87" t="s">
        <v>44</v>
      </c>
      <c r="L947" s="88">
        <v>616.90800000000002</v>
      </c>
    </row>
    <row r="948" spans="1:12" ht="20.100000000000001" customHeight="1">
      <c r="A948" s="91">
        <v>44965</v>
      </c>
      <c r="B948" s="90" t="s">
        <v>46</v>
      </c>
      <c r="C948" s="92" t="s">
        <v>58</v>
      </c>
      <c r="D948" s="98" t="s">
        <v>6</v>
      </c>
      <c r="E948" s="106">
        <v>1900</v>
      </c>
      <c r="F948" s="83">
        <f t="shared" si="4"/>
        <v>3.0798757675374611</v>
      </c>
      <c r="G948" s="102" t="s">
        <v>160</v>
      </c>
      <c r="H948" s="96"/>
      <c r="I948" s="92" t="s">
        <v>153</v>
      </c>
      <c r="J948" s="86" t="s">
        <v>22</v>
      </c>
      <c r="K948" s="87" t="s">
        <v>44</v>
      </c>
      <c r="L948" s="88">
        <v>616.90800000000002</v>
      </c>
    </row>
    <row r="949" spans="1:12" ht="20.100000000000001" customHeight="1">
      <c r="A949" s="91">
        <v>44965</v>
      </c>
      <c r="B949" s="90" t="s">
        <v>417</v>
      </c>
      <c r="C949" s="92" t="s">
        <v>58</v>
      </c>
      <c r="D949" s="98" t="s">
        <v>6</v>
      </c>
      <c r="E949" s="115">
        <v>500</v>
      </c>
      <c r="F949" s="83">
        <f t="shared" si="4"/>
        <v>0.81049362303617389</v>
      </c>
      <c r="G949" s="102" t="s">
        <v>178</v>
      </c>
      <c r="H949" s="96"/>
      <c r="I949" s="92" t="s">
        <v>144</v>
      </c>
      <c r="J949" s="86" t="s">
        <v>22</v>
      </c>
      <c r="K949" s="87" t="s">
        <v>44</v>
      </c>
      <c r="L949" s="88">
        <v>616.90800000000002</v>
      </c>
    </row>
    <row r="950" spans="1:12" ht="20.100000000000001" customHeight="1">
      <c r="A950" s="91">
        <v>44965</v>
      </c>
      <c r="B950" s="90" t="s">
        <v>46</v>
      </c>
      <c r="C950" s="92" t="s">
        <v>58</v>
      </c>
      <c r="D950" s="98" t="s">
        <v>7</v>
      </c>
      <c r="E950" s="108">
        <v>1500</v>
      </c>
      <c r="F950" s="83">
        <f t="shared" si="4"/>
        <v>2.4314808691085217</v>
      </c>
      <c r="G950" s="90" t="s">
        <v>112</v>
      </c>
      <c r="H950" s="96"/>
      <c r="I950" s="90" t="s">
        <v>59</v>
      </c>
      <c r="J950" s="86" t="s">
        <v>22</v>
      </c>
      <c r="K950" s="87" t="s">
        <v>44</v>
      </c>
      <c r="L950" s="88">
        <v>616.90800000000002</v>
      </c>
    </row>
    <row r="951" spans="1:12" ht="20.100000000000001" customHeight="1">
      <c r="A951" s="91">
        <v>44965</v>
      </c>
      <c r="B951" s="90" t="s">
        <v>46</v>
      </c>
      <c r="C951" s="92" t="s">
        <v>58</v>
      </c>
      <c r="D951" s="98" t="s">
        <v>7</v>
      </c>
      <c r="E951" s="108">
        <v>1400</v>
      </c>
      <c r="F951" s="83">
        <f t="shared" si="4"/>
        <v>2.2693821445012872</v>
      </c>
      <c r="G951" s="90" t="s">
        <v>161</v>
      </c>
      <c r="H951" s="96"/>
      <c r="I951" s="90" t="s">
        <v>12</v>
      </c>
      <c r="J951" s="86" t="s">
        <v>22</v>
      </c>
      <c r="K951" s="87" t="s">
        <v>44</v>
      </c>
      <c r="L951" s="88">
        <v>616.90800000000002</v>
      </c>
    </row>
    <row r="952" spans="1:12" ht="20.100000000000001" customHeight="1">
      <c r="A952" s="91">
        <v>44965</v>
      </c>
      <c r="B952" s="90" t="s">
        <v>46</v>
      </c>
      <c r="C952" s="92" t="s">
        <v>58</v>
      </c>
      <c r="D952" s="98" t="s">
        <v>10</v>
      </c>
      <c r="E952" s="101">
        <v>1800</v>
      </c>
      <c r="F952" s="83">
        <f t="shared" si="4"/>
        <v>2.9349593442909501</v>
      </c>
      <c r="G952" s="102" t="s">
        <v>179</v>
      </c>
      <c r="H952" s="96"/>
      <c r="I952" s="92" t="s">
        <v>167</v>
      </c>
      <c r="J952" s="86" t="s">
        <v>22</v>
      </c>
      <c r="K952" s="87" t="s">
        <v>130</v>
      </c>
      <c r="L952" s="88">
        <v>613.29639999999995</v>
      </c>
    </row>
    <row r="953" spans="1:12" ht="20.100000000000001" customHeight="1">
      <c r="A953" s="91">
        <v>44965</v>
      </c>
      <c r="B953" s="90" t="s">
        <v>18</v>
      </c>
      <c r="C953" s="97" t="s">
        <v>41</v>
      </c>
      <c r="D953" s="165" t="s">
        <v>9</v>
      </c>
      <c r="E953" s="105">
        <v>5000</v>
      </c>
      <c r="F953" s="83">
        <f t="shared" si="4"/>
        <v>8.1526648452526391</v>
      </c>
      <c r="G953" s="97" t="s">
        <v>396</v>
      </c>
      <c r="H953" s="96"/>
      <c r="I953" s="90" t="s">
        <v>17</v>
      </c>
      <c r="J953" s="86" t="s">
        <v>22</v>
      </c>
      <c r="K953" s="87" t="s">
        <v>130</v>
      </c>
      <c r="L953" s="88">
        <v>613.29639999999995</v>
      </c>
    </row>
    <row r="954" spans="1:12" ht="20.100000000000001" customHeight="1">
      <c r="A954" s="91">
        <v>44965</v>
      </c>
      <c r="B954" s="90" t="s">
        <v>18</v>
      </c>
      <c r="C954" s="97" t="s">
        <v>41</v>
      </c>
      <c r="D954" s="165" t="s">
        <v>9</v>
      </c>
      <c r="E954" s="105">
        <v>5000</v>
      </c>
      <c r="F954" s="83">
        <f t="shared" si="4"/>
        <v>8.1526648452526391</v>
      </c>
      <c r="G954" s="97" t="s">
        <v>397</v>
      </c>
      <c r="H954" s="96"/>
      <c r="I954" s="90" t="s">
        <v>16</v>
      </c>
      <c r="J954" s="86" t="s">
        <v>22</v>
      </c>
      <c r="K954" s="87" t="s">
        <v>130</v>
      </c>
      <c r="L954" s="88">
        <v>613.29639999999995</v>
      </c>
    </row>
    <row r="955" spans="1:12" ht="20.100000000000001" customHeight="1">
      <c r="A955" s="91">
        <v>44965</v>
      </c>
      <c r="B955" s="90" t="s">
        <v>18</v>
      </c>
      <c r="C955" s="97" t="s">
        <v>41</v>
      </c>
      <c r="D955" s="165" t="s">
        <v>7</v>
      </c>
      <c r="E955" s="105">
        <v>5000</v>
      </c>
      <c r="F955" s="83">
        <f t="shared" si="4"/>
        <v>8.1049362303617389</v>
      </c>
      <c r="G955" s="97" t="s">
        <v>398</v>
      </c>
      <c r="H955" s="96"/>
      <c r="I955" s="90" t="s">
        <v>20</v>
      </c>
      <c r="J955" s="86" t="s">
        <v>22</v>
      </c>
      <c r="K955" s="87" t="s">
        <v>44</v>
      </c>
      <c r="L955" s="88">
        <v>616.90800000000002</v>
      </c>
    </row>
    <row r="956" spans="1:12" ht="20.100000000000001" customHeight="1">
      <c r="A956" s="91">
        <v>44965</v>
      </c>
      <c r="B956" s="90" t="s">
        <v>18</v>
      </c>
      <c r="C956" s="97" t="s">
        <v>41</v>
      </c>
      <c r="D956" s="165" t="s">
        <v>6</v>
      </c>
      <c r="E956" s="105">
        <v>5000</v>
      </c>
      <c r="F956" s="83">
        <f t="shared" si="4"/>
        <v>8.1049362303617389</v>
      </c>
      <c r="G956" s="97" t="s">
        <v>399</v>
      </c>
      <c r="H956" s="96"/>
      <c r="I956" s="90" t="s">
        <v>13</v>
      </c>
      <c r="J956" s="86" t="s">
        <v>22</v>
      </c>
      <c r="K956" s="87" t="s">
        <v>44</v>
      </c>
      <c r="L956" s="88">
        <v>616.90800000000002</v>
      </c>
    </row>
    <row r="957" spans="1:12" ht="20.100000000000001" customHeight="1">
      <c r="A957" s="91">
        <v>44965</v>
      </c>
      <c r="B957" s="90" t="s">
        <v>18</v>
      </c>
      <c r="C957" s="97" t="s">
        <v>41</v>
      </c>
      <c r="D957" s="165" t="s">
        <v>7</v>
      </c>
      <c r="E957" s="105">
        <v>2500</v>
      </c>
      <c r="F957" s="83">
        <f t="shared" si="4"/>
        <v>4.0524681151808695</v>
      </c>
      <c r="G957" s="97" t="s">
        <v>400</v>
      </c>
      <c r="H957" s="96"/>
      <c r="I957" s="90" t="s">
        <v>14</v>
      </c>
      <c r="J957" s="86" t="s">
        <v>22</v>
      </c>
      <c r="K957" s="87" t="s">
        <v>44</v>
      </c>
      <c r="L957" s="88">
        <v>616.90800000000002</v>
      </c>
    </row>
    <row r="958" spans="1:12" ht="20.100000000000001" customHeight="1">
      <c r="A958" s="91">
        <v>44965</v>
      </c>
      <c r="B958" s="90" t="s">
        <v>18</v>
      </c>
      <c r="C958" s="97" t="s">
        <v>41</v>
      </c>
      <c r="D958" s="165" t="s">
        <v>7</v>
      </c>
      <c r="E958" s="105">
        <v>2500</v>
      </c>
      <c r="F958" s="83">
        <f t="shared" ref="F958:F1021" si="5">E958/L958</f>
        <v>4.0524681151808695</v>
      </c>
      <c r="G958" s="97" t="s">
        <v>401</v>
      </c>
      <c r="H958" s="96"/>
      <c r="I958" s="90" t="s">
        <v>40</v>
      </c>
      <c r="J958" s="86" t="s">
        <v>22</v>
      </c>
      <c r="K958" s="87" t="s">
        <v>44</v>
      </c>
      <c r="L958" s="88">
        <v>616.90800000000002</v>
      </c>
    </row>
    <row r="959" spans="1:12" ht="20.100000000000001" customHeight="1">
      <c r="A959" s="91">
        <v>44965</v>
      </c>
      <c r="B959" s="90" t="s">
        <v>18</v>
      </c>
      <c r="C959" s="97" t="s">
        <v>41</v>
      </c>
      <c r="D959" s="165" t="s">
        <v>7</v>
      </c>
      <c r="E959" s="105">
        <v>2500</v>
      </c>
      <c r="F959" s="83">
        <f t="shared" si="5"/>
        <v>4.0524681151808695</v>
      </c>
      <c r="G959" s="97" t="s">
        <v>402</v>
      </c>
      <c r="H959" s="96"/>
      <c r="I959" s="90" t="s">
        <v>12</v>
      </c>
      <c r="J959" s="86" t="s">
        <v>22</v>
      </c>
      <c r="K959" s="87" t="s">
        <v>44</v>
      </c>
      <c r="L959" s="88">
        <v>616.90800000000002</v>
      </c>
    </row>
    <row r="960" spans="1:12" ht="20.100000000000001" customHeight="1">
      <c r="A960" s="91">
        <v>44965</v>
      </c>
      <c r="B960" s="90" t="s">
        <v>18</v>
      </c>
      <c r="C960" s="97" t="s">
        <v>41</v>
      </c>
      <c r="D960" s="165" t="s">
        <v>7</v>
      </c>
      <c r="E960" s="105">
        <v>2500</v>
      </c>
      <c r="F960" s="83">
        <f t="shared" si="5"/>
        <v>4.0524681151808695</v>
      </c>
      <c r="G960" s="97" t="s">
        <v>403</v>
      </c>
      <c r="H960" s="96"/>
      <c r="I960" s="90" t="s">
        <v>59</v>
      </c>
      <c r="J960" s="86" t="s">
        <v>22</v>
      </c>
      <c r="K960" s="87" t="s">
        <v>44</v>
      </c>
      <c r="L960" s="88">
        <v>616.90800000000002</v>
      </c>
    </row>
    <row r="961" spans="1:12" ht="20.100000000000001" customHeight="1">
      <c r="A961" s="91">
        <v>44965</v>
      </c>
      <c r="B961" s="90" t="s">
        <v>18</v>
      </c>
      <c r="C961" s="97" t="s">
        <v>41</v>
      </c>
      <c r="D961" s="165" t="s">
        <v>7</v>
      </c>
      <c r="E961" s="105">
        <v>2500</v>
      </c>
      <c r="F961" s="83">
        <f t="shared" si="5"/>
        <v>4.0524681151808695</v>
      </c>
      <c r="G961" s="97" t="s">
        <v>404</v>
      </c>
      <c r="H961" s="96"/>
      <c r="I961" s="90" t="s">
        <v>144</v>
      </c>
      <c r="J961" s="86" t="s">
        <v>22</v>
      </c>
      <c r="K961" s="87" t="s">
        <v>44</v>
      </c>
      <c r="L961" s="88">
        <v>616.90800000000002</v>
      </c>
    </row>
    <row r="962" spans="1:12" ht="20.100000000000001" customHeight="1">
      <c r="A962" s="91">
        <v>44965</v>
      </c>
      <c r="B962" s="90" t="s">
        <v>18</v>
      </c>
      <c r="C962" s="97" t="s">
        <v>41</v>
      </c>
      <c r="D962" s="165" t="s">
        <v>6</v>
      </c>
      <c r="E962" s="105">
        <v>2500</v>
      </c>
      <c r="F962" s="83">
        <f t="shared" si="5"/>
        <v>4.0524681151808695</v>
      </c>
      <c r="G962" s="97" t="s">
        <v>405</v>
      </c>
      <c r="H962" s="96"/>
      <c r="I962" s="90" t="s">
        <v>25</v>
      </c>
      <c r="J962" s="86" t="s">
        <v>22</v>
      </c>
      <c r="K962" s="87" t="s">
        <v>44</v>
      </c>
      <c r="L962" s="88">
        <v>616.90800000000002</v>
      </c>
    </row>
    <row r="963" spans="1:12" ht="20.100000000000001" customHeight="1">
      <c r="A963" s="91">
        <v>44965</v>
      </c>
      <c r="B963" s="90" t="s">
        <v>18</v>
      </c>
      <c r="C963" s="97" t="s">
        <v>41</v>
      </c>
      <c r="D963" s="165" t="s">
        <v>6</v>
      </c>
      <c r="E963" s="105">
        <v>2500</v>
      </c>
      <c r="F963" s="83">
        <f t="shared" si="5"/>
        <v>4.0524681151808695</v>
      </c>
      <c r="G963" s="97" t="s">
        <v>406</v>
      </c>
      <c r="H963" s="96"/>
      <c r="I963" s="90" t="s">
        <v>128</v>
      </c>
      <c r="J963" s="86" t="s">
        <v>22</v>
      </c>
      <c r="K963" s="87" t="s">
        <v>44</v>
      </c>
      <c r="L963" s="88">
        <v>616.90800000000002</v>
      </c>
    </row>
    <row r="964" spans="1:12" ht="20.100000000000001" customHeight="1">
      <c r="A964" s="91">
        <v>44965</v>
      </c>
      <c r="B964" s="90" t="s">
        <v>18</v>
      </c>
      <c r="C964" s="97" t="s">
        <v>41</v>
      </c>
      <c r="D964" s="165" t="s">
        <v>6</v>
      </c>
      <c r="E964" s="105">
        <v>2500</v>
      </c>
      <c r="F964" s="83">
        <f t="shared" si="5"/>
        <v>4.0524681151808695</v>
      </c>
      <c r="G964" s="97" t="s">
        <v>407</v>
      </c>
      <c r="H964" s="96"/>
      <c r="I964" s="90" t="s">
        <v>153</v>
      </c>
      <c r="J964" s="86" t="s">
        <v>22</v>
      </c>
      <c r="K964" s="87" t="s">
        <v>44</v>
      </c>
      <c r="L964" s="88">
        <v>616.90800000000002</v>
      </c>
    </row>
    <row r="965" spans="1:12" ht="20.100000000000001" customHeight="1">
      <c r="A965" s="91">
        <v>44965</v>
      </c>
      <c r="B965" s="90" t="s">
        <v>18</v>
      </c>
      <c r="C965" s="97" t="s">
        <v>41</v>
      </c>
      <c r="D965" s="165" t="s">
        <v>6</v>
      </c>
      <c r="E965" s="105">
        <v>2500</v>
      </c>
      <c r="F965" s="83">
        <f t="shared" si="5"/>
        <v>4.0524681151808695</v>
      </c>
      <c r="G965" s="97" t="s">
        <v>408</v>
      </c>
      <c r="H965" s="96"/>
      <c r="I965" s="90" t="s">
        <v>168</v>
      </c>
      <c r="J965" s="86" t="s">
        <v>22</v>
      </c>
      <c r="K965" s="87" t="s">
        <v>44</v>
      </c>
      <c r="L965" s="88">
        <v>616.90800000000002</v>
      </c>
    </row>
    <row r="966" spans="1:12" ht="20.100000000000001" customHeight="1">
      <c r="A966" s="91">
        <v>44965</v>
      </c>
      <c r="B966" s="90" t="s">
        <v>18</v>
      </c>
      <c r="C966" s="97" t="s">
        <v>41</v>
      </c>
      <c r="D966" s="165" t="s">
        <v>6</v>
      </c>
      <c r="E966" s="105">
        <v>2500</v>
      </c>
      <c r="F966" s="83">
        <f t="shared" si="5"/>
        <v>4.0524681151808695</v>
      </c>
      <c r="G966" s="97" t="s">
        <v>409</v>
      </c>
      <c r="H966" s="96"/>
      <c r="I966" s="90" t="s">
        <v>45</v>
      </c>
      <c r="J966" s="86" t="s">
        <v>22</v>
      </c>
      <c r="K966" s="87" t="s">
        <v>44</v>
      </c>
      <c r="L966" s="88">
        <v>616.90800000000002</v>
      </c>
    </row>
    <row r="967" spans="1:12" ht="20.100000000000001" customHeight="1">
      <c r="A967" s="91">
        <v>44965</v>
      </c>
      <c r="B967" s="90" t="s">
        <v>18</v>
      </c>
      <c r="C967" s="97" t="s">
        <v>41</v>
      </c>
      <c r="D967" s="165" t="s">
        <v>10</v>
      </c>
      <c r="E967" s="105">
        <v>2500</v>
      </c>
      <c r="F967" s="83">
        <f t="shared" si="5"/>
        <v>4.0763324226263196</v>
      </c>
      <c r="G967" s="97" t="s">
        <v>410</v>
      </c>
      <c r="H967" s="96"/>
      <c r="I967" s="90" t="s">
        <v>15</v>
      </c>
      <c r="J967" s="86" t="s">
        <v>22</v>
      </c>
      <c r="K967" s="87" t="s">
        <v>130</v>
      </c>
      <c r="L967" s="88">
        <v>613.29639999999995</v>
      </c>
    </row>
    <row r="968" spans="1:12" ht="20.100000000000001" customHeight="1">
      <c r="A968" s="91">
        <v>44965</v>
      </c>
      <c r="B968" s="90" t="s">
        <v>18</v>
      </c>
      <c r="C968" s="97" t="s">
        <v>41</v>
      </c>
      <c r="D968" s="165" t="s">
        <v>10</v>
      </c>
      <c r="E968" s="105">
        <v>2500</v>
      </c>
      <c r="F968" s="83">
        <f t="shared" si="5"/>
        <v>4.0763324226263196</v>
      </c>
      <c r="G968" s="97" t="s">
        <v>411</v>
      </c>
      <c r="H968" s="96"/>
      <c r="I968" s="90" t="s">
        <v>167</v>
      </c>
      <c r="J968" s="86" t="s">
        <v>22</v>
      </c>
      <c r="K968" s="87" t="s">
        <v>130</v>
      </c>
      <c r="L968" s="88">
        <v>613.29639999999995</v>
      </c>
    </row>
    <row r="969" spans="1:12" ht="20.100000000000001" customHeight="1">
      <c r="A969" s="91">
        <v>44965</v>
      </c>
      <c r="B969" s="90" t="s">
        <v>46</v>
      </c>
      <c r="C969" s="92" t="s">
        <v>58</v>
      </c>
      <c r="D969" s="98" t="s">
        <v>7</v>
      </c>
      <c r="E969" s="108">
        <v>2000</v>
      </c>
      <c r="F969" s="83">
        <f t="shared" si="5"/>
        <v>3.2419744921446956</v>
      </c>
      <c r="G969" s="102" t="s">
        <v>61</v>
      </c>
      <c r="H969" s="96"/>
      <c r="I969" s="90" t="s">
        <v>40</v>
      </c>
      <c r="J969" s="86" t="s">
        <v>22</v>
      </c>
      <c r="K969" s="87" t="s">
        <v>44</v>
      </c>
      <c r="L969" s="88">
        <v>616.90800000000002</v>
      </c>
    </row>
    <row r="970" spans="1:12" ht="20.100000000000001" customHeight="1">
      <c r="A970" s="91">
        <v>44965</v>
      </c>
      <c r="B970" s="90" t="s">
        <v>46</v>
      </c>
      <c r="C970" s="92" t="s">
        <v>58</v>
      </c>
      <c r="D970" s="98" t="s">
        <v>10</v>
      </c>
      <c r="E970" s="105">
        <v>2800</v>
      </c>
      <c r="F970" s="83">
        <f t="shared" si="5"/>
        <v>4.565492313341478</v>
      </c>
      <c r="G970" s="102" t="s">
        <v>63</v>
      </c>
      <c r="H970" s="96"/>
      <c r="I970" s="90" t="s">
        <v>15</v>
      </c>
      <c r="J970" s="86" t="s">
        <v>22</v>
      </c>
      <c r="K970" s="87" t="s">
        <v>130</v>
      </c>
      <c r="L970" s="88">
        <v>613.29639999999995</v>
      </c>
    </row>
    <row r="971" spans="1:12" ht="20.100000000000001" customHeight="1">
      <c r="A971" s="91">
        <v>44966</v>
      </c>
      <c r="B971" s="90" t="s">
        <v>221</v>
      </c>
      <c r="C971" s="92" t="s">
        <v>58</v>
      </c>
      <c r="D971" s="98" t="s">
        <v>7</v>
      </c>
      <c r="E971" s="94">
        <v>1800</v>
      </c>
      <c r="F971" s="83">
        <f t="shared" si="5"/>
        <v>2.9177770429302261</v>
      </c>
      <c r="G971" s="95" t="s">
        <v>68</v>
      </c>
      <c r="H971" s="96"/>
      <c r="I971" s="90" t="s">
        <v>20</v>
      </c>
      <c r="J971" s="86" t="s">
        <v>22</v>
      </c>
      <c r="K971" s="87" t="s">
        <v>44</v>
      </c>
      <c r="L971" s="88">
        <v>616.90800000000002</v>
      </c>
    </row>
    <row r="972" spans="1:12" ht="20.100000000000001" customHeight="1">
      <c r="A972" s="91">
        <v>44966</v>
      </c>
      <c r="B972" s="90" t="s">
        <v>46</v>
      </c>
      <c r="C972" s="92" t="s">
        <v>58</v>
      </c>
      <c r="D972" s="98" t="s">
        <v>8</v>
      </c>
      <c r="E972" s="101">
        <v>1700</v>
      </c>
      <c r="F972" s="83">
        <f t="shared" si="5"/>
        <v>2.771906047385897</v>
      </c>
      <c r="G972" s="102" t="s">
        <v>333</v>
      </c>
      <c r="H972" s="96"/>
      <c r="I972" s="92" t="s">
        <v>14</v>
      </c>
      <c r="J972" s="86" t="s">
        <v>22</v>
      </c>
      <c r="K972" s="87" t="s">
        <v>130</v>
      </c>
      <c r="L972" s="88">
        <v>613.29639999999995</v>
      </c>
    </row>
    <row r="973" spans="1:12" ht="20.100000000000001" customHeight="1">
      <c r="A973" s="103">
        <v>44966</v>
      </c>
      <c r="B973" s="104" t="s">
        <v>46</v>
      </c>
      <c r="C973" s="92" t="s">
        <v>58</v>
      </c>
      <c r="D973" s="98" t="s">
        <v>9</v>
      </c>
      <c r="E973" s="121">
        <v>2900</v>
      </c>
      <c r="F973" s="83">
        <f t="shared" si="5"/>
        <v>4.7285456102465302</v>
      </c>
      <c r="G973" s="102" t="s">
        <v>104</v>
      </c>
      <c r="H973" s="96"/>
      <c r="I973" s="92" t="s">
        <v>17</v>
      </c>
      <c r="J973" s="86" t="s">
        <v>22</v>
      </c>
      <c r="K973" s="87" t="s">
        <v>130</v>
      </c>
      <c r="L973" s="88">
        <v>613.29639999999995</v>
      </c>
    </row>
    <row r="974" spans="1:12" ht="20.100000000000001" customHeight="1">
      <c r="A974" s="110">
        <v>44966</v>
      </c>
      <c r="B974" s="111" t="s">
        <v>95</v>
      </c>
      <c r="C974" s="92" t="s">
        <v>58</v>
      </c>
      <c r="D974" s="112" t="s">
        <v>9</v>
      </c>
      <c r="E974" s="113">
        <v>1800</v>
      </c>
      <c r="F974" s="83">
        <f t="shared" si="5"/>
        <v>2.9349593442909501</v>
      </c>
      <c r="G974" s="112" t="s">
        <v>60</v>
      </c>
      <c r="H974" s="96"/>
      <c r="I974" s="112" t="s">
        <v>16</v>
      </c>
      <c r="J974" s="86" t="s">
        <v>22</v>
      </c>
      <c r="K974" s="87" t="s">
        <v>130</v>
      </c>
      <c r="L974" s="88">
        <v>613.29639999999995</v>
      </c>
    </row>
    <row r="975" spans="1:12" ht="20.100000000000001" customHeight="1">
      <c r="A975" s="103">
        <v>44966</v>
      </c>
      <c r="B975" s="90" t="s">
        <v>345</v>
      </c>
      <c r="C975" s="92" t="s">
        <v>58</v>
      </c>
      <c r="D975" s="98" t="s">
        <v>6</v>
      </c>
      <c r="E975" s="105">
        <v>1000</v>
      </c>
      <c r="F975" s="83">
        <f t="shared" si="5"/>
        <v>1.6209872460723478</v>
      </c>
      <c r="G975" s="90" t="s">
        <v>66</v>
      </c>
      <c r="H975" s="96"/>
      <c r="I975" s="90" t="s">
        <v>13</v>
      </c>
      <c r="J975" s="86" t="s">
        <v>22</v>
      </c>
      <c r="K975" s="87" t="s">
        <v>44</v>
      </c>
      <c r="L975" s="88">
        <v>616.90800000000002</v>
      </c>
    </row>
    <row r="976" spans="1:12" ht="20.100000000000001" customHeight="1">
      <c r="A976" s="103">
        <v>44966</v>
      </c>
      <c r="B976" s="90" t="s">
        <v>46</v>
      </c>
      <c r="C976" s="92" t="s">
        <v>58</v>
      </c>
      <c r="D976" s="98" t="s">
        <v>6</v>
      </c>
      <c r="E976" s="105">
        <v>1950</v>
      </c>
      <c r="F976" s="83">
        <f t="shared" si="5"/>
        <v>3.1609251298410785</v>
      </c>
      <c r="G976" s="90" t="s">
        <v>66</v>
      </c>
      <c r="H976" s="96"/>
      <c r="I976" s="90" t="s">
        <v>13</v>
      </c>
      <c r="J976" s="86" t="s">
        <v>22</v>
      </c>
      <c r="K976" s="87" t="s">
        <v>44</v>
      </c>
      <c r="L976" s="88">
        <v>616.90800000000002</v>
      </c>
    </row>
    <row r="977" spans="1:12" ht="20.100000000000001" customHeight="1">
      <c r="A977" s="103">
        <v>44966</v>
      </c>
      <c r="B977" s="90" t="s">
        <v>47</v>
      </c>
      <c r="C977" s="90" t="s">
        <v>287</v>
      </c>
      <c r="D977" s="98" t="s">
        <v>6</v>
      </c>
      <c r="E977" s="105">
        <v>5000</v>
      </c>
      <c r="F977" s="83">
        <f t="shared" si="5"/>
        <v>8.1049362303617389</v>
      </c>
      <c r="G977" s="90" t="s">
        <v>66</v>
      </c>
      <c r="H977" s="96"/>
      <c r="I977" s="90" t="s">
        <v>13</v>
      </c>
      <c r="J977" s="86" t="s">
        <v>22</v>
      </c>
      <c r="K977" s="87" t="s">
        <v>44</v>
      </c>
      <c r="L977" s="88">
        <v>616.90800000000002</v>
      </c>
    </row>
    <row r="978" spans="1:12" ht="20.100000000000001" customHeight="1">
      <c r="A978" s="103">
        <v>44966</v>
      </c>
      <c r="B978" s="90" t="s">
        <v>48</v>
      </c>
      <c r="C978" s="90" t="s">
        <v>287</v>
      </c>
      <c r="D978" s="98" t="s">
        <v>6</v>
      </c>
      <c r="E978" s="105">
        <v>10000</v>
      </c>
      <c r="F978" s="83">
        <f t="shared" si="5"/>
        <v>16.209872460723478</v>
      </c>
      <c r="G978" s="90" t="s">
        <v>148</v>
      </c>
      <c r="H978" s="96"/>
      <c r="I978" s="90" t="s">
        <v>13</v>
      </c>
      <c r="J978" s="86" t="s">
        <v>22</v>
      </c>
      <c r="K978" s="87" t="s">
        <v>44</v>
      </c>
      <c r="L978" s="88">
        <v>616.90800000000002</v>
      </c>
    </row>
    <row r="979" spans="1:12" ht="20.100000000000001" customHeight="1">
      <c r="A979" s="103">
        <v>44966</v>
      </c>
      <c r="B979" s="90" t="s">
        <v>346</v>
      </c>
      <c r="C979" s="90" t="s">
        <v>51</v>
      </c>
      <c r="D979" s="98" t="s">
        <v>6</v>
      </c>
      <c r="E979" s="105">
        <v>2800</v>
      </c>
      <c r="F979" s="83">
        <f t="shared" si="5"/>
        <v>4.5387642890025743</v>
      </c>
      <c r="G979" s="90" t="s">
        <v>66</v>
      </c>
      <c r="H979" s="96"/>
      <c r="I979" s="90" t="s">
        <v>13</v>
      </c>
      <c r="J979" s="86" t="s">
        <v>22</v>
      </c>
      <c r="K979" s="87" t="s">
        <v>44</v>
      </c>
      <c r="L979" s="88">
        <v>616.90800000000002</v>
      </c>
    </row>
    <row r="980" spans="1:12" ht="20.100000000000001" customHeight="1">
      <c r="A980" s="91">
        <v>44966</v>
      </c>
      <c r="B980" s="90" t="s">
        <v>359</v>
      </c>
      <c r="C980" s="92" t="s">
        <v>58</v>
      </c>
      <c r="D980" s="98" t="s">
        <v>6</v>
      </c>
      <c r="E980" s="115">
        <v>3500</v>
      </c>
      <c r="F980" s="83">
        <f t="shared" si="5"/>
        <v>5.6734553612532173</v>
      </c>
      <c r="G980" s="92" t="s">
        <v>207</v>
      </c>
      <c r="H980" s="107">
        <v>1</v>
      </c>
      <c r="I980" s="92" t="s">
        <v>25</v>
      </c>
      <c r="J980" s="86" t="s">
        <v>22</v>
      </c>
      <c r="K980" s="87" t="s">
        <v>44</v>
      </c>
      <c r="L980" s="88">
        <v>616.90800000000002</v>
      </c>
    </row>
    <row r="981" spans="1:12" ht="20.100000000000001" customHeight="1">
      <c r="A981" s="91">
        <v>44966</v>
      </c>
      <c r="B981" s="90" t="s">
        <v>360</v>
      </c>
      <c r="C981" s="92" t="s">
        <v>58</v>
      </c>
      <c r="D981" s="98" t="s">
        <v>6</v>
      </c>
      <c r="E981" s="115">
        <v>1500</v>
      </c>
      <c r="F981" s="83">
        <f t="shared" si="5"/>
        <v>2.4314808691085217</v>
      </c>
      <c r="G981" s="92" t="s">
        <v>207</v>
      </c>
      <c r="H981" s="107">
        <v>1</v>
      </c>
      <c r="I981" s="92" t="s">
        <v>25</v>
      </c>
      <c r="J981" s="86" t="s">
        <v>22</v>
      </c>
      <c r="K981" s="87" t="s">
        <v>44</v>
      </c>
      <c r="L981" s="88">
        <v>616.90800000000002</v>
      </c>
    </row>
    <row r="982" spans="1:12" ht="20.100000000000001" customHeight="1">
      <c r="A982" s="91">
        <v>44966</v>
      </c>
      <c r="B982" s="90" t="s">
        <v>210</v>
      </c>
      <c r="C982" s="92" t="s">
        <v>58</v>
      </c>
      <c r="D982" s="98" t="s">
        <v>6</v>
      </c>
      <c r="E982" s="115">
        <v>2000</v>
      </c>
      <c r="F982" s="83">
        <f t="shared" si="5"/>
        <v>3.2419744921446956</v>
      </c>
      <c r="G982" s="92" t="s">
        <v>361</v>
      </c>
      <c r="H982" s="107">
        <v>1</v>
      </c>
      <c r="I982" s="92" t="s">
        <v>25</v>
      </c>
      <c r="J982" s="86" t="s">
        <v>22</v>
      </c>
      <c r="K982" s="87" t="s">
        <v>44</v>
      </c>
      <c r="L982" s="88">
        <v>616.90800000000002</v>
      </c>
    </row>
    <row r="983" spans="1:12" ht="20.100000000000001" customHeight="1">
      <c r="A983" s="91">
        <v>44966</v>
      </c>
      <c r="B983" s="90" t="s">
        <v>46</v>
      </c>
      <c r="C983" s="92" t="s">
        <v>58</v>
      </c>
      <c r="D983" s="98" t="s">
        <v>6</v>
      </c>
      <c r="E983" s="115">
        <v>2000</v>
      </c>
      <c r="F983" s="83">
        <f t="shared" si="5"/>
        <v>3.2419744921446956</v>
      </c>
      <c r="G983" s="92" t="s">
        <v>207</v>
      </c>
      <c r="H983" s="107">
        <v>1</v>
      </c>
      <c r="I983" s="92" t="s">
        <v>25</v>
      </c>
      <c r="J983" s="86" t="s">
        <v>22</v>
      </c>
      <c r="K983" s="87" t="s">
        <v>44</v>
      </c>
      <c r="L983" s="88">
        <v>616.90800000000002</v>
      </c>
    </row>
    <row r="984" spans="1:12" ht="20.100000000000001" customHeight="1">
      <c r="A984" s="91">
        <v>44966</v>
      </c>
      <c r="B984" s="90" t="s">
        <v>47</v>
      </c>
      <c r="C984" s="90" t="s">
        <v>287</v>
      </c>
      <c r="D984" s="98" t="s">
        <v>6</v>
      </c>
      <c r="E984" s="115">
        <v>5000</v>
      </c>
      <c r="F984" s="83">
        <f t="shared" si="5"/>
        <v>8.1049362303617389</v>
      </c>
      <c r="G984" s="92" t="s">
        <v>207</v>
      </c>
      <c r="H984" s="107">
        <v>1</v>
      </c>
      <c r="I984" s="92" t="s">
        <v>25</v>
      </c>
      <c r="J984" s="86" t="s">
        <v>22</v>
      </c>
      <c r="K984" s="87" t="s">
        <v>44</v>
      </c>
      <c r="L984" s="88">
        <v>616.90800000000002</v>
      </c>
    </row>
    <row r="985" spans="1:12" ht="20.100000000000001" customHeight="1">
      <c r="A985" s="91">
        <v>44966</v>
      </c>
      <c r="B985" s="90" t="s">
        <v>116</v>
      </c>
      <c r="C985" s="112" t="s">
        <v>51</v>
      </c>
      <c r="D985" s="98" t="s">
        <v>6</v>
      </c>
      <c r="E985" s="115">
        <v>1400</v>
      </c>
      <c r="F985" s="83">
        <f t="shared" si="5"/>
        <v>2.2693821445012872</v>
      </c>
      <c r="G985" s="92" t="s">
        <v>207</v>
      </c>
      <c r="H985" s="107">
        <v>1</v>
      </c>
      <c r="I985" s="92" t="s">
        <v>25</v>
      </c>
      <c r="J985" s="86" t="s">
        <v>22</v>
      </c>
      <c r="K985" s="87" t="s">
        <v>44</v>
      </c>
      <c r="L985" s="88">
        <v>616.90800000000002</v>
      </c>
    </row>
    <row r="986" spans="1:12" ht="20.100000000000001" customHeight="1">
      <c r="A986" s="91">
        <v>44966</v>
      </c>
      <c r="B986" s="90" t="s">
        <v>46</v>
      </c>
      <c r="C986" s="92" t="s">
        <v>58</v>
      </c>
      <c r="D986" s="98" t="s">
        <v>6</v>
      </c>
      <c r="E986" s="115">
        <v>1800</v>
      </c>
      <c r="F986" s="83">
        <f t="shared" si="5"/>
        <v>2.9177770429302261</v>
      </c>
      <c r="G986" s="102" t="s">
        <v>64</v>
      </c>
      <c r="H986" s="96"/>
      <c r="I986" s="92" t="s">
        <v>45</v>
      </c>
      <c r="J986" s="86" t="s">
        <v>22</v>
      </c>
      <c r="K986" s="87" t="s">
        <v>44</v>
      </c>
      <c r="L986" s="88">
        <v>616.90800000000002</v>
      </c>
    </row>
    <row r="987" spans="1:12" ht="20.100000000000001" customHeight="1">
      <c r="A987" s="91">
        <v>44966</v>
      </c>
      <c r="B987" s="90" t="s">
        <v>189</v>
      </c>
      <c r="C987" s="92" t="s">
        <v>58</v>
      </c>
      <c r="D987" s="98" t="s">
        <v>6</v>
      </c>
      <c r="E987" s="115">
        <v>3000</v>
      </c>
      <c r="F987" s="83">
        <f t="shared" si="5"/>
        <v>4.8629617382170434</v>
      </c>
      <c r="G987" s="102" t="s">
        <v>242</v>
      </c>
      <c r="H987" s="116">
        <v>2</v>
      </c>
      <c r="I987" s="92" t="s">
        <v>128</v>
      </c>
      <c r="J987" s="86" t="s">
        <v>22</v>
      </c>
      <c r="K987" s="87" t="s">
        <v>44</v>
      </c>
      <c r="L987" s="88">
        <v>616.90800000000002</v>
      </c>
    </row>
    <row r="988" spans="1:12" ht="20.100000000000001" customHeight="1">
      <c r="A988" s="91">
        <v>44966</v>
      </c>
      <c r="B988" s="90" t="s">
        <v>368</v>
      </c>
      <c r="C988" s="92" t="s">
        <v>58</v>
      </c>
      <c r="D988" s="98" t="s">
        <v>6</v>
      </c>
      <c r="E988" s="115">
        <v>2000</v>
      </c>
      <c r="F988" s="83">
        <f t="shared" si="5"/>
        <v>3.2419744921446956</v>
      </c>
      <c r="G988" s="90" t="s">
        <v>242</v>
      </c>
      <c r="H988" s="116">
        <v>2</v>
      </c>
      <c r="I988" s="92" t="s">
        <v>128</v>
      </c>
      <c r="J988" s="86" t="s">
        <v>22</v>
      </c>
      <c r="K988" s="87" t="s">
        <v>44</v>
      </c>
      <c r="L988" s="88">
        <v>616.90800000000002</v>
      </c>
    </row>
    <row r="989" spans="1:12" ht="20.100000000000001" customHeight="1">
      <c r="A989" s="91">
        <v>44966</v>
      </c>
      <c r="B989" s="90" t="s">
        <v>46</v>
      </c>
      <c r="C989" s="92" t="s">
        <v>58</v>
      </c>
      <c r="D989" s="98" t="s">
        <v>6</v>
      </c>
      <c r="E989" s="115">
        <v>2000</v>
      </c>
      <c r="F989" s="83">
        <f t="shared" si="5"/>
        <v>3.2419744921446956</v>
      </c>
      <c r="G989" s="90" t="s">
        <v>242</v>
      </c>
      <c r="H989" s="116">
        <v>2</v>
      </c>
      <c r="I989" s="92" t="s">
        <v>128</v>
      </c>
      <c r="J989" s="86" t="s">
        <v>22</v>
      </c>
      <c r="K989" s="87" t="s">
        <v>44</v>
      </c>
      <c r="L989" s="88">
        <v>616.90800000000002</v>
      </c>
    </row>
    <row r="990" spans="1:12" ht="20.100000000000001" customHeight="1">
      <c r="A990" s="91">
        <v>44966</v>
      </c>
      <c r="B990" s="90" t="s">
        <v>47</v>
      </c>
      <c r="C990" s="90" t="s">
        <v>287</v>
      </c>
      <c r="D990" s="98" t="s">
        <v>6</v>
      </c>
      <c r="E990" s="115">
        <v>5000</v>
      </c>
      <c r="F990" s="83">
        <f t="shared" si="5"/>
        <v>8.1049362303617389</v>
      </c>
      <c r="G990" s="90" t="s">
        <v>242</v>
      </c>
      <c r="H990" s="116">
        <v>2</v>
      </c>
      <c r="I990" s="92" t="s">
        <v>128</v>
      </c>
      <c r="J990" s="86" t="s">
        <v>22</v>
      </c>
      <c r="K990" s="87" t="s">
        <v>44</v>
      </c>
      <c r="L990" s="88">
        <v>616.90800000000002</v>
      </c>
    </row>
    <row r="991" spans="1:12" ht="20.100000000000001" customHeight="1">
      <c r="A991" s="91">
        <v>44966</v>
      </c>
      <c r="B991" s="90" t="s">
        <v>372</v>
      </c>
      <c r="C991" s="92" t="s">
        <v>58</v>
      </c>
      <c r="D991" s="98" t="s">
        <v>6</v>
      </c>
      <c r="E991" s="115">
        <v>2000</v>
      </c>
      <c r="F991" s="83">
        <f t="shared" si="5"/>
        <v>3.2419744921446956</v>
      </c>
      <c r="G991" s="102" t="s">
        <v>260</v>
      </c>
      <c r="H991" s="116">
        <v>3</v>
      </c>
      <c r="I991" s="92" t="s">
        <v>168</v>
      </c>
      <c r="J991" s="86" t="s">
        <v>22</v>
      </c>
      <c r="K991" s="87" t="s">
        <v>44</v>
      </c>
      <c r="L991" s="88">
        <v>616.90800000000002</v>
      </c>
    </row>
    <row r="992" spans="1:12" ht="20.100000000000001" customHeight="1">
      <c r="A992" s="91">
        <v>44966</v>
      </c>
      <c r="B992" s="90" t="s">
        <v>373</v>
      </c>
      <c r="C992" s="90" t="s">
        <v>51</v>
      </c>
      <c r="D992" s="98" t="s">
        <v>6</v>
      </c>
      <c r="E992" s="115">
        <v>1000</v>
      </c>
      <c r="F992" s="83">
        <f t="shared" si="5"/>
        <v>1.6209872460723478</v>
      </c>
      <c r="G992" s="102" t="s">
        <v>260</v>
      </c>
      <c r="H992" s="116">
        <v>3</v>
      </c>
      <c r="I992" s="92" t="s">
        <v>168</v>
      </c>
      <c r="J992" s="86" t="s">
        <v>22</v>
      </c>
      <c r="K992" s="87" t="s">
        <v>44</v>
      </c>
      <c r="L992" s="88">
        <v>616.90800000000002</v>
      </c>
    </row>
    <row r="993" spans="1:12" ht="20.100000000000001" customHeight="1">
      <c r="A993" s="91">
        <v>44966</v>
      </c>
      <c r="B993" s="90" t="s">
        <v>46</v>
      </c>
      <c r="C993" s="92" t="s">
        <v>58</v>
      </c>
      <c r="D993" s="98" t="s">
        <v>6</v>
      </c>
      <c r="E993" s="115">
        <v>1500</v>
      </c>
      <c r="F993" s="83">
        <f t="shared" si="5"/>
        <v>2.4314808691085217</v>
      </c>
      <c r="G993" s="102" t="s">
        <v>260</v>
      </c>
      <c r="H993" s="116">
        <v>3</v>
      </c>
      <c r="I993" s="92" t="s">
        <v>168</v>
      </c>
      <c r="J993" s="86" t="s">
        <v>22</v>
      </c>
      <c r="K993" s="87" t="s">
        <v>44</v>
      </c>
      <c r="L993" s="88">
        <v>616.90800000000002</v>
      </c>
    </row>
    <row r="994" spans="1:12" ht="20.100000000000001" customHeight="1">
      <c r="A994" s="91">
        <v>44966</v>
      </c>
      <c r="B994" s="90" t="s">
        <v>47</v>
      </c>
      <c r="C994" s="90" t="s">
        <v>287</v>
      </c>
      <c r="D994" s="98" t="s">
        <v>6</v>
      </c>
      <c r="E994" s="115">
        <v>3000</v>
      </c>
      <c r="F994" s="83">
        <f t="shared" si="5"/>
        <v>4.8629617382170434</v>
      </c>
      <c r="G994" s="102" t="s">
        <v>260</v>
      </c>
      <c r="H994" s="116">
        <v>3</v>
      </c>
      <c r="I994" s="92" t="s">
        <v>168</v>
      </c>
      <c r="J994" s="86" t="s">
        <v>22</v>
      </c>
      <c r="K994" s="87" t="s">
        <v>44</v>
      </c>
      <c r="L994" s="88">
        <v>616.90800000000002</v>
      </c>
    </row>
    <row r="995" spans="1:12" ht="20.100000000000001" customHeight="1">
      <c r="A995" s="91">
        <v>44966</v>
      </c>
      <c r="B995" s="90" t="s">
        <v>46</v>
      </c>
      <c r="C995" s="92" t="s">
        <v>58</v>
      </c>
      <c r="D995" s="98" t="s">
        <v>6</v>
      </c>
      <c r="E995" s="106">
        <v>1900</v>
      </c>
      <c r="F995" s="83">
        <f t="shared" si="5"/>
        <v>3.0798757675374611</v>
      </c>
      <c r="G995" s="102" t="s">
        <v>160</v>
      </c>
      <c r="H995" s="96"/>
      <c r="I995" s="92" t="s">
        <v>153</v>
      </c>
      <c r="J995" s="86" t="s">
        <v>22</v>
      </c>
      <c r="K995" s="87" t="s">
        <v>44</v>
      </c>
      <c r="L995" s="88">
        <v>616.90800000000002</v>
      </c>
    </row>
    <row r="996" spans="1:12" ht="20.100000000000001" customHeight="1">
      <c r="A996" s="91">
        <v>44966</v>
      </c>
      <c r="B996" s="90" t="s">
        <v>417</v>
      </c>
      <c r="C996" s="92" t="s">
        <v>58</v>
      </c>
      <c r="D996" s="98" t="s">
        <v>6</v>
      </c>
      <c r="E996" s="123">
        <v>500</v>
      </c>
      <c r="F996" s="83">
        <f t="shared" si="5"/>
        <v>0.81049362303617389</v>
      </c>
      <c r="G996" s="102" t="s">
        <v>178</v>
      </c>
      <c r="H996" s="96"/>
      <c r="I996" s="92" t="s">
        <v>144</v>
      </c>
      <c r="J996" s="86" t="s">
        <v>22</v>
      </c>
      <c r="K996" s="87" t="s">
        <v>44</v>
      </c>
      <c r="L996" s="88">
        <v>616.90800000000002</v>
      </c>
    </row>
    <row r="997" spans="1:12" ht="20.100000000000001" customHeight="1">
      <c r="A997" s="91">
        <v>44966</v>
      </c>
      <c r="B997" s="90" t="s">
        <v>46</v>
      </c>
      <c r="C997" s="92" t="s">
        <v>58</v>
      </c>
      <c r="D997" s="98" t="s">
        <v>7</v>
      </c>
      <c r="E997" s="108">
        <v>1700</v>
      </c>
      <c r="F997" s="83">
        <f t="shared" si="5"/>
        <v>2.7556783183229911</v>
      </c>
      <c r="G997" s="90" t="s">
        <v>112</v>
      </c>
      <c r="H997" s="96"/>
      <c r="I997" s="90" t="s">
        <v>59</v>
      </c>
      <c r="J997" s="86" t="s">
        <v>22</v>
      </c>
      <c r="K997" s="87" t="s">
        <v>44</v>
      </c>
      <c r="L997" s="88">
        <v>616.90800000000002</v>
      </c>
    </row>
    <row r="998" spans="1:12" ht="20.100000000000001" customHeight="1">
      <c r="A998" s="91">
        <v>44966</v>
      </c>
      <c r="B998" s="90" t="s">
        <v>46</v>
      </c>
      <c r="C998" s="92" t="s">
        <v>58</v>
      </c>
      <c r="D998" s="98" t="s">
        <v>7</v>
      </c>
      <c r="E998" s="108">
        <v>1500</v>
      </c>
      <c r="F998" s="83">
        <f t="shared" si="5"/>
        <v>2.4314808691085217</v>
      </c>
      <c r="G998" s="90" t="s">
        <v>161</v>
      </c>
      <c r="H998" s="96"/>
      <c r="I998" s="90" t="s">
        <v>12</v>
      </c>
      <c r="J998" s="86" t="s">
        <v>22</v>
      </c>
      <c r="K998" s="87" t="s">
        <v>44</v>
      </c>
      <c r="L998" s="88">
        <v>616.90800000000002</v>
      </c>
    </row>
    <row r="999" spans="1:12" ht="20.100000000000001" customHeight="1">
      <c r="A999" s="91">
        <v>44966</v>
      </c>
      <c r="B999" s="90" t="s">
        <v>46</v>
      </c>
      <c r="C999" s="92" t="s">
        <v>58</v>
      </c>
      <c r="D999" s="98" t="s">
        <v>10</v>
      </c>
      <c r="E999" s="101">
        <v>1800</v>
      </c>
      <c r="F999" s="83">
        <f t="shared" si="5"/>
        <v>2.9349593442909501</v>
      </c>
      <c r="G999" s="102" t="s">
        <v>179</v>
      </c>
      <c r="H999" s="96"/>
      <c r="I999" s="92" t="s">
        <v>167</v>
      </c>
      <c r="J999" s="86" t="s">
        <v>22</v>
      </c>
      <c r="K999" s="87" t="s">
        <v>130</v>
      </c>
      <c r="L999" s="88">
        <v>613.29639999999995</v>
      </c>
    </row>
    <row r="1000" spans="1:12" ht="20.100000000000001" customHeight="1">
      <c r="A1000" s="91">
        <v>44966</v>
      </c>
      <c r="B1000" s="90" t="s">
        <v>18</v>
      </c>
      <c r="C1000" s="97" t="s">
        <v>41</v>
      </c>
      <c r="D1000" s="165" t="s">
        <v>9</v>
      </c>
      <c r="E1000" s="105">
        <v>5000</v>
      </c>
      <c r="F1000" s="83">
        <f t="shared" si="5"/>
        <v>8.1526648452526391</v>
      </c>
      <c r="G1000" s="97" t="s">
        <v>396</v>
      </c>
      <c r="H1000" s="96"/>
      <c r="I1000" s="90" t="s">
        <v>17</v>
      </c>
      <c r="J1000" s="86" t="s">
        <v>22</v>
      </c>
      <c r="K1000" s="87" t="s">
        <v>130</v>
      </c>
      <c r="L1000" s="88">
        <v>613.29639999999995</v>
      </c>
    </row>
    <row r="1001" spans="1:12" ht="20.100000000000001" customHeight="1">
      <c r="A1001" s="91">
        <v>44966</v>
      </c>
      <c r="B1001" s="90" t="s">
        <v>18</v>
      </c>
      <c r="C1001" s="97" t="s">
        <v>41</v>
      </c>
      <c r="D1001" s="165" t="s">
        <v>9</v>
      </c>
      <c r="E1001" s="105">
        <v>5000</v>
      </c>
      <c r="F1001" s="83">
        <f t="shared" si="5"/>
        <v>8.1526648452526391</v>
      </c>
      <c r="G1001" s="97" t="s">
        <v>397</v>
      </c>
      <c r="H1001" s="96"/>
      <c r="I1001" s="90" t="s">
        <v>16</v>
      </c>
      <c r="J1001" s="86" t="s">
        <v>22</v>
      </c>
      <c r="K1001" s="87" t="s">
        <v>130</v>
      </c>
      <c r="L1001" s="88">
        <v>613.29639999999995</v>
      </c>
    </row>
    <row r="1002" spans="1:12" ht="20.100000000000001" customHeight="1">
      <c r="A1002" s="91">
        <v>44966</v>
      </c>
      <c r="B1002" s="90" t="s">
        <v>18</v>
      </c>
      <c r="C1002" s="97" t="s">
        <v>41</v>
      </c>
      <c r="D1002" s="165" t="s">
        <v>7</v>
      </c>
      <c r="E1002" s="105">
        <v>5000</v>
      </c>
      <c r="F1002" s="83">
        <f t="shared" si="5"/>
        <v>8.1049362303617389</v>
      </c>
      <c r="G1002" s="97" t="s">
        <v>398</v>
      </c>
      <c r="H1002" s="96"/>
      <c r="I1002" s="90" t="s">
        <v>20</v>
      </c>
      <c r="J1002" s="86" t="s">
        <v>22</v>
      </c>
      <c r="K1002" s="87" t="s">
        <v>44</v>
      </c>
      <c r="L1002" s="88">
        <v>616.90800000000002</v>
      </c>
    </row>
    <row r="1003" spans="1:12" ht="20.100000000000001" customHeight="1">
      <c r="A1003" s="91">
        <v>44966</v>
      </c>
      <c r="B1003" s="90" t="s">
        <v>18</v>
      </c>
      <c r="C1003" s="97" t="s">
        <v>41</v>
      </c>
      <c r="D1003" s="165" t="s">
        <v>6</v>
      </c>
      <c r="E1003" s="105">
        <v>5000</v>
      </c>
      <c r="F1003" s="83">
        <f t="shared" si="5"/>
        <v>8.1049362303617389</v>
      </c>
      <c r="G1003" s="97" t="s">
        <v>399</v>
      </c>
      <c r="H1003" s="96"/>
      <c r="I1003" s="90" t="s">
        <v>13</v>
      </c>
      <c r="J1003" s="86" t="s">
        <v>22</v>
      </c>
      <c r="K1003" s="87" t="s">
        <v>44</v>
      </c>
      <c r="L1003" s="88">
        <v>616.90800000000002</v>
      </c>
    </row>
    <row r="1004" spans="1:12" ht="20.100000000000001" customHeight="1">
      <c r="A1004" s="91">
        <v>44966</v>
      </c>
      <c r="B1004" s="90" t="s">
        <v>18</v>
      </c>
      <c r="C1004" s="97" t="s">
        <v>41</v>
      </c>
      <c r="D1004" s="165" t="s">
        <v>7</v>
      </c>
      <c r="E1004" s="105">
        <v>2500</v>
      </c>
      <c r="F1004" s="83">
        <f t="shared" si="5"/>
        <v>4.0524681151808695</v>
      </c>
      <c r="G1004" s="97" t="s">
        <v>400</v>
      </c>
      <c r="H1004" s="96"/>
      <c r="I1004" s="90" t="s">
        <v>14</v>
      </c>
      <c r="J1004" s="86" t="s">
        <v>22</v>
      </c>
      <c r="K1004" s="87" t="s">
        <v>44</v>
      </c>
      <c r="L1004" s="88">
        <v>616.90800000000002</v>
      </c>
    </row>
    <row r="1005" spans="1:12" ht="20.100000000000001" customHeight="1">
      <c r="A1005" s="91">
        <v>44966</v>
      </c>
      <c r="B1005" s="90" t="s">
        <v>18</v>
      </c>
      <c r="C1005" s="97" t="s">
        <v>41</v>
      </c>
      <c r="D1005" s="165" t="s">
        <v>7</v>
      </c>
      <c r="E1005" s="105">
        <v>2500</v>
      </c>
      <c r="F1005" s="83">
        <f t="shared" si="5"/>
        <v>4.0524681151808695</v>
      </c>
      <c r="G1005" s="97" t="s">
        <v>401</v>
      </c>
      <c r="H1005" s="96"/>
      <c r="I1005" s="90" t="s">
        <v>40</v>
      </c>
      <c r="J1005" s="86" t="s">
        <v>22</v>
      </c>
      <c r="K1005" s="87" t="s">
        <v>44</v>
      </c>
      <c r="L1005" s="88">
        <v>616.90800000000002</v>
      </c>
    </row>
    <row r="1006" spans="1:12" ht="20.100000000000001" customHeight="1">
      <c r="A1006" s="91">
        <v>44966</v>
      </c>
      <c r="B1006" s="90" t="s">
        <v>18</v>
      </c>
      <c r="C1006" s="97" t="s">
        <v>41</v>
      </c>
      <c r="D1006" s="165" t="s">
        <v>7</v>
      </c>
      <c r="E1006" s="105">
        <v>2500</v>
      </c>
      <c r="F1006" s="83">
        <f t="shared" si="5"/>
        <v>4.0524681151808695</v>
      </c>
      <c r="G1006" s="97" t="s">
        <v>402</v>
      </c>
      <c r="H1006" s="96"/>
      <c r="I1006" s="90" t="s">
        <v>12</v>
      </c>
      <c r="J1006" s="86" t="s">
        <v>22</v>
      </c>
      <c r="K1006" s="87" t="s">
        <v>44</v>
      </c>
      <c r="L1006" s="88">
        <v>616.90800000000002</v>
      </c>
    </row>
    <row r="1007" spans="1:12" ht="20.100000000000001" customHeight="1">
      <c r="A1007" s="91">
        <v>44966</v>
      </c>
      <c r="B1007" s="90" t="s">
        <v>18</v>
      </c>
      <c r="C1007" s="97" t="s">
        <v>41</v>
      </c>
      <c r="D1007" s="165" t="s">
        <v>7</v>
      </c>
      <c r="E1007" s="105">
        <v>2500</v>
      </c>
      <c r="F1007" s="83">
        <f t="shared" si="5"/>
        <v>4.0524681151808695</v>
      </c>
      <c r="G1007" s="97" t="s">
        <v>403</v>
      </c>
      <c r="H1007" s="96"/>
      <c r="I1007" s="90" t="s">
        <v>59</v>
      </c>
      <c r="J1007" s="86" t="s">
        <v>22</v>
      </c>
      <c r="K1007" s="87" t="s">
        <v>44</v>
      </c>
      <c r="L1007" s="88">
        <v>616.90800000000002</v>
      </c>
    </row>
    <row r="1008" spans="1:12" ht="20.100000000000001" customHeight="1">
      <c r="A1008" s="91">
        <v>44966</v>
      </c>
      <c r="B1008" s="90" t="s">
        <v>18</v>
      </c>
      <c r="C1008" s="97" t="s">
        <v>41</v>
      </c>
      <c r="D1008" s="165" t="s">
        <v>7</v>
      </c>
      <c r="E1008" s="105">
        <v>2500</v>
      </c>
      <c r="F1008" s="83">
        <f t="shared" si="5"/>
        <v>4.0524681151808695</v>
      </c>
      <c r="G1008" s="97" t="s">
        <v>404</v>
      </c>
      <c r="H1008" s="96"/>
      <c r="I1008" s="90" t="s">
        <v>144</v>
      </c>
      <c r="J1008" s="86" t="s">
        <v>22</v>
      </c>
      <c r="K1008" s="87" t="s">
        <v>44</v>
      </c>
      <c r="L1008" s="88">
        <v>616.90800000000002</v>
      </c>
    </row>
    <row r="1009" spans="1:12" ht="20.100000000000001" customHeight="1">
      <c r="A1009" s="91">
        <v>44966</v>
      </c>
      <c r="B1009" s="90" t="s">
        <v>18</v>
      </c>
      <c r="C1009" s="97" t="s">
        <v>41</v>
      </c>
      <c r="D1009" s="165" t="s">
        <v>6</v>
      </c>
      <c r="E1009" s="105">
        <v>2500</v>
      </c>
      <c r="F1009" s="83">
        <f t="shared" si="5"/>
        <v>4.0524681151808695</v>
      </c>
      <c r="G1009" s="97" t="s">
        <v>405</v>
      </c>
      <c r="H1009" s="96"/>
      <c r="I1009" s="90" t="s">
        <v>25</v>
      </c>
      <c r="J1009" s="86" t="s">
        <v>22</v>
      </c>
      <c r="K1009" s="87" t="s">
        <v>44</v>
      </c>
      <c r="L1009" s="88">
        <v>616.90800000000002</v>
      </c>
    </row>
    <row r="1010" spans="1:12" ht="20.100000000000001" customHeight="1">
      <c r="A1010" s="91">
        <v>44966</v>
      </c>
      <c r="B1010" s="90" t="s">
        <v>18</v>
      </c>
      <c r="C1010" s="97" t="s">
        <v>41</v>
      </c>
      <c r="D1010" s="165" t="s">
        <v>6</v>
      </c>
      <c r="E1010" s="105">
        <v>2500</v>
      </c>
      <c r="F1010" s="83">
        <f t="shared" si="5"/>
        <v>4.0524681151808695</v>
      </c>
      <c r="G1010" s="97" t="s">
        <v>406</v>
      </c>
      <c r="H1010" s="96"/>
      <c r="I1010" s="90" t="s">
        <v>128</v>
      </c>
      <c r="J1010" s="86" t="s">
        <v>22</v>
      </c>
      <c r="K1010" s="87" t="s">
        <v>44</v>
      </c>
      <c r="L1010" s="88">
        <v>616.90800000000002</v>
      </c>
    </row>
    <row r="1011" spans="1:12" ht="20.100000000000001" customHeight="1">
      <c r="A1011" s="91">
        <v>44966</v>
      </c>
      <c r="B1011" s="90" t="s">
        <v>18</v>
      </c>
      <c r="C1011" s="97" t="s">
        <v>41</v>
      </c>
      <c r="D1011" s="165" t="s">
        <v>6</v>
      </c>
      <c r="E1011" s="105">
        <v>2500</v>
      </c>
      <c r="F1011" s="83">
        <f t="shared" si="5"/>
        <v>4.0524681151808695</v>
      </c>
      <c r="G1011" s="97" t="s">
        <v>407</v>
      </c>
      <c r="H1011" s="96"/>
      <c r="I1011" s="90" t="s">
        <v>153</v>
      </c>
      <c r="J1011" s="86" t="s">
        <v>22</v>
      </c>
      <c r="K1011" s="87" t="s">
        <v>44</v>
      </c>
      <c r="L1011" s="88">
        <v>616.90800000000002</v>
      </c>
    </row>
    <row r="1012" spans="1:12" ht="20.100000000000001" customHeight="1">
      <c r="A1012" s="91">
        <v>44966</v>
      </c>
      <c r="B1012" s="90" t="s">
        <v>18</v>
      </c>
      <c r="C1012" s="97" t="s">
        <v>41</v>
      </c>
      <c r="D1012" s="165" t="s">
        <v>6</v>
      </c>
      <c r="E1012" s="105">
        <v>2500</v>
      </c>
      <c r="F1012" s="83">
        <f t="shared" si="5"/>
        <v>4.0524681151808695</v>
      </c>
      <c r="G1012" s="97" t="s">
        <v>408</v>
      </c>
      <c r="H1012" s="96"/>
      <c r="I1012" s="90" t="s">
        <v>168</v>
      </c>
      <c r="J1012" s="86" t="s">
        <v>22</v>
      </c>
      <c r="K1012" s="87" t="s">
        <v>44</v>
      </c>
      <c r="L1012" s="88">
        <v>616.90800000000002</v>
      </c>
    </row>
    <row r="1013" spans="1:12" ht="20.100000000000001" customHeight="1">
      <c r="A1013" s="91">
        <v>44966</v>
      </c>
      <c r="B1013" s="90" t="s">
        <v>18</v>
      </c>
      <c r="C1013" s="97" t="s">
        <v>41</v>
      </c>
      <c r="D1013" s="165" t="s">
        <v>6</v>
      </c>
      <c r="E1013" s="105">
        <v>2500</v>
      </c>
      <c r="F1013" s="83">
        <f t="shared" si="5"/>
        <v>4.0524681151808695</v>
      </c>
      <c r="G1013" s="97" t="s">
        <v>409</v>
      </c>
      <c r="H1013" s="96"/>
      <c r="I1013" s="90" t="s">
        <v>45</v>
      </c>
      <c r="J1013" s="86" t="s">
        <v>22</v>
      </c>
      <c r="K1013" s="87" t="s">
        <v>44</v>
      </c>
      <c r="L1013" s="88">
        <v>616.90800000000002</v>
      </c>
    </row>
    <row r="1014" spans="1:12" ht="20.100000000000001" customHeight="1">
      <c r="A1014" s="91">
        <v>44966</v>
      </c>
      <c r="B1014" s="90" t="s">
        <v>18</v>
      </c>
      <c r="C1014" s="97" t="s">
        <v>41</v>
      </c>
      <c r="D1014" s="165" t="s">
        <v>10</v>
      </c>
      <c r="E1014" s="105">
        <v>2500</v>
      </c>
      <c r="F1014" s="83">
        <f t="shared" si="5"/>
        <v>4.0763324226263196</v>
      </c>
      <c r="G1014" s="97" t="s">
        <v>410</v>
      </c>
      <c r="H1014" s="96"/>
      <c r="I1014" s="90" t="s">
        <v>15</v>
      </c>
      <c r="J1014" s="86" t="s">
        <v>22</v>
      </c>
      <c r="K1014" s="87" t="s">
        <v>130</v>
      </c>
      <c r="L1014" s="88">
        <v>613.29639999999995</v>
      </c>
    </row>
    <row r="1015" spans="1:12" ht="20.100000000000001" customHeight="1">
      <c r="A1015" s="91">
        <v>44966</v>
      </c>
      <c r="B1015" s="90" t="s">
        <v>18</v>
      </c>
      <c r="C1015" s="97" t="s">
        <v>41</v>
      </c>
      <c r="D1015" s="165" t="s">
        <v>10</v>
      </c>
      <c r="E1015" s="105">
        <v>2500</v>
      </c>
      <c r="F1015" s="83">
        <f t="shared" si="5"/>
        <v>4.0763324226263196</v>
      </c>
      <c r="G1015" s="97" t="s">
        <v>411</v>
      </c>
      <c r="H1015" s="96"/>
      <c r="I1015" s="90" t="s">
        <v>167</v>
      </c>
      <c r="J1015" s="86" t="s">
        <v>22</v>
      </c>
      <c r="K1015" s="87" t="s">
        <v>130</v>
      </c>
      <c r="L1015" s="88">
        <v>613.29639999999995</v>
      </c>
    </row>
    <row r="1016" spans="1:12" ht="20.100000000000001" customHeight="1">
      <c r="A1016" s="91">
        <v>44966</v>
      </c>
      <c r="B1016" s="90" t="s">
        <v>46</v>
      </c>
      <c r="C1016" s="92" t="s">
        <v>58</v>
      </c>
      <c r="D1016" s="98" t="s">
        <v>7</v>
      </c>
      <c r="E1016" s="108">
        <v>2000</v>
      </c>
      <c r="F1016" s="83">
        <f t="shared" si="5"/>
        <v>3.2419744921446956</v>
      </c>
      <c r="G1016" s="102" t="s">
        <v>61</v>
      </c>
      <c r="H1016" s="96"/>
      <c r="I1016" s="90" t="s">
        <v>40</v>
      </c>
      <c r="J1016" s="86" t="s">
        <v>22</v>
      </c>
      <c r="K1016" s="87" t="s">
        <v>44</v>
      </c>
      <c r="L1016" s="88">
        <v>616.90800000000002</v>
      </c>
    </row>
    <row r="1017" spans="1:12" ht="20.100000000000001" customHeight="1">
      <c r="A1017" s="91">
        <v>44966</v>
      </c>
      <c r="B1017" s="90" t="s">
        <v>46</v>
      </c>
      <c r="C1017" s="92" t="s">
        <v>58</v>
      </c>
      <c r="D1017" s="98" t="s">
        <v>10</v>
      </c>
      <c r="E1017" s="105">
        <v>2800</v>
      </c>
      <c r="F1017" s="83">
        <f t="shared" si="5"/>
        <v>4.565492313341478</v>
      </c>
      <c r="G1017" s="102" t="s">
        <v>63</v>
      </c>
      <c r="H1017" s="96"/>
      <c r="I1017" s="90" t="s">
        <v>15</v>
      </c>
      <c r="J1017" s="86" t="s">
        <v>22</v>
      </c>
      <c r="K1017" s="87" t="s">
        <v>130</v>
      </c>
      <c r="L1017" s="88">
        <v>613.29639999999995</v>
      </c>
    </row>
    <row r="1018" spans="1:12" ht="20.100000000000001" customHeight="1">
      <c r="A1018" s="91">
        <v>44966</v>
      </c>
      <c r="B1018" s="90" t="s">
        <v>123</v>
      </c>
      <c r="C1018" s="90" t="s">
        <v>103</v>
      </c>
      <c r="D1018" s="98" t="s">
        <v>10</v>
      </c>
      <c r="E1018" s="105">
        <v>750</v>
      </c>
      <c r="F1018" s="83">
        <f t="shared" si="5"/>
        <v>1.2228997267878958</v>
      </c>
      <c r="G1018" s="102" t="s">
        <v>63</v>
      </c>
      <c r="H1018" s="96"/>
      <c r="I1018" s="90" t="s">
        <v>15</v>
      </c>
      <c r="J1018" s="86" t="s">
        <v>22</v>
      </c>
      <c r="K1018" s="87" t="s">
        <v>130</v>
      </c>
      <c r="L1018" s="88">
        <v>613.29639999999995</v>
      </c>
    </row>
    <row r="1019" spans="1:12" ht="20.100000000000001" customHeight="1">
      <c r="A1019" s="91">
        <v>44966</v>
      </c>
      <c r="B1019" s="90" t="s">
        <v>123</v>
      </c>
      <c r="C1019" s="90" t="s">
        <v>103</v>
      </c>
      <c r="D1019" s="98" t="s">
        <v>10</v>
      </c>
      <c r="E1019" s="105">
        <v>750</v>
      </c>
      <c r="F1019" s="83">
        <f t="shared" si="5"/>
        <v>1.2228997267878958</v>
      </c>
      <c r="G1019" s="102" t="s">
        <v>63</v>
      </c>
      <c r="H1019" s="96"/>
      <c r="I1019" s="90" t="s">
        <v>15</v>
      </c>
      <c r="J1019" s="86" t="s">
        <v>22</v>
      </c>
      <c r="K1019" s="87" t="s">
        <v>130</v>
      </c>
      <c r="L1019" s="88">
        <v>613.29639999999995</v>
      </c>
    </row>
    <row r="1020" spans="1:12" ht="20.100000000000001" customHeight="1">
      <c r="A1020" s="91">
        <v>44966</v>
      </c>
      <c r="B1020" s="90" t="s">
        <v>123</v>
      </c>
      <c r="C1020" s="90" t="s">
        <v>103</v>
      </c>
      <c r="D1020" s="98" t="s">
        <v>10</v>
      </c>
      <c r="E1020" s="105">
        <v>500</v>
      </c>
      <c r="F1020" s="83">
        <f t="shared" si="5"/>
        <v>0.81526648452526385</v>
      </c>
      <c r="G1020" s="102" t="s">
        <v>63</v>
      </c>
      <c r="H1020" s="96"/>
      <c r="I1020" s="90" t="s">
        <v>15</v>
      </c>
      <c r="J1020" s="86" t="s">
        <v>22</v>
      </c>
      <c r="K1020" s="87" t="s">
        <v>130</v>
      </c>
      <c r="L1020" s="88">
        <v>613.29639999999995</v>
      </c>
    </row>
    <row r="1021" spans="1:12" ht="20.100000000000001" customHeight="1">
      <c r="A1021" s="91">
        <v>44967</v>
      </c>
      <c r="B1021" s="90" t="s">
        <v>221</v>
      </c>
      <c r="C1021" s="92" t="s">
        <v>58</v>
      </c>
      <c r="D1021" s="124" t="s">
        <v>7</v>
      </c>
      <c r="E1021" s="94">
        <v>1900</v>
      </c>
      <c r="F1021" s="83">
        <f t="shared" si="5"/>
        <v>3.0798757675374611</v>
      </c>
      <c r="G1021" s="95" t="s">
        <v>68</v>
      </c>
      <c r="H1021" s="96"/>
      <c r="I1021" s="90" t="s">
        <v>20</v>
      </c>
      <c r="J1021" s="86" t="s">
        <v>22</v>
      </c>
      <c r="K1021" s="87" t="s">
        <v>44</v>
      </c>
      <c r="L1021" s="88">
        <v>616.90800000000002</v>
      </c>
    </row>
    <row r="1022" spans="1:12" ht="20.100000000000001" customHeight="1">
      <c r="A1022" s="91">
        <v>44967</v>
      </c>
      <c r="B1022" s="90" t="s">
        <v>46</v>
      </c>
      <c r="C1022" s="92" t="s">
        <v>58</v>
      </c>
      <c r="D1022" s="98" t="s">
        <v>8</v>
      </c>
      <c r="E1022" s="101">
        <v>1800</v>
      </c>
      <c r="F1022" s="83">
        <f t="shared" ref="F1022:F1085" si="6">E1022/L1022</f>
        <v>2.9349593442909501</v>
      </c>
      <c r="G1022" s="102" t="s">
        <v>67</v>
      </c>
      <c r="H1022" s="96"/>
      <c r="I1022" s="92" t="s">
        <v>14</v>
      </c>
      <c r="J1022" s="86" t="s">
        <v>22</v>
      </c>
      <c r="K1022" s="87" t="s">
        <v>130</v>
      </c>
      <c r="L1022" s="88">
        <v>613.29639999999995</v>
      </c>
    </row>
    <row r="1023" spans="1:12" ht="20.100000000000001" customHeight="1">
      <c r="A1023" s="91">
        <v>44967</v>
      </c>
      <c r="B1023" s="90" t="s">
        <v>332</v>
      </c>
      <c r="C1023" s="97" t="s">
        <v>432</v>
      </c>
      <c r="D1023" s="165" t="s">
        <v>10</v>
      </c>
      <c r="E1023" s="101">
        <v>6800</v>
      </c>
      <c r="F1023" s="83">
        <f t="shared" si="6"/>
        <v>11.087624189543588</v>
      </c>
      <c r="G1023" s="102" t="s">
        <v>82</v>
      </c>
      <c r="H1023" s="96"/>
      <c r="I1023" s="92" t="s">
        <v>14</v>
      </c>
      <c r="J1023" s="86" t="s">
        <v>22</v>
      </c>
      <c r="K1023" s="87" t="s">
        <v>130</v>
      </c>
      <c r="L1023" s="88">
        <v>613.29639999999995</v>
      </c>
    </row>
    <row r="1024" spans="1:12" ht="20.100000000000001" customHeight="1">
      <c r="A1024" s="103">
        <v>44967</v>
      </c>
      <c r="B1024" s="104" t="s">
        <v>46</v>
      </c>
      <c r="C1024" s="92" t="s">
        <v>58</v>
      </c>
      <c r="D1024" s="98" t="s">
        <v>9</v>
      </c>
      <c r="E1024" s="121">
        <v>2900</v>
      </c>
      <c r="F1024" s="83">
        <f t="shared" si="6"/>
        <v>4.7285456102465302</v>
      </c>
      <c r="G1024" s="102" t="s">
        <v>104</v>
      </c>
      <c r="H1024" s="96"/>
      <c r="I1024" s="92" t="s">
        <v>17</v>
      </c>
      <c r="J1024" s="86" t="s">
        <v>22</v>
      </c>
      <c r="K1024" s="87" t="s">
        <v>130</v>
      </c>
      <c r="L1024" s="88">
        <v>613.29639999999995</v>
      </c>
    </row>
    <row r="1025" spans="1:12" ht="20.100000000000001" customHeight="1">
      <c r="A1025" s="110">
        <v>44967</v>
      </c>
      <c r="B1025" s="111" t="s">
        <v>95</v>
      </c>
      <c r="C1025" s="92" t="s">
        <v>58</v>
      </c>
      <c r="D1025" s="112" t="s">
        <v>9</v>
      </c>
      <c r="E1025" s="113">
        <v>1700</v>
      </c>
      <c r="F1025" s="83">
        <f t="shared" si="6"/>
        <v>2.771906047385897</v>
      </c>
      <c r="G1025" s="112" t="s">
        <v>60</v>
      </c>
      <c r="H1025" s="96"/>
      <c r="I1025" s="112" t="s">
        <v>16</v>
      </c>
      <c r="J1025" s="86" t="s">
        <v>22</v>
      </c>
      <c r="K1025" s="87" t="s">
        <v>130</v>
      </c>
      <c r="L1025" s="88">
        <v>613.29639999999995</v>
      </c>
    </row>
    <row r="1026" spans="1:12" ht="20.100000000000001" customHeight="1">
      <c r="A1026" s="103">
        <v>44967</v>
      </c>
      <c r="B1026" s="90" t="s">
        <v>170</v>
      </c>
      <c r="C1026" s="92" t="s">
        <v>58</v>
      </c>
      <c r="D1026" s="98" t="s">
        <v>6</v>
      </c>
      <c r="E1026" s="105">
        <v>3000</v>
      </c>
      <c r="F1026" s="83">
        <f t="shared" si="6"/>
        <v>4.8629617382170434</v>
      </c>
      <c r="G1026" s="90" t="s">
        <v>347</v>
      </c>
      <c r="H1026" s="96"/>
      <c r="I1026" s="90" t="s">
        <v>13</v>
      </c>
      <c r="J1026" s="86" t="s">
        <v>22</v>
      </c>
      <c r="K1026" s="87" t="s">
        <v>44</v>
      </c>
      <c r="L1026" s="88">
        <v>616.90800000000002</v>
      </c>
    </row>
    <row r="1027" spans="1:12" ht="20.100000000000001" customHeight="1">
      <c r="A1027" s="103">
        <v>44967</v>
      </c>
      <c r="B1027" s="90" t="s">
        <v>47</v>
      </c>
      <c r="C1027" s="90" t="s">
        <v>287</v>
      </c>
      <c r="D1027" s="98" t="s">
        <v>6</v>
      </c>
      <c r="E1027" s="105">
        <v>5000</v>
      </c>
      <c r="F1027" s="83">
        <f t="shared" si="6"/>
        <v>8.1049362303617389</v>
      </c>
      <c r="G1027" s="90" t="s">
        <v>66</v>
      </c>
      <c r="H1027" s="96"/>
      <c r="I1027" s="90" t="s">
        <v>13</v>
      </c>
      <c r="J1027" s="86" t="s">
        <v>22</v>
      </c>
      <c r="K1027" s="87" t="s">
        <v>44</v>
      </c>
      <c r="L1027" s="88">
        <v>616.90800000000002</v>
      </c>
    </row>
    <row r="1028" spans="1:12" ht="20.100000000000001" customHeight="1">
      <c r="A1028" s="103">
        <v>44967</v>
      </c>
      <c r="B1028" s="90" t="s">
        <v>46</v>
      </c>
      <c r="C1028" s="92" t="s">
        <v>58</v>
      </c>
      <c r="D1028" s="98" t="s">
        <v>6</v>
      </c>
      <c r="E1028" s="105">
        <v>1950</v>
      </c>
      <c r="F1028" s="83">
        <f t="shared" si="6"/>
        <v>3.1609251298410785</v>
      </c>
      <c r="G1028" s="90" t="s">
        <v>66</v>
      </c>
      <c r="H1028" s="96"/>
      <c r="I1028" s="90" t="s">
        <v>13</v>
      </c>
      <c r="J1028" s="86" t="s">
        <v>22</v>
      </c>
      <c r="K1028" s="87" t="s">
        <v>44</v>
      </c>
      <c r="L1028" s="88">
        <v>616.90800000000002</v>
      </c>
    </row>
    <row r="1029" spans="1:12" ht="20.100000000000001" customHeight="1">
      <c r="A1029" s="91">
        <v>44967</v>
      </c>
      <c r="B1029" s="90" t="s">
        <v>46</v>
      </c>
      <c r="C1029" s="92" t="s">
        <v>58</v>
      </c>
      <c r="D1029" s="98" t="s">
        <v>6</v>
      </c>
      <c r="E1029" s="115">
        <v>2400</v>
      </c>
      <c r="F1029" s="83">
        <f t="shared" si="6"/>
        <v>3.890369390573635</v>
      </c>
      <c r="G1029" s="90" t="s">
        <v>65</v>
      </c>
      <c r="H1029" s="116"/>
      <c r="I1029" s="92" t="s">
        <v>25</v>
      </c>
      <c r="J1029" s="86" t="s">
        <v>22</v>
      </c>
      <c r="K1029" s="87" t="s">
        <v>44</v>
      </c>
      <c r="L1029" s="88">
        <v>616.90800000000002</v>
      </c>
    </row>
    <row r="1030" spans="1:12" ht="20.100000000000001" customHeight="1">
      <c r="A1030" s="91">
        <v>44967</v>
      </c>
      <c r="B1030" s="90" t="s">
        <v>46</v>
      </c>
      <c r="C1030" s="92" t="s">
        <v>58</v>
      </c>
      <c r="D1030" s="98" t="s">
        <v>6</v>
      </c>
      <c r="E1030" s="115">
        <v>2000</v>
      </c>
      <c r="F1030" s="83">
        <f t="shared" si="6"/>
        <v>3.2419744921446956</v>
      </c>
      <c r="G1030" s="102" t="s">
        <v>64</v>
      </c>
      <c r="H1030" s="96"/>
      <c r="I1030" s="92" t="s">
        <v>45</v>
      </c>
      <c r="J1030" s="86" t="s">
        <v>22</v>
      </c>
      <c r="K1030" s="87" t="s">
        <v>44</v>
      </c>
      <c r="L1030" s="88">
        <v>616.90800000000002</v>
      </c>
    </row>
    <row r="1031" spans="1:12" ht="20.100000000000001" customHeight="1">
      <c r="A1031" s="91">
        <v>44967</v>
      </c>
      <c r="B1031" s="90" t="s">
        <v>46</v>
      </c>
      <c r="C1031" s="92" t="s">
        <v>58</v>
      </c>
      <c r="D1031" s="98" t="s">
        <v>6</v>
      </c>
      <c r="E1031" s="115">
        <v>2000</v>
      </c>
      <c r="F1031" s="83">
        <f t="shared" si="6"/>
        <v>3.2419744921446956</v>
      </c>
      <c r="G1031" s="90" t="s">
        <v>129</v>
      </c>
      <c r="H1031" s="116">
        <v>2</v>
      </c>
      <c r="I1031" s="92" t="s">
        <v>128</v>
      </c>
      <c r="J1031" s="86" t="s">
        <v>22</v>
      </c>
      <c r="K1031" s="87" t="s">
        <v>44</v>
      </c>
      <c r="L1031" s="88">
        <v>616.90800000000002</v>
      </c>
    </row>
    <row r="1032" spans="1:12" ht="20.100000000000001" customHeight="1">
      <c r="A1032" s="91">
        <v>44967</v>
      </c>
      <c r="B1032" s="90" t="s">
        <v>46</v>
      </c>
      <c r="C1032" s="92" t="s">
        <v>58</v>
      </c>
      <c r="D1032" s="98" t="s">
        <v>6</v>
      </c>
      <c r="E1032" s="106">
        <v>2000</v>
      </c>
      <c r="F1032" s="83">
        <f t="shared" si="6"/>
        <v>3.2419744921446956</v>
      </c>
      <c r="G1032" s="102" t="s">
        <v>176</v>
      </c>
      <c r="H1032" s="116"/>
      <c r="I1032" s="92" t="s">
        <v>168</v>
      </c>
      <c r="J1032" s="86" t="s">
        <v>22</v>
      </c>
      <c r="K1032" s="87" t="s">
        <v>44</v>
      </c>
      <c r="L1032" s="88">
        <v>616.90800000000002</v>
      </c>
    </row>
    <row r="1033" spans="1:12" ht="20.100000000000001" customHeight="1">
      <c r="A1033" s="91">
        <v>44967</v>
      </c>
      <c r="B1033" s="90" t="s">
        <v>46</v>
      </c>
      <c r="C1033" s="92" t="s">
        <v>58</v>
      </c>
      <c r="D1033" s="98" t="s">
        <v>6</v>
      </c>
      <c r="E1033" s="106">
        <v>1950</v>
      </c>
      <c r="F1033" s="83">
        <f t="shared" si="6"/>
        <v>3.1609251298410785</v>
      </c>
      <c r="G1033" s="102" t="s">
        <v>160</v>
      </c>
      <c r="H1033" s="96"/>
      <c r="I1033" s="92" t="s">
        <v>153</v>
      </c>
      <c r="J1033" s="86" t="s">
        <v>22</v>
      </c>
      <c r="K1033" s="87" t="s">
        <v>44</v>
      </c>
      <c r="L1033" s="88">
        <v>616.90800000000002</v>
      </c>
    </row>
    <row r="1034" spans="1:12" ht="20.100000000000001" customHeight="1">
      <c r="A1034" s="91">
        <v>44967</v>
      </c>
      <c r="B1034" s="90" t="s">
        <v>41</v>
      </c>
      <c r="C1034" s="97" t="s">
        <v>41</v>
      </c>
      <c r="D1034" s="165" t="s">
        <v>6</v>
      </c>
      <c r="E1034" s="106">
        <v>7000</v>
      </c>
      <c r="F1034" s="83">
        <f t="shared" si="6"/>
        <v>11.413730783353694</v>
      </c>
      <c r="G1034" s="102" t="s">
        <v>375</v>
      </c>
      <c r="H1034" s="96"/>
      <c r="I1034" s="92" t="s">
        <v>153</v>
      </c>
      <c r="J1034" s="86" t="s">
        <v>22</v>
      </c>
      <c r="K1034" s="87" t="s">
        <v>130</v>
      </c>
      <c r="L1034" s="88">
        <v>613.29639999999995</v>
      </c>
    </row>
    <row r="1035" spans="1:12" ht="20.100000000000001" customHeight="1">
      <c r="A1035" s="91">
        <v>44967</v>
      </c>
      <c r="B1035" s="90" t="s">
        <v>417</v>
      </c>
      <c r="C1035" s="92" t="s">
        <v>58</v>
      </c>
      <c r="D1035" s="98" t="s">
        <v>6</v>
      </c>
      <c r="E1035" s="115">
        <v>1000</v>
      </c>
      <c r="F1035" s="83">
        <f t="shared" si="6"/>
        <v>1.6209872460723478</v>
      </c>
      <c r="G1035" s="102" t="s">
        <v>178</v>
      </c>
      <c r="H1035" s="96"/>
      <c r="I1035" s="92" t="s">
        <v>144</v>
      </c>
      <c r="J1035" s="86" t="s">
        <v>22</v>
      </c>
      <c r="K1035" s="87" t="s">
        <v>44</v>
      </c>
      <c r="L1035" s="88">
        <v>616.90800000000002</v>
      </c>
    </row>
    <row r="1036" spans="1:12" ht="20.100000000000001" customHeight="1">
      <c r="A1036" s="91">
        <v>44967</v>
      </c>
      <c r="B1036" s="90" t="s">
        <v>46</v>
      </c>
      <c r="C1036" s="92" t="s">
        <v>58</v>
      </c>
      <c r="D1036" s="98" t="s">
        <v>7</v>
      </c>
      <c r="E1036" s="108">
        <v>1500</v>
      </c>
      <c r="F1036" s="83">
        <f t="shared" si="6"/>
        <v>2.4314808691085217</v>
      </c>
      <c r="G1036" s="90" t="s">
        <v>112</v>
      </c>
      <c r="H1036" s="96"/>
      <c r="I1036" s="90" t="s">
        <v>59</v>
      </c>
      <c r="J1036" s="86" t="s">
        <v>22</v>
      </c>
      <c r="K1036" s="87" t="s">
        <v>44</v>
      </c>
      <c r="L1036" s="88">
        <v>616.90800000000002</v>
      </c>
    </row>
    <row r="1037" spans="1:12" ht="20.100000000000001" customHeight="1">
      <c r="A1037" s="91">
        <v>44967</v>
      </c>
      <c r="B1037" s="90" t="s">
        <v>46</v>
      </c>
      <c r="C1037" s="92" t="s">
        <v>58</v>
      </c>
      <c r="D1037" s="98" t="s">
        <v>7</v>
      </c>
      <c r="E1037" s="108">
        <v>1400</v>
      </c>
      <c r="F1037" s="83">
        <f t="shared" si="6"/>
        <v>2.2693821445012872</v>
      </c>
      <c r="G1037" s="90" t="s">
        <v>161</v>
      </c>
      <c r="H1037" s="96"/>
      <c r="I1037" s="90" t="s">
        <v>12</v>
      </c>
      <c r="J1037" s="86" t="s">
        <v>22</v>
      </c>
      <c r="K1037" s="87" t="s">
        <v>44</v>
      </c>
      <c r="L1037" s="88">
        <v>616.90800000000002</v>
      </c>
    </row>
    <row r="1038" spans="1:12" ht="20.100000000000001" customHeight="1">
      <c r="A1038" s="91">
        <v>44967</v>
      </c>
      <c r="B1038" s="90" t="s">
        <v>46</v>
      </c>
      <c r="C1038" s="92" t="s">
        <v>58</v>
      </c>
      <c r="D1038" s="98" t="s">
        <v>10</v>
      </c>
      <c r="E1038" s="101">
        <v>1800</v>
      </c>
      <c r="F1038" s="83">
        <f t="shared" si="6"/>
        <v>2.9349593442909501</v>
      </c>
      <c r="G1038" s="102" t="s">
        <v>179</v>
      </c>
      <c r="H1038" s="96"/>
      <c r="I1038" s="92" t="s">
        <v>167</v>
      </c>
      <c r="J1038" s="86" t="s">
        <v>22</v>
      </c>
      <c r="K1038" s="87" t="s">
        <v>130</v>
      </c>
      <c r="L1038" s="88">
        <v>613.29639999999995</v>
      </c>
    </row>
    <row r="1039" spans="1:12" ht="20.100000000000001" customHeight="1">
      <c r="A1039" s="91">
        <v>44967</v>
      </c>
      <c r="B1039" s="90" t="s">
        <v>18</v>
      </c>
      <c r="C1039" s="97" t="s">
        <v>41</v>
      </c>
      <c r="D1039" s="165" t="s">
        <v>9</v>
      </c>
      <c r="E1039" s="105">
        <v>5000</v>
      </c>
      <c r="F1039" s="83">
        <f t="shared" si="6"/>
        <v>8.1526648452526391</v>
      </c>
      <c r="G1039" s="97" t="s">
        <v>396</v>
      </c>
      <c r="H1039" s="96"/>
      <c r="I1039" s="90" t="s">
        <v>17</v>
      </c>
      <c r="J1039" s="86" t="s">
        <v>22</v>
      </c>
      <c r="K1039" s="87" t="s">
        <v>130</v>
      </c>
      <c r="L1039" s="88">
        <v>613.29639999999995</v>
      </c>
    </row>
    <row r="1040" spans="1:12" ht="20.100000000000001" customHeight="1">
      <c r="A1040" s="91">
        <v>44967</v>
      </c>
      <c r="B1040" s="90" t="s">
        <v>18</v>
      </c>
      <c r="C1040" s="97" t="s">
        <v>41</v>
      </c>
      <c r="D1040" s="165" t="s">
        <v>9</v>
      </c>
      <c r="E1040" s="105">
        <v>5000</v>
      </c>
      <c r="F1040" s="83">
        <f t="shared" si="6"/>
        <v>8.1526648452526391</v>
      </c>
      <c r="G1040" s="97" t="s">
        <v>397</v>
      </c>
      <c r="H1040" s="96"/>
      <c r="I1040" s="90" t="s">
        <v>16</v>
      </c>
      <c r="J1040" s="86" t="s">
        <v>22</v>
      </c>
      <c r="K1040" s="87" t="s">
        <v>130</v>
      </c>
      <c r="L1040" s="88">
        <v>613.29639999999995</v>
      </c>
    </row>
    <row r="1041" spans="1:12" ht="20.100000000000001" customHeight="1">
      <c r="A1041" s="91">
        <v>44967</v>
      </c>
      <c r="B1041" s="90" t="s">
        <v>18</v>
      </c>
      <c r="C1041" s="97" t="s">
        <v>41</v>
      </c>
      <c r="D1041" s="165" t="s">
        <v>7</v>
      </c>
      <c r="E1041" s="105">
        <v>5000</v>
      </c>
      <c r="F1041" s="83">
        <f t="shared" si="6"/>
        <v>8.1049362303617389</v>
      </c>
      <c r="G1041" s="97" t="s">
        <v>398</v>
      </c>
      <c r="H1041" s="96"/>
      <c r="I1041" s="90" t="s">
        <v>20</v>
      </c>
      <c r="J1041" s="86" t="s">
        <v>22</v>
      </c>
      <c r="K1041" s="87" t="s">
        <v>44</v>
      </c>
      <c r="L1041" s="88">
        <v>616.90800000000002</v>
      </c>
    </row>
    <row r="1042" spans="1:12" ht="20.100000000000001" customHeight="1">
      <c r="A1042" s="91">
        <v>44967</v>
      </c>
      <c r="B1042" s="90" t="s">
        <v>18</v>
      </c>
      <c r="C1042" s="97" t="s">
        <v>41</v>
      </c>
      <c r="D1042" s="165" t="s">
        <v>6</v>
      </c>
      <c r="E1042" s="105">
        <v>5000</v>
      </c>
      <c r="F1042" s="83">
        <f t="shared" si="6"/>
        <v>8.1049362303617389</v>
      </c>
      <c r="G1042" s="97" t="s">
        <v>399</v>
      </c>
      <c r="H1042" s="96"/>
      <c r="I1042" s="90" t="s">
        <v>13</v>
      </c>
      <c r="J1042" s="86" t="s">
        <v>22</v>
      </c>
      <c r="K1042" s="87" t="s">
        <v>44</v>
      </c>
      <c r="L1042" s="88">
        <v>616.90800000000002</v>
      </c>
    </row>
    <row r="1043" spans="1:12" ht="20.100000000000001" customHeight="1">
      <c r="A1043" s="91">
        <v>44967</v>
      </c>
      <c r="B1043" s="90" t="s">
        <v>18</v>
      </c>
      <c r="C1043" s="97" t="s">
        <v>41</v>
      </c>
      <c r="D1043" s="165" t="s">
        <v>7</v>
      </c>
      <c r="E1043" s="105">
        <v>2500</v>
      </c>
      <c r="F1043" s="83">
        <f t="shared" si="6"/>
        <v>4.0524681151808695</v>
      </c>
      <c r="G1043" s="97" t="s">
        <v>400</v>
      </c>
      <c r="H1043" s="96"/>
      <c r="I1043" s="90" t="s">
        <v>14</v>
      </c>
      <c r="J1043" s="86" t="s">
        <v>22</v>
      </c>
      <c r="K1043" s="87" t="s">
        <v>44</v>
      </c>
      <c r="L1043" s="88">
        <v>616.90800000000002</v>
      </c>
    </row>
    <row r="1044" spans="1:12" ht="20.100000000000001" customHeight="1">
      <c r="A1044" s="91">
        <v>44967</v>
      </c>
      <c r="B1044" s="90" t="s">
        <v>18</v>
      </c>
      <c r="C1044" s="97" t="s">
        <v>41</v>
      </c>
      <c r="D1044" s="165" t="s">
        <v>7</v>
      </c>
      <c r="E1044" s="105">
        <v>2500</v>
      </c>
      <c r="F1044" s="83">
        <f t="shared" si="6"/>
        <v>4.0524681151808695</v>
      </c>
      <c r="G1044" s="97" t="s">
        <v>401</v>
      </c>
      <c r="H1044" s="96"/>
      <c r="I1044" s="90" t="s">
        <v>40</v>
      </c>
      <c r="J1044" s="86" t="s">
        <v>22</v>
      </c>
      <c r="K1044" s="87" t="s">
        <v>44</v>
      </c>
      <c r="L1044" s="88">
        <v>616.90800000000002</v>
      </c>
    </row>
    <row r="1045" spans="1:12" ht="20.100000000000001" customHeight="1">
      <c r="A1045" s="91">
        <v>44967</v>
      </c>
      <c r="B1045" s="90" t="s">
        <v>18</v>
      </c>
      <c r="C1045" s="97" t="s">
        <v>41</v>
      </c>
      <c r="D1045" s="165" t="s">
        <v>7</v>
      </c>
      <c r="E1045" s="105">
        <v>2500</v>
      </c>
      <c r="F1045" s="83">
        <f t="shared" si="6"/>
        <v>4.0524681151808695</v>
      </c>
      <c r="G1045" s="97" t="s">
        <v>402</v>
      </c>
      <c r="H1045" s="96"/>
      <c r="I1045" s="90" t="s">
        <v>12</v>
      </c>
      <c r="J1045" s="86" t="s">
        <v>22</v>
      </c>
      <c r="K1045" s="87" t="s">
        <v>44</v>
      </c>
      <c r="L1045" s="88">
        <v>616.90800000000002</v>
      </c>
    </row>
    <row r="1046" spans="1:12" ht="20.100000000000001" customHeight="1">
      <c r="A1046" s="91">
        <v>44967</v>
      </c>
      <c r="B1046" s="90" t="s">
        <v>18</v>
      </c>
      <c r="C1046" s="97" t="s">
        <v>41</v>
      </c>
      <c r="D1046" s="165" t="s">
        <v>7</v>
      </c>
      <c r="E1046" s="105">
        <v>2500</v>
      </c>
      <c r="F1046" s="83">
        <f t="shared" si="6"/>
        <v>4.0524681151808695</v>
      </c>
      <c r="G1046" s="97" t="s">
        <v>403</v>
      </c>
      <c r="H1046" s="96"/>
      <c r="I1046" s="90" t="s">
        <v>59</v>
      </c>
      <c r="J1046" s="86" t="s">
        <v>22</v>
      </c>
      <c r="K1046" s="87" t="s">
        <v>44</v>
      </c>
      <c r="L1046" s="88">
        <v>616.90800000000002</v>
      </c>
    </row>
    <row r="1047" spans="1:12" ht="20.100000000000001" customHeight="1">
      <c r="A1047" s="91">
        <v>44967</v>
      </c>
      <c r="B1047" s="90" t="s">
        <v>18</v>
      </c>
      <c r="C1047" s="97" t="s">
        <v>41</v>
      </c>
      <c r="D1047" s="165" t="s">
        <v>7</v>
      </c>
      <c r="E1047" s="105">
        <v>2500</v>
      </c>
      <c r="F1047" s="83">
        <f t="shared" si="6"/>
        <v>4.0524681151808695</v>
      </c>
      <c r="G1047" s="97" t="s">
        <v>404</v>
      </c>
      <c r="H1047" s="96"/>
      <c r="I1047" s="90" t="s">
        <v>144</v>
      </c>
      <c r="J1047" s="86" t="s">
        <v>22</v>
      </c>
      <c r="K1047" s="87" t="s">
        <v>44</v>
      </c>
      <c r="L1047" s="88">
        <v>616.90800000000002</v>
      </c>
    </row>
    <row r="1048" spans="1:12" ht="20.100000000000001" customHeight="1">
      <c r="A1048" s="91">
        <v>44967</v>
      </c>
      <c r="B1048" s="90" t="s">
        <v>18</v>
      </c>
      <c r="C1048" s="97" t="s">
        <v>41</v>
      </c>
      <c r="D1048" s="165" t="s">
        <v>6</v>
      </c>
      <c r="E1048" s="105">
        <v>2500</v>
      </c>
      <c r="F1048" s="83">
        <f t="shared" si="6"/>
        <v>4.0524681151808695</v>
      </c>
      <c r="G1048" s="97" t="s">
        <v>405</v>
      </c>
      <c r="H1048" s="96"/>
      <c r="I1048" s="90" t="s">
        <v>25</v>
      </c>
      <c r="J1048" s="86" t="s">
        <v>22</v>
      </c>
      <c r="K1048" s="87" t="s">
        <v>44</v>
      </c>
      <c r="L1048" s="88">
        <v>616.90800000000002</v>
      </c>
    </row>
    <row r="1049" spans="1:12" ht="20.100000000000001" customHeight="1">
      <c r="A1049" s="91">
        <v>44967</v>
      </c>
      <c r="B1049" s="90" t="s">
        <v>18</v>
      </c>
      <c r="C1049" s="97" t="s">
        <v>41</v>
      </c>
      <c r="D1049" s="165" t="s">
        <v>6</v>
      </c>
      <c r="E1049" s="105">
        <v>2500</v>
      </c>
      <c r="F1049" s="83">
        <f t="shared" si="6"/>
        <v>4.0524681151808695</v>
      </c>
      <c r="G1049" s="97" t="s">
        <v>406</v>
      </c>
      <c r="H1049" s="96"/>
      <c r="I1049" s="90" t="s">
        <v>128</v>
      </c>
      <c r="J1049" s="86" t="s">
        <v>22</v>
      </c>
      <c r="K1049" s="87" t="s">
        <v>44</v>
      </c>
      <c r="L1049" s="88">
        <v>616.90800000000002</v>
      </c>
    </row>
    <row r="1050" spans="1:12" ht="20.100000000000001" customHeight="1">
      <c r="A1050" s="91">
        <v>44967</v>
      </c>
      <c r="B1050" s="90" t="s">
        <v>18</v>
      </c>
      <c r="C1050" s="97" t="s">
        <v>41</v>
      </c>
      <c r="D1050" s="165" t="s">
        <v>6</v>
      </c>
      <c r="E1050" s="105">
        <v>2500</v>
      </c>
      <c r="F1050" s="83">
        <f t="shared" si="6"/>
        <v>4.0524681151808695</v>
      </c>
      <c r="G1050" s="97" t="s">
        <v>407</v>
      </c>
      <c r="H1050" s="96"/>
      <c r="I1050" s="90" t="s">
        <v>153</v>
      </c>
      <c r="J1050" s="86" t="s">
        <v>22</v>
      </c>
      <c r="K1050" s="87" t="s">
        <v>44</v>
      </c>
      <c r="L1050" s="88">
        <v>616.90800000000002</v>
      </c>
    </row>
    <row r="1051" spans="1:12" ht="20.100000000000001" customHeight="1">
      <c r="A1051" s="91">
        <v>44967</v>
      </c>
      <c r="B1051" s="90" t="s">
        <v>18</v>
      </c>
      <c r="C1051" s="97" t="s">
        <v>41</v>
      </c>
      <c r="D1051" s="165" t="s">
        <v>6</v>
      </c>
      <c r="E1051" s="105">
        <v>2500</v>
      </c>
      <c r="F1051" s="83">
        <f t="shared" si="6"/>
        <v>4.0524681151808695</v>
      </c>
      <c r="G1051" s="97" t="s">
        <v>408</v>
      </c>
      <c r="H1051" s="96"/>
      <c r="I1051" s="90" t="s">
        <v>168</v>
      </c>
      <c r="J1051" s="86" t="s">
        <v>22</v>
      </c>
      <c r="K1051" s="87" t="s">
        <v>44</v>
      </c>
      <c r="L1051" s="88">
        <v>616.90800000000002</v>
      </c>
    </row>
    <row r="1052" spans="1:12" ht="20.100000000000001" customHeight="1">
      <c r="A1052" s="91">
        <v>44967</v>
      </c>
      <c r="B1052" s="90" t="s">
        <v>18</v>
      </c>
      <c r="C1052" s="97" t="s">
        <v>41</v>
      </c>
      <c r="D1052" s="165" t="s">
        <v>6</v>
      </c>
      <c r="E1052" s="105">
        <v>2500</v>
      </c>
      <c r="F1052" s="83">
        <f t="shared" si="6"/>
        <v>4.0524681151808695</v>
      </c>
      <c r="G1052" s="97" t="s">
        <v>409</v>
      </c>
      <c r="H1052" s="96"/>
      <c r="I1052" s="90" t="s">
        <v>45</v>
      </c>
      <c r="J1052" s="86" t="s">
        <v>22</v>
      </c>
      <c r="K1052" s="87" t="s">
        <v>44</v>
      </c>
      <c r="L1052" s="88">
        <v>616.90800000000002</v>
      </c>
    </row>
    <row r="1053" spans="1:12" ht="20.100000000000001" customHeight="1">
      <c r="A1053" s="91">
        <v>44967</v>
      </c>
      <c r="B1053" s="90" t="s">
        <v>18</v>
      </c>
      <c r="C1053" s="97" t="s">
        <v>41</v>
      </c>
      <c r="D1053" s="165" t="s">
        <v>10</v>
      </c>
      <c r="E1053" s="105">
        <v>2500</v>
      </c>
      <c r="F1053" s="83">
        <f t="shared" si="6"/>
        <v>4.0763324226263196</v>
      </c>
      <c r="G1053" s="97" t="s">
        <v>410</v>
      </c>
      <c r="H1053" s="96"/>
      <c r="I1053" s="90" t="s">
        <v>15</v>
      </c>
      <c r="J1053" s="86" t="s">
        <v>22</v>
      </c>
      <c r="K1053" s="87" t="s">
        <v>130</v>
      </c>
      <c r="L1053" s="88">
        <v>613.29639999999995</v>
      </c>
    </row>
    <row r="1054" spans="1:12" ht="20.100000000000001" customHeight="1">
      <c r="A1054" s="91">
        <v>44967</v>
      </c>
      <c r="B1054" s="90" t="s">
        <v>18</v>
      </c>
      <c r="C1054" s="97" t="s">
        <v>41</v>
      </c>
      <c r="D1054" s="165" t="s">
        <v>10</v>
      </c>
      <c r="E1054" s="105">
        <v>2500</v>
      </c>
      <c r="F1054" s="83">
        <f t="shared" si="6"/>
        <v>4.0763324226263196</v>
      </c>
      <c r="G1054" s="97" t="s">
        <v>411</v>
      </c>
      <c r="H1054" s="96"/>
      <c r="I1054" s="90" t="s">
        <v>167</v>
      </c>
      <c r="J1054" s="86" t="s">
        <v>22</v>
      </c>
      <c r="K1054" s="87" t="s">
        <v>130</v>
      </c>
      <c r="L1054" s="88">
        <v>613.29639999999995</v>
      </c>
    </row>
    <row r="1055" spans="1:12" ht="20.100000000000001" customHeight="1">
      <c r="A1055" s="91">
        <v>44967</v>
      </c>
      <c r="B1055" s="90" t="s">
        <v>46</v>
      </c>
      <c r="C1055" s="92" t="s">
        <v>58</v>
      </c>
      <c r="D1055" s="98" t="s">
        <v>7</v>
      </c>
      <c r="E1055" s="108">
        <v>2400</v>
      </c>
      <c r="F1055" s="83">
        <f t="shared" si="6"/>
        <v>3.890369390573635</v>
      </c>
      <c r="G1055" s="102" t="s">
        <v>61</v>
      </c>
      <c r="H1055" s="96"/>
      <c r="I1055" s="90" t="s">
        <v>40</v>
      </c>
      <c r="J1055" s="86" t="s">
        <v>22</v>
      </c>
      <c r="K1055" s="87" t="s">
        <v>44</v>
      </c>
      <c r="L1055" s="88">
        <v>616.90800000000002</v>
      </c>
    </row>
    <row r="1056" spans="1:12" ht="20.100000000000001" customHeight="1">
      <c r="A1056" s="91">
        <v>44967</v>
      </c>
      <c r="B1056" s="90" t="s">
        <v>46</v>
      </c>
      <c r="C1056" s="92" t="s">
        <v>58</v>
      </c>
      <c r="D1056" s="98" t="s">
        <v>10</v>
      </c>
      <c r="E1056" s="105">
        <v>2000</v>
      </c>
      <c r="F1056" s="83">
        <f t="shared" si="6"/>
        <v>3.2610659381010554</v>
      </c>
      <c r="G1056" s="102" t="s">
        <v>63</v>
      </c>
      <c r="H1056" s="96"/>
      <c r="I1056" s="90" t="s">
        <v>15</v>
      </c>
      <c r="J1056" s="86" t="s">
        <v>22</v>
      </c>
      <c r="K1056" s="87" t="s">
        <v>130</v>
      </c>
      <c r="L1056" s="88">
        <v>613.29639999999995</v>
      </c>
    </row>
    <row r="1057" spans="1:12" ht="20.100000000000001" customHeight="1">
      <c r="A1057" s="91">
        <v>44967</v>
      </c>
      <c r="B1057" s="90" t="s">
        <v>387</v>
      </c>
      <c r="C1057" s="97" t="s">
        <v>41</v>
      </c>
      <c r="D1057" s="165" t="s">
        <v>10</v>
      </c>
      <c r="E1057" s="101">
        <v>25000</v>
      </c>
      <c r="F1057" s="83">
        <f t="shared" si="6"/>
        <v>40.763324226263194</v>
      </c>
      <c r="G1057" s="102" t="s">
        <v>388</v>
      </c>
      <c r="H1057" s="96"/>
      <c r="I1057" s="90" t="s">
        <v>15</v>
      </c>
      <c r="J1057" s="86" t="s">
        <v>22</v>
      </c>
      <c r="K1057" s="87" t="s">
        <v>130</v>
      </c>
      <c r="L1057" s="88">
        <v>613.29639999999995</v>
      </c>
    </row>
    <row r="1058" spans="1:12" ht="20.100000000000001" customHeight="1">
      <c r="A1058" s="103">
        <v>44968</v>
      </c>
      <c r="B1058" s="104" t="s">
        <v>46</v>
      </c>
      <c r="C1058" s="92" t="s">
        <v>58</v>
      </c>
      <c r="D1058" s="98" t="s">
        <v>9</v>
      </c>
      <c r="E1058" s="101">
        <v>2900</v>
      </c>
      <c r="F1058" s="83">
        <f t="shared" si="6"/>
        <v>4.7285456102465302</v>
      </c>
      <c r="G1058" s="102" t="s">
        <v>104</v>
      </c>
      <c r="H1058" s="96"/>
      <c r="I1058" s="92" t="s">
        <v>17</v>
      </c>
      <c r="J1058" s="86" t="s">
        <v>22</v>
      </c>
      <c r="K1058" s="87" t="s">
        <v>130</v>
      </c>
      <c r="L1058" s="88">
        <v>613.29639999999995</v>
      </c>
    </row>
    <row r="1059" spans="1:12" ht="20.100000000000001" customHeight="1">
      <c r="A1059" s="91">
        <v>44968</v>
      </c>
      <c r="B1059" s="90" t="s">
        <v>18</v>
      </c>
      <c r="C1059" s="97" t="s">
        <v>41</v>
      </c>
      <c r="D1059" s="165" t="s">
        <v>9</v>
      </c>
      <c r="E1059" s="105">
        <v>5000</v>
      </c>
      <c r="F1059" s="83">
        <f t="shared" si="6"/>
        <v>8.1526648452526391</v>
      </c>
      <c r="G1059" s="97" t="s">
        <v>396</v>
      </c>
      <c r="H1059" s="96"/>
      <c r="I1059" s="90" t="s">
        <v>17</v>
      </c>
      <c r="J1059" s="86" t="s">
        <v>22</v>
      </c>
      <c r="K1059" s="87" t="s">
        <v>130</v>
      </c>
      <c r="L1059" s="88">
        <v>613.29639999999995</v>
      </c>
    </row>
    <row r="1060" spans="1:12" ht="20.100000000000001" customHeight="1">
      <c r="A1060" s="91">
        <v>44968</v>
      </c>
      <c r="B1060" s="90" t="s">
        <v>18</v>
      </c>
      <c r="C1060" s="97" t="s">
        <v>41</v>
      </c>
      <c r="D1060" s="165" t="s">
        <v>9</v>
      </c>
      <c r="E1060" s="105">
        <v>5000</v>
      </c>
      <c r="F1060" s="83">
        <f t="shared" si="6"/>
        <v>8.1526648452526391</v>
      </c>
      <c r="G1060" s="97" t="s">
        <v>397</v>
      </c>
      <c r="H1060" s="96"/>
      <c r="I1060" s="90" t="s">
        <v>16</v>
      </c>
      <c r="J1060" s="86" t="s">
        <v>22</v>
      </c>
      <c r="K1060" s="87" t="s">
        <v>130</v>
      </c>
      <c r="L1060" s="88">
        <v>613.29639999999995</v>
      </c>
    </row>
    <row r="1061" spans="1:12" ht="20.100000000000001" customHeight="1">
      <c r="A1061" s="91">
        <v>44968</v>
      </c>
      <c r="B1061" s="90" t="s">
        <v>18</v>
      </c>
      <c r="C1061" s="97" t="s">
        <v>41</v>
      </c>
      <c r="D1061" s="165" t="s">
        <v>10</v>
      </c>
      <c r="E1061" s="105">
        <v>2500</v>
      </c>
      <c r="F1061" s="83">
        <f t="shared" si="6"/>
        <v>4.0763324226263196</v>
      </c>
      <c r="G1061" s="97" t="s">
        <v>410</v>
      </c>
      <c r="H1061" s="96"/>
      <c r="I1061" s="90" t="s">
        <v>15</v>
      </c>
      <c r="J1061" s="86" t="s">
        <v>22</v>
      </c>
      <c r="K1061" s="87" t="s">
        <v>130</v>
      </c>
      <c r="L1061" s="88">
        <v>613.29639999999995</v>
      </c>
    </row>
    <row r="1062" spans="1:12" ht="20.100000000000001" customHeight="1">
      <c r="A1062" s="91">
        <v>44969</v>
      </c>
      <c r="B1062" s="90" t="s">
        <v>430</v>
      </c>
      <c r="C1062" s="92" t="s">
        <v>58</v>
      </c>
      <c r="D1062" s="98" t="s">
        <v>7</v>
      </c>
      <c r="E1062" s="108">
        <v>1500</v>
      </c>
      <c r="F1062" s="83">
        <f t="shared" si="6"/>
        <v>2.4314808691085217</v>
      </c>
      <c r="G1062" s="102" t="s">
        <v>86</v>
      </c>
      <c r="H1062" s="96"/>
      <c r="I1062" s="90" t="s">
        <v>40</v>
      </c>
      <c r="J1062" s="86" t="s">
        <v>22</v>
      </c>
      <c r="K1062" s="87" t="s">
        <v>44</v>
      </c>
      <c r="L1062" s="88">
        <v>616.90800000000002</v>
      </c>
    </row>
    <row r="1063" spans="1:12" ht="20.100000000000001" customHeight="1">
      <c r="A1063" s="91">
        <v>44969</v>
      </c>
      <c r="B1063" s="90" t="s">
        <v>48</v>
      </c>
      <c r="C1063" s="90" t="s">
        <v>287</v>
      </c>
      <c r="D1063" s="98" t="s">
        <v>7</v>
      </c>
      <c r="E1063" s="108">
        <v>10000</v>
      </c>
      <c r="F1063" s="83">
        <f t="shared" si="6"/>
        <v>16.209872460723478</v>
      </c>
      <c r="G1063" s="102" t="s">
        <v>87</v>
      </c>
      <c r="H1063" s="96"/>
      <c r="I1063" s="90" t="s">
        <v>40</v>
      </c>
      <c r="J1063" s="86" t="s">
        <v>22</v>
      </c>
      <c r="K1063" s="87" t="s">
        <v>44</v>
      </c>
      <c r="L1063" s="88">
        <v>616.90800000000002</v>
      </c>
    </row>
    <row r="1064" spans="1:12" ht="20.100000000000001" customHeight="1">
      <c r="A1064" s="91">
        <v>44969</v>
      </c>
      <c r="B1064" s="90" t="s">
        <v>47</v>
      </c>
      <c r="C1064" s="90" t="s">
        <v>287</v>
      </c>
      <c r="D1064" s="98" t="s">
        <v>7</v>
      </c>
      <c r="E1064" s="108">
        <v>5000</v>
      </c>
      <c r="F1064" s="83">
        <f t="shared" si="6"/>
        <v>8.1049362303617389</v>
      </c>
      <c r="G1064" s="102" t="s">
        <v>61</v>
      </c>
      <c r="H1064" s="96"/>
      <c r="I1064" s="90" t="s">
        <v>40</v>
      </c>
      <c r="J1064" s="86" t="s">
        <v>22</v>
      </c>
      <c r="K1064" s="87" t="s">
        <v>44</v>
      </c>
      <c r="L1064" s="88">
        <v>616.90800000000002</v>
      </c>
    </row>
    <row r="1065" spans="1:12" ht="20.100000000000001" customHeight="1">
      <c r="A1065" s="91">
        <v>44969</v>
      </c>
      <c r="B1065" s="90" t="s">
        <v>46</v>
      </c>
      <c r="C1065" s="92" t="s">
        <v>58</v>
      </c>
      <c r="D1065" s="98" t="s">
        <v>7</v>
      </c>
      <c r="E1065" s="108">
        <v>2000</v>
      </c>
      <c r="F1065" s="83">
        <f t="shared" si="6"/>
        <v>3.2419744921446956</v>
      </c>
      <c r="G1065" s="102" t="s">
        <v>61</v>
      </c>
      <c r="H1065" s="96"/>
      <c r="I1065" s="90" t="s">
        <v>40</v>
      </c>
      <c r="J1065" s="86" t="s">
        <v>22</v>
      </c>
      <c r="K1065" s="87" t="s">
        <v>44</v>
      </c>
      <c r="L1065" s="88">
        <v>616.90800000000002</v>
      </c>
    </row>
    <row r="1066" spans="1:12" ht="20.100000000000001" customHeight="1">
      <c r="A1066" s="91">
        <v>44970</v>
      </c>
      <c r="B1066" s="125" t="s">
        <v>293</v>
      </c>
      <c r="C1066" s="125" t="s">
        <v>11</v>
      </c>
      <c r="D1066" s="125" t="s">
        <v>9</v>
      </c>
      <c r="E1066" s="121">
        <v>150596</v>
      </c>
      <c r="F1066" s="83">
        <f t="shared" si="6"/>
        <v>245.55174300713327</v>
      </c>
      <c r="G1066" s="84" t="s">
        <v>295</v>
      </c>
      <c r="H1066" s="85"/>
      <c r="I1066" s="80" t="s">
        <v>56</v>
      </c>
      <c r="J1066" s="86" t="s">
        <v>22</v>
      </c>
      <c r="K1066" s="87" t="s">
        <v>130</v>
      </c>
      <c r="L1066" s="88">
        <v>613.29639999999995</v>
      </c>
    </row>
    <row r="1067" spans="1:12" ht="20.100000000000001" customHeight="1">
      <c r="A1067" s="91">
        <v>44970</v>
      </c>
      <c r="B1067" s="125" t="s">
        <v>293</v>
      </c>
      <c r="C1067" s="125" t="s">
        <v>11</v>
      </c>
      <c r="D1067" s="126" t="s">
        <v>8</v>
      </c>
      <c r="E1067" s="121">
        <v>58409</v>
      </c>
      <c r="F1067" s="83">
        <f t="shared" si="6"/>
        <v>95.237800189272278</v>
      </c>
      <c r="G1067" s="84" t="s">
        <v>295</v>
      </c>
      <c r="H1067" s="85"/>
      <c r="I1067" s="80" t="s">
        <v>56</v>
      </c>
      <c r="J1067" s="86" t="s">
        <v>22</v>
      </c>
      <c r="K1067" s="87" t="s">
        <v>130</v>
      </c>
      <c r="L1067" s="88">
        <v>613.29639999999995</v>
      </c>
    </row>
    <row r="1068" spans="1:12" ht="20.100000000000001" customHeight="1">
      <c r="A1068" s="91">
        <v>44970</v>
      </c>
      <c r="B1068" s="125" t="s">
        <v>293</v>
      </c>
      <c r="C1068" s="125" t="s">
        <v>11</v>
      </c>
      <c r="D1068" s="126" t="s">
        <v>6</v>
      </c>
      <c r="E1068" s="121">
        <v>136341</v>
      </c>
      <c r="F1068" s="83">
        <f t="shared" si="6"/>
        <v>231.85194506608258</v>
      </c>
      <c r="G1068" s="84" t="s">
        <v>295</v>
      </c>
      <c r="H1068" s="85"/>
      <c r="I1068" s="80" t="s">
        <v>56</v>
      </c>
      <c r="J1068" s="86" t="s">
        <v>22</v>
      </c>
      <c r="K1068" s="87" t="s">
        <v>431</v>
      </c>
      <c r="L1068" s="88">
        <v>588.05200000000002</v>
      </c>
    </row>
    <row r="1069" spans="1:12" ht="20.100000000000001" customHeight="1">
      <c r="A1069" s="91">
        <v>44970</v>
      </c>
      <c r="B1069" s="125" t="s">
        <v>293</v>
      </c>
      <c r="C1069" s="125" t="s">
        <v>11</v>
      </c>
      <c r="D1069" s="126" t="s">
        <v>7</v>
      </c>
      <c r="E1069" s="121">
        <v>117554</v>
      </c>
      <c r="F1069" s="83">
        <f t="shared" si="6"/>
        <v>191.67567264376575</v>
      </c>
      <c r="G1069" s="84" t="s">
        <v>295</v>
      </c>
      <c r="H1069" s="85"/>
      <c r="I1069" s="80" t="s">
        <v>56</v>
      </c>
      <c r="J1069" s="86" t="s">
        <v>22</v>
      </c>
      <c r="K1069" s="87" t="s">
        <v>130</v>
      </c>
      <c r="L1069" s="88">
        <v>613.29639999999995</v>
      </c>
    </row>
    <row r="1070" spans="1:12" ht="20.100000000000001" customHeight="1">
      <c r="A1070" s="91">
        <v>44970</v>
      </c>
      <c r="B1070" s="125" t="s">
        <v>293</v>
      </c>
      <c r="C1070" s="125" t="s">
        <v>11</v>
      </c>
      <c r="D1070" s="126" t="s">
        <v>10</v>
      </c>
      <c r="E1070" s="121">
        <v>31070</v>
      </c>
      <c r="F1070" s="83">
        <f t="shared" si="6"/>
        <v>50.660659348399896</v>
      </c>
      <c r="G1070" s="84" t="s">
        <v>295</v>
      </c>
      <c r="H1070" s="85"/>
      <c r="I1070" s="80" t="s">
        <v>56</v>
      </c>
      <c r="J1070" s="86" t="s">
        <v>22</v>
      </c>
      <c r="K1070" s="87" t="s">
        <v>130</v>
      </c>
      <c r="L1070" s="88">
        <v>613.29639999999995</v>
      </c>
    </row>
    <row r="1071" spans="1:12" ht="20.100000000000001" customHeight="1">
      <c r="A1071" s="91">
        <v>44970</v>
      </c>
      <c r="B1071" s="120" t="s">
        <v>221</v>
      </c>
      <c r="C1071" s="92" t="s">
        <v>58</v>
      </c>
      <c r="D1071" s="98" t="s">
        <v>7</v>
      </c>
      <c r="E1071" s="94">
        <v>1800</v>
      </c>
      <c r="F1071" s="83">
        <f t="shared" si="6"/>
        <v>2.9177770429302261</v>
      </c>
      <c r="G1071" s="95" t="s">
        <v>68</v>
      </c>
      <c r="H1071" s="96"/>
      <c r="I1071" s="90" t="s">
        <v>20</v>
      </c>
      <c r="J1071" s="86" t="s">
        <v>22</v>
      </c>
      <c r="K1071" s="87" t="s">
        <v>44</v>
      </c>
      <c r="L1071" s="88">
        <v>616.90800000000002</v>
      </c>
    </row>
    <row r="1072" spans="1:12" ht="20.100000000000001" customHeight="1">
      <c r="A1072" s="91">
        <v>44970</v>
      </c>
      <c r="B1072" s="90" t="s">
        <v>46</v>
      </c>
      <c r="C1072" s="92" t="s">
        <v>58</v>
      </c>
      <c r="D1072" s="98" t="s">
        <v>8</v>
      </c>
      <c r="E1072" s="101">
        <v>1600</v>
      </c>
      <c r="F1072" s="83">
        <f t="shared" si="6"/>
        <v>2.6088527504808443</v>
      </c>
      <c r="G1072" s="102" t="s">
        <v>67</v>
      </c>
      <c r="H1072" s="96"/>
      <c r="I1072" s="92" t="s">
        <v>14</v>
      </c>
      <c r="J1072" s="86" t="s">
        <v>22</v>
      </c>
      <c r="K1072" s="87" t="s">
        <v>130</v>
      </c>
      <c r="L1072" s="88">
        <v>613.29639999999995</v>
      </c>
    </row>
    <row r="1073" spans="1:12" ht="20.100000000000001" customHeight="1">
      <c r="A1073" s="103">
        <v>44970</v>
      </c>
      <c r="B1073" s="104" t="s">
        <v>46</v>
      </c>
      <c r="C1073" s="92" t="s">
        <v>58</v>
      </c>
      <c r="D1073" s="98" t="s">
        <v>9</v>
      </c>
      <c r="E1073" s="101">
        <v>2900</v>
      </c>
      <c r="F1073" s="83">
        <f t="shared" si="6"/>
        <v>4.7285456102465302</v>
      </c>
      <c r="G1073" s="102" t="s">
        <v>104</v>
      </c>
      <c r="H1073" s="96"/>
      <c r="I1073" s="92" t="s">
        <v>17</v>
      </c>
      <c r="J1073" s="86" t="s">
        <v>22</v>
      </c>
      <c r="K1073" s="87" t="s">
        <v>130</v>
      </c>
      <c r="L1073" s="88">
        <v>613.29639999999995</v>
      </c>
    </row>
    <row r="1074" spans="1:12" ht="20.100000000000001" customHeight="1">
      <c r="A1074" s="103">
        <v>44970</v>
      </c>
      <c r="B1074" s="104" t="s">
        <v>177</v>
      </c>
      <c r="C1074" s="92" t="s">
        <v>58</v>
      </c>
      <c r="D1074" s="98" t="s">
        <v>9</v>
      </c>
      <c r="E1074" s="101">
        <v>3000</v>
      </c>
      <c r="F1074" s="83">
        <f t="shared" si="6"/>
        <v>4.8915989071515833</v>
      </c>
      <c r="G1074" s="102" t="s">
        <v>104</v>
      </c>
      <c r="H1074" s="96"/>
      <c r="I1074" s="92" t="s">
        <v>17</v>
      </c>
      <c r="J1074" s="86" t="s">
        <v>22</v>
      </c>
      <c r="K1074" s="87" t="s">
        <v>130</v>
      </c>
      <c r="L1074" s="88">
        <v>613.29639999999995</v>
      </c>
    </row>
    <row r="1075" spans="1:12" ht="20.100000000000001" customHeight="1">
      <c r="A1075" s="114">
        <v>44970</v>
      </c>
      <c r="B1075" s="111" t="s">
        <v>95</v>
      </c>
      <c r="C1075" s="92" t="s">
        <v>58</v>
      </c>
      <c r="D1075" s="112" t="s">
        <v>9</v>
      </c>
      <c r="E1075" s="113">
        <v>1700</v>
      </c>
      <c r="F1075" s="83">
        <f t="shared" si="6"/>
        <v>2.771906047385897</v>
      </c>
      <c r="G1075" s="112" t="s">
        <v>60</v>
      </c>
      <c r="H1075" s="96"/>
      <c r="I1075" s="112" t="s">
        <v>16</v>
      </c>
      <c r="J1075" s="86" t="s">
        <v>22</v>
      </c>
      <c r="K1075" s="87" t="s">
        <v>130</v>
      </c>
      <c r="L1075" s="88">
        <v>613.29639999999995</v>
      </c>
    </row>
    <row r="1076" spans="1:12" ht="20.100000000000001" customHeight="1">
      <c r="A1076" s="103">
        <v>44970</v>
      </c>
      <c r="B1076" s="90" t="s">
        <v>46</v>
      </c>
      <c r="C1076" s="92" t="s">
        <v>58</v>
      </c>
      <c r="D1076" s="98" t="s">
        <v>6</v>
      </c>
      <c r="E1076" s="105">
        <v>1900</v>
      </c>
      <c r="F1076" s="83">
        <f t="shared" si="6"/>
        <v>3.0798757675374611</v>
      </c>
      <c r="G1076" s="90" t="s">
        <v>66</v>
      </c>
      <c r="H1076" s="96"/>
      <c r="I1076" s="90" t="s">
        <v>13</v>
      </c>
      <c r="J1076" s="86" t="s">
        <v>22</v>
      </c>
      <c r="K1076" s="87" t="s">
        <v>44</v>
      </c>
      <c r="L1076" s="88">
        <v>616.90800000000002</v>
      </c>
    </row>
    <row r="1077" spans="1:12" ht="20.100000000000001" customHeight="1">
      <c r="A1077" s="91">
        <v>44970</v>
      </c>
      <c r="B1077" s="90" t="s">
        <v>46</v>
      </c>
      <c r="C1077" s="92" t="s">
        <v>58</v>
      </c>
      <c r="D1077" s="98" t="s">
        <v>6</v>
      </c>
      <c r="E1077" s="115">
        <v>3200</v>
      </c>
      <c r="F1077" s="83">
        <f t="shared" si="6"/>
        <v>5.1871591874315133</v>
      </c>
      <c r="G1077" s="90" t="s">
        <v>65</v>
      </c>
      <c r="H1077" s="116"/>
      <c r="I1077" s="92" t="s">
        <v>25</v>
      </c>
      <c r="J1077" s="86" t="s">
        <v>22</v>
      </c>
      <c r="K1077" s="87" t="s">
        <v>44</v>
      </c>
      <c r="L1077" s="88">
        <v>616.90800000000002</v>
      </c>
    </row>
    <row r="1078" spans="1:12" ht="20.100000000000001" customHeight="1">
      <c r="A1078" s="91">
        <v>44970</v>
      </c>
      <c r="B1078" s="90" t="s">
        <v>46</v>
      </c>
      <c r="C1078" s="92" t="s">
        <v>58</v>
      </c>
      <c r="D1078" s="98" t="s">
        <v>6</v>
      </c>
      <c r="E1078" s="115">
        <v>1600</v>
      </c>
      <c r="F1078" s="83">
        <f t="shared" si="6"/>
        <v>2.5935795937157566</v>
      </c>
      <c r="G1078" s="102" t="s">
        <v>64</v>
      </c>
      <c r="H1078" s="96"/>
      <c r="I1078" s="92" t="s">
        <v>45</v>
      </c>
      <c r="J1078" s="86" t="s">
        <v>22</v>
      </c>
      <c r="K1078" s="87" t="s">
        <v>44</v>
      </c>
      <c r="L1078" s="88">
        <v>616.90800000000002</v>
      </c>
    </row>
    <row r="1079" spans="1:12" ht="20.100000000000001" customHeight="1">
      <c r="A1079" s="91">
        <v>44970</v>
      </c>
      <c r="B1079" s="90" t="s">
        <v>46</v>
      </c>
      <c r="C1079" s="92" t="s">
        <v>58</v>
      </c>
      <c r="D1079" s="98" t="s">
        <v>6</v>
      </c>
      <c r="E1079" s="115">
        <v>3000</v>
      </c>
      <c r="F1079" s="83">
        <f t="shared" si="6"/>
        <v>4.8629617382170434</v>
      </c>
      <c r="G1079" s="90" t="s">
        <v>129</v>
      </c>
      <c r="H1079" s="116"/>
      <c r="I1079" s="92" t="s">
        <v>128</v>
      </c>
      <c r="J1079" s="86" t="s">
        <v>22</v>
      </c>
      <c r="K1079" s="87" t="s">
        <v>44</v>
      </c>
      <c r="L1079" s="88">
        <v>616.90800000000002</v>
      </c>
    </row>
    <row r="1080" spans="1:12" ht="20.100000000000001" customHeight="1">
      <c r="A1080" s="91">
        <v>44970</v>
      </c>
      <c r="B1080" s="90" t="s">
        <v>46</v>
      </c>
      <c r="C1080" s="92" t="s">
        <v>58</v>
      </c>
      <c r="D1080" s="98" t="s">
        <v>6</v>
      </c>
      <c r="E1080" s="106">
        <v>2000</v>
      </c>
      <c r="F1080" s="83">
        <f t="shared" si="6"/>
        <v>3.2419744921446956</v>
      </c>
      <c r="G1080" s="102" t="s">
        <v>176</v>
      </c>
      <c r="H1080" s="116"/>
      <c r="I1080" s="92" t="s">
        <v>168</v>
      </c>
      <c r="J1080" s="86" t="s">
        <v>22</v>
      </c>
      <c r="K1080" s="87" t="s">
        <v>44</v>
      </c>
      <c r="L1080" s="88">
        <v>616.90800000000002</v>
      </c>
    </row>
    <row r="1081" spans="1:12" ht="20.100000000000001" customHeight="1">
      <c r="A1081" s="91">
        <v>44970</v>
      </c>
      <c r="B1081" s="90" t="s">
        <v>46</v>
      </c>
      <c r="C1081" s="92" t="s">
        <v>58</v>
      </c>
      <c r="D1081" s="98" t="s">
        <v>6</v>
      </c>
      <c r="E1081" s="106">
        <v>1900</v>
      </c>
      <c r="F1081" s="83">
        <f t="shared" si="6"/>
        <v>3.0798757675374611</v>
      </c>
      <c r="G1081" s="102" t="s">
        <v>160</v>
      </c>
      <c r="H1081" s="96"/>
      <c r="I1081" s="92" t="s">
        <v>153</v>
      </c>
      <c r="J1081" s="86" t="s">
        <v>22</v>
      </c>
      <c r="K1081" s="87" t="s">
        <v>44</v>
      </c>
      <c r="L1081" s="88">
        <v>616.90800000000002</v>
      </c>
    </row>
    <row r="1082" spans="1:12" ht="20.100000000000001" customHeight="1">
      <c r="A1082" s="91">
        <v>44970</v>
      </c>
      <c r="B1082" s="90" t="s">
        <v>417</v>
      </c>
      <c r="C1082" s="92" t="s">
        <v>58</v>
      </c>
      <c r="D1082" s="98" t="s">
        <v>6</v>
      </c>
      <c r="E1082" s="115">
        <v>500</v>
      </c>
      <c r="F1082" s="83">
        <f t="shared" si="6"/>
        <v>0.81049362303617389</v>
      </c>
      <c r="G1082" s="102" t="s">
        <v>178</v>
      </c>
      <c r="H1082" s="96"/>
      <c r="I1082" s="92" t="s">
        <v>144</v>
      </c>
      <c r="J1082" s="86" t="s">
        <v>22</v>
      </c>
      <c r="K1082" s="87" t="s">
        <v>44</v>
      </c>
      <c r="L1082" s="88">
        <v>616.90800000000002</v>
      </c>
    </row>
    <row r="1083" spans="1:12" ht="20.100000000000001" customHeight="1">
      <c r="A1083" s="91">
        <v>44970</v>
      </c>
      <c r="B1083" s="90" t="s">
        <v>46</v>
      </c>
      <c r="C1083" s="92" t="s">
        <v>58</v>
      </c>
      <c r="D1083" s="98" t="s">
        <v>7</v>
      </c>
      <c r="E1083" s="108">
        <v>1500</v>
      </c>
      <c r="F1083" s="83">
        <f t="shared" si="6"/>
        <v>2.4314808691085217</v>
      </c>
      <c r="G1083" s="90" t="s">
        <v>112</v>
      </c>
      <c r="H1083" s="96"/>
      <c r="I1083" s="90" t="s">
        <v>59</v>
      </c>
      <c r="J1083" s="86" t="s">
        <v>22</v>
      </c>
      <c r="K1083" s="87" t="s">
        <v>44</v>
      </c>
      <c r="L1083" s="88">
        <v>616.90800000000002</v>
      </c>
    </row>
    <row r="1084" spans="1:12" ht="20.100000000000001" customHeight="1">
      <c r="A1084" s="91">
        <v>44970</v>
      </c>
      <c r="B1084" s="90" t="s">
        <v>423</v>
      </c>
      <c r="C1084" s="92" t="s">
        <v>58</v>
      </c>
      <c r="D1084" s="98" t="s">
        <v>7</v>
      </c>
      <c r="E1084" s="108">
        <v>2500</v>
      </c>
      <c r="F1084" s="83">
        <f t="shared" si="6"/>
        <v>4.0524681151808695</v>
      </c>
      <c r="G1084" s="90" t="s">
        <v>165</v>
      </c>
      <c r="H1084" s="96"/>
      <c r="I1084" s="90" t="s">
        <v>12</v>
      </c>
      <c r="J1084" s="86" t="s">
        <v>22</v>
      </c>
      <c r="K1084" s="87" t="s">
        <v>44</v>
      </c>
      <c r="L1084" s="88">
        <v>616.90800000000002</v>
      </c>
    </row>
    <row r="1085" spans="1:12" ht="20.100000000000001" customHeight="1">
      <c r="A1085" s="91">
        <v>44970</v>
      </c>
      <c r="B1085" s="90" t="s">
        <v>48</v>
      </c>
      <c r="C1085" s="90" t="s">
        <v>287</v>
      </c>
      <c r="D1085" s="98" t="s">
        <v>7</v>
      </c>
      <c r="E1085" s="108">
        <v>10000</v>
      </c>
      <c r="F1085" s="83">
        <f t="shared" si="6"/>
        <v>16.209872460723478</v>
      </c>
      <c r="G1085" s="90" t="s">
        <v>216</v>
      </c>
      <c r="H1085" s="96"/>
      <c r="I1085" s="90" t="s">
        <v>12</v>
      </c>
      <c r="J1085" s="86" t="s">
        <v>22</v>
      </c>
      <c r="K1085" s="87" t="s">
        <v>44</v>
      </c>
      <c r="L1085" s="88">
        <v>616.90800000000002</v>
      </c>
    </row>
    <row r="1086" spans="1:12" ht="20.100000000000001" customHeight="1">
      <c r="A1086" s="91">
        <v>44970</v>
      </c>
      <c r="B1086" s="90" t="s">
        <v>47</v>
      </c>
      <c r="C1086" s="90" t="s">
        <v>287</v>
      </c>
      <c r="D1086" s="98" t="s">
        <v>7</v>
      </c>
      <c r="E1086" s="108">
        <v>5000</v>
      </c>
      <c r="F1086" s="83">
        <f t="shared" ref="F1086:F1149" si="7">E1086/L1086</f>
        <v>8.1049362303617389</v>
      </c>
      <c r="G1086" s="90" t="s">
        <v>161</v>
      </c>
      <c r="H1086" s="96"/>
      <c r="I1086" s="90" t="s">
        <v>12</v>
      </c>
      <c r="J1086" s="86" t="s">
        <v>22</v>
      </c>
      <c r="K1086" s="87" t="s">
        <v>44</v>
      </c>
      <c r="L1086" s="88">
        <v>616.90800000000002</v>
      </c>
    </row>
    <row r="1087" spans="1:12" ht="20.100000000000001" customHeight="1">
      <c r="A1087" s="91">
        <v>44970</v>
      </c>
      <c r="B1087" s="90" t="s">
        <v>46</v>
      </c>
      <c r="C1087" s="92" t="s">
        <v>58</v>
      </c>
      <c r="D1087" s="98" t="s">
        <v>7</v>
      </c>
      <c r="E1087" s="108">
        <v>1900</v>
      </c>
      <c r="F1087" s="83">
        <f t="shared" si="7"/>
        <v>3.0798757675374611</v>
      </c>
      <c r="G1087" s="90" t="s">
        <v>161</v>
      </c>
      <c r="H1087" s="96"/>
      <c r="I1087" s="90" t="s">
        <v>12</v>
      </c>
      <c r="J1087" s="86" t="s">
        <v>22</v>
      </c>
      <c r="K1087" s="87" t="s">
        <v>44</v>
      </c>
      <c r="L1087" s="88">
        <v>616.90800000000002</v>
      </c>
    </row>
    <row r="1088" spans="1:12" ht="20.100000000000001" customHeight="1">
      <c r="A1088" s="91">
        <v>44970</v>
      </c>
      <c r="B1088" s="90" t="s">
        <v>46</v>
      </c>
      <c r="C1088" s="92" t="s">
        <v>58</v>
      </c>
      <c r="D1088" s="98" t="s">
        <v>10</v>
      </c>
      <c r="E1088" s="101">
        <v>1800</v>
      </c>
      <c r="F1088" s="83">
        <f t="shared" si="7"/>
        <v>2.9349593442909501</v>
      </c>
      <c r="G1088" s="102" t="s">
        <v>179</v>
      </c>
      <c r="H1088" s="96"/>
      <c r="I1088" s="92" t="s">
        <v>167</v>
      </c>
      <c r="J1088" s="86" t="s">
        <v>22</v>
      </c>
      <c r="K1088" s="87" t="s">
        <v>130</v>
      </c>
      <c r="L1088" s="88">
        <v>613.29639999999995</v>
      </c>
    </row>
    <row r="1089" spans="1:12" ht="20.100000000000001" customHeight="1">
      <c r="A1089" s="91">
        <v>44970</v>
      </c>
      <c r="B1089" s="90" t="s">
        <v>18</v>
      </c>
      <c r="C1089" s="97" t="s">
        <v>41</v>
      </c>
      <c r="D1089" s="165" t="s">
        <v>9</v>
      </c>
      <c r="E1089" s="105">
        <v>5000</v>
      </c>
      <c r="F1089" s="83">
        <f t="shared" si="7"/>
        <v>8.1526648452526391</v>
      </c>
      <c r="G1089" s="97" t="s">
        <v>396</v>
      </c>
      <c r="H1089" s="96"/>
      <c r="I1089" s="90" t="s">
        <v>17</v>
      </c>
      <c r="J1089" s="86" t="s">
        <v>22</v>
      </c>
      <c r="K1089" s="87" t="s">
        <v>130</v>
      </c>
      <c r="L1089" s="88">
        <v>613.29639999999995</v>
      </c>
    </row>
    <row r="1090" spans="1:12" ht="20.100000000000001" customHeight="1">
      <c r="A1090" s="91">
        <v>44970</v>
      </c>
      <c r="B1090" s="90" t="s">
        <v>18</v>
      </c>
      <c r="C1090" s="97" t="s">
        <v>41</v>
      </c>
      <c r="D1090" s="165" t="s">
        <v>9</v>
      </c>
      <c r="E1090" s="105">
        <v>5000</v>
      </c>
      <c r="F1090" s="83">
        <f t="shared" si="7"/>
        <v>8.1526648452526391</v>
      </c>
      <c r="G1090" s="97" t="s">
        <v>397</v>
      </c>
      <c r="H1090" s="96"/>
      <c r="I1090" s="90" t="s">
        <v>16</v>
      </c>
      <c r="J1090" s="86" t="s">
        <v>22</v>
      </c>
      <c r="K1090" s="87" t="s">
        <v>130</v>
      </c>
      <c r="L1090" s="88">
        <v>613.29639999999995</v>
      </c>
    </row>
    <row r="1091" spans="1:12" ht="20.100000000000001" customHeight="1">
      <c r="A1091" s="91">
        <v>44970</v>
      </c>
      <c r="B1091" s="90" t="s">
        <v>18</v>
      </c>
      <c r="C1091" s="97" t="s">
        <v>41</v>
      </c>
      <c r="D1091" s="165" t="s">
        <v>7</v>
      </c>
      <c r="E1091" s="105">
        <v>5000</v>
      </c>
      <c r="F1091" s="83">
        <f t="shared" si="7"/>
        <v>8.1049362303617389</v>
      </c>
      <c r="G1091" s="97" t="s">
        <v>398</v>
      </c>
      <c r="H1091" s="96"/>
      <c r="I1091" s="90" t="s">
        <v>20</v>
      </c>
      <c r="J1091" s="86" t="s">
        <v>22</v>
      </c>
      <c r="K1091" s="87" t="s">
        <v>44</v>
      </c>
      <c r="L1091" s="88">
        <v>616.90800000000002</v>
      </c>
    </row>
    <row r="1092" spans="1:12" ht="20.100000000000001" customHeight="1">
      <c r="A1092" s="91">
        <v>44970</v>
      </c>
      <c r="B1092" s="90" t="s">
        <v>18</v>
      </c>
      <c r="C1092" s="97" t="s">
        <v>41</v>
      </c>
      <c r="D1092" s="165" t="s">
        <v>6</v>
      </c>
      <c r="E1092" s="105">
        <v>5000</v>
      </c>
      <c r="F1092" s="83">
        <f t="shared" si="7"/>
        <v>8.1049362303617389</v>
      </c>
      <c r="G1092" s="97" t="s">
        <v>399</v>
      </c>
      <c r="H1092" s="96"/>
      <c r="I1092" s="90" t="s">
        <v>13</v>
      </c>
      <c r="J1092" s="86" t="s">
        <v>22</v>
      </c>
      <c r="K1092" s="87" t="s">
        <v>44</v>
      </c>
      <c r="L1092" s="88">
        <v>616.90800000000002</v>
      </c>
    </row>
    <row r="1093" spans="1:12" ht="20.100000000000001" customHeight="1">
      <c r="A1093" s="91">
        <v>44970</v>
      </c>
      <c r="B1093" s="90" t="s">
        <v>18</v>
      </c>
      <c r="C1093" s="97" t="s">
        <v>41</v>
      </c>
      <c r="D1093" s="165" t="s">
        <v>7</v>
      </c>
      <c r="E1093" s="105">
        <v>2500</v>
      </c>
      <c r="F1093" s="83">
        <f t="shared" si="7"/>
        <v>4.0524681151808695</v>
      </c>
      <c r="G1093" s="97" t="s">
        <v>400</v>
      </c>
      <c r="H1093" s="96"/>
      <c r="I1093" s="90" t="s">
        <v>14</v>
      </c>
      <c r="J1093" s="86" t="s">
        <v>22</v>
      </c>
      <c r="K1093" s="87" t="s">
        <v>44</v>
      </c>
      <c r="L1093" s="88">
        <v>616.90800000000002</v>
      </c>
    </row>
    <row r="1094" spans="1:12" ht="20.100000000000001" customHeight="1">
      <c r="A1094" s="91">
        <v>44970</v>
      </c>
      <c r="B1094" s="90" t="s">
        <v>18</v>
      </c>
      <c r="C1094" s="97" t="s">
        <v>41</v>
      </c>
      <c r="D1094" s="165" t="s">
        <v>7</v>
      </c>
      <c r="E1094" s="105">
        <v>2500</v>
      </c>
      <c r="F1094" s="83">
        <f t="shared" si="7"/>
        <v>4.0524681151808695</v>
      </c>
      <c r="G1094" s="97" t="s">
        <v>401</v>
      </c>
      <c r="H1094" s="96"/>
      <c r="I1094" s="90" t="s">
        <v>40</v>
      </c>
      <c r="J1094" s="86" t="s">
        <v>22</v>
      </c>
      <c r="K1094" s="87" t="s">
        <v>44</v>
      </c>
      <c r="L1094" s="88">
        <v>616.90800000000002</v>
      </c>
    </row>
    <row r="1095" spans="1:12" ht="20.100000000000001" customHeight="1">
      <c r="A1095" s="91">
        <v>44970</v>
      </c>
      <c r="B1095" s="90" t="s">
        <v>18</v>
      </c>
      <c r="C1095" s="97" t="s">
        <v>41</v>
      </c>
      <c r="D1095" s="165" t="s">
        <v>7</v>
      </c>
      <c r="E1095" s="105">
        <v>2500</v>
      </c>
      <c r="F1095" s="83">
        <f t="shared" si="7"/>
        <v>4.0524681151808695</v>
      </c>
      <c r="G1095" s="97" t="s">
        <v>402</v>
      </c>
      <c r="H1095" s="96"/>
      <c r="I1095" s="90" t="s">
        <v>12</v>
      </c>
      <c r="J1095" s="86" t="s">
        <v>22</v>
      </c>
      <c r="K1095" s="87" t="s">
        <v>44</v>
      </c>
      <c r="L1095" s="88">
        <v>616.90800000000002</v>
      </c>
    </row>
    <row r="1096" spans="1:12" ht="20.100000000000001" customHeight="1">
      <c r="A1096" s="91">
        <v>44970</v>
      </c>
      <c r="B1096" s="90" t="s">
        <v>18</v>
      </c>
      <c r="C1096" s="97" t="s">
        <v>41</v>
      </c>
      <c r="D1096" s="165" t="s">
        <v>7</v>
      </c>
      <c r="E1096" s="105">
        <v>2500</v>
      </c>
      <c r="F1096" s="83">
        <f t="shared" si="7"/>
        <v>4.0524681151808695</v>
      </c>
      <c r="G1096" s="97" t="s">
        <v>403</v>
      </c>
      <c r="H1096" s="96"/>
      <c r="I1096" s="90" t="s">
        <v>59</v>
      </c>
      <c r="J1096" s="86" t="s">
        <v>22</v>
      </c>
      <c r="K1096" s="87" t="s">
        <v>44</v>
      </c>
      <c r="L1096" s="88">
        <v>616.90800000000002</v>
      </c>
    </row>
    <row r="1097" spans="1:12" ht="20.100000000000001" customHeight="1">
      <c r="A1097" s="91">
        <v>44970</v>
      </c>
      <c r="B1097" s="90" t="s">
        <v>18</v>
      </c>
      <c r="C1097" s="97" t="s">
        <v>41</v>
      </c>
      <c r="D1097" s="165" t="s">
        <v>7</v>
      </c>
      <c r="E1097" s="105">
        <v>2500</v>
      </c>
      <c r="F1097" s="83">
        <f t="shared" si="7"/>
        <v>4.0524681151808695</v>
      </c>
      <c r="G1097" s="97" t="s">
        <v>404</v>
      </c>
      <c r="H1097" s="96"/>
      <c r="I1097" s="90" t="s">
        <v>144</v>
      </c>
      <c r="J1097" s="86" t="s">
        <v>22</v>
      </c>
      <c r="K1097" s="87" t="s">
        <v>44</v>
      </c>
      <c r="L1097" s="88">
        <v>616.90800000000002</v>
      </c>
    </row>
    <row r="1098" spans="1:12" ht="20.100000000000001" customHeight="1">
      <c r="A1098" s="91">
        <v>44970</v>
      </c>
      <c r="B1098" s="90" t="s">
        <v>18</v>
      </c>
      <c r="C1098" s="97" t="s">
        <v>41</v>
      </c>
      <c r="D1098" s="165" t="s">
        <v>6</v>
      </c>
      <c r="E1098" s="105">
        <v>2500</v>
      </c>
      <c r="F1098" s="83">
        <f t="shared" si="7"/>
        <v>4.0524681151808695</v>
      </c>
      <c r="G1098" s="97" t="s">
        <v>405</v>
      </c>
      <c r="H1098" s="96"/>
      <c r="I1098" s="90" t="s">
        <v>25</v>
      </c>
      <c r="J1098" s="86" t="s">
        <v>22</v>
      </c>
      <c r="K1098" s="87" t="s">
        <v>44</v>
      </c>
      <c r="L1098" s="88">
        <v>616.90800000000002</v>
      </c>
    </row>
    <row r="1099" spans="1:12" ht="20.100000000000001" customHeight="1">
      <c r="A1099" s="91">
        <v>44970</v>
      </c>
      <c r="B1099" s="90" t="s">
        <v>18</v>
      </c>
      <c r="C1099" s="97" t="s">
        <v>41</v>
      </c>
      <c r="D1099" s="165" t="s">
        <v>6</v>
      </c>
      <c r="E1099" s="105">
        <v>2500</v>
      </c>
      <c r="F1099" s="83">
        <f t="shared" si="7"/>
        <v>4.0524681151808695</v>
      </c>
      <c r="G1099" s="97" t="s">
        <v>406</v>
      </c>
      <c r="H1099" s="96"/>
      <c r="I1099" s="90" t="s">
        <v>128</v>
      </c>
      <c r="J1099" s="86" t="s">
        <v>22</v>
      </c>
      <c r="K1099" s="87" t="s">
        <v>44</v>
      </c>
      <c r="L1099" s="88">
        <v>616.90800000000002</v>
      </c>
    </row>
    <row r="1100" spans="1:12" ht="20.100000000000001" customHeight="1">
      <c r="A1100" s="91">
        <v>44970</v>
      </c>
      <c r="B1100" s="90" t="s">
        <v>18</v>
      </c>
      <c r="C1100" s="97" t="s">
        <v>41</v>
      </c>
      <c r="D1100" s="165" t="s">
        <v>6</v>
      </c>
      <c r="E1100" s="105">
        <v>2500</v>
      </c>
      <c r="F1100" s="83">
        <f t="shared" si="7"/>
        <v>4.0524681151808695</v>
      </c>
      <c r="G1100" s="97" t="s">
        <v>407</v>
      </c>
      <c r="H1100" s="96"/>
      <c r="I1100" s="90" t="s">
        <v>153</v>
      </c>
      <c r="J1100" s="86" t="s">
        <v>22</v>
      </c>
      <c r="K1100" s="87" t="s">
        <v>44</v>
      </c>
      <c r="L1100" s="88">
        <v>616.90800000000002</v>
      </c>
    </row>
    <row r="1101" spans="1:12" ht="20.100000000000001" customHeight="1">
      <c r="A1101" s="91">
        <v>44970</v>
      </c>
      <c r="B1101" s="90" t="s">
        <v>18</v>
      </c>
      <c r="C1101" s="97" t="s">
        <v>41</v>
      </c>
      <c r="D1101" s="165" t="s">
        <v>6</v>
      </c>
      <c r="E1101" s="105">
        <v>2500</v>
      </c>
      <c r="F1101" s="83">
        <f t="shared" si="7"/>
        <v>4.0524681151808695</v>
      </c>
      <c r="G1101" s="97" t="s">
        <v>408</v>
      </c>
      <c r="H1101" s="96"/>
      <c r="I1101" s="90" t="s">
        <v>168</v>
      </c>
      <c r="J1101" s="86" t="s">
        <v>22</v>
      </c>
      <c r="K1101" s="87" t="s">
        <v>44</v>
      </c>
      <c r="L1101" s="88">
        <v>616.90800000000002</v>
      </c>
    </row>
    <row r="1102" spans="1:12" ht="20.100000000000001" customHeight="1">
      <c r="A1102" s="91">
        <v>44970</v>
      </c>
      <c r="B1102" s="90" t="s">
        <v>18</v>
      </c>
      <c r="C1102" s="97" t="s">
        <v>41</v>
      </c>
      <c r="D1102" s="165" t="s">
        <v>6</v>
      </c>
      <c r="E1102" s="105">
        <v>2500</v>
      </c>
      <c r="F1102" s="83">
        <f t="shared" si="7"/>
        <v>4.0524681151808695</v>
      </c>
      <c r="G1102" s="97" t="s">
        <v>409</v>
      </c>
      <c r="H1102" s="96"/>
      <c r="I1102" s="90" t="s">
        <v>45</v>
      </c>
      <c r="J1102" s="86" t="s">
        <v>22</v>
      </c>
      <c r="K1102" s="87" t="s">
        <v>44</v>
      </c>
      <c r="L1102" s="88">
        <v>616.90800000000002</v>
      </c>
    </row>
    <row r="1103" spans="1:12" ht="20.100000000000001" customHeight="1">
      <c r="A1103" s="91">
        <v>44970</v>
      </c>
      <c r="B1103" s="90" t="s">
        <v>413</v>
      </c>
      <c r="C1103" s="90" t="s">
        <v>218</v>
      </c>
      <c r="D1103" s="98" t="s">
        <v>10</v>
      </c>
      <c r="E1103" s="105">
        <v>10000</v>
      </c>
      <c r="F1103" s="83">
        <f t="shared" si="7"/>
        <v>16.305329690505278</v>
      </c>
      <c r="G1103" s="97" t="s">
        <v>410</v>
      </c>
      <c r="H1103" s="96"/>
      <c r="I1103" s="90" t="s">
        <v>15</v>
      </c>
      <c r="J1103" s="86" t="s">
        <v>22</v>
      </c>
      <c r="K1103" s="87" t="s">
        <v>130</v>
      </c>
      <c r="L1103" s="88">
        <v>613.29639999999995</v>
      </c>
    </row>
    <row r="1104" spans="1:12" ht="20.100000000000001" customHeight="1">
      <c r="A1104" s="91">
        <v>44970</v>
      </c>
      <c r="B1104" s="90" t="s">
        <v>18</v>
      </c>
      <c r="C1104" s="97" t="s">
        <v>41</v>
      </c>
      <c r="D1104" s="165" t="s">
        <v>10</v>
      </c>
      <c r="E1104" s="105">
        <v>2500</v>
      </c>
      <c r="F1104" s="83">
        <f t="shared" si="7"/>
        <v>4.0763324226263196</v>
      </c>
      <c r="G1104" s="97" t="s">
        <v>410</v>
      </c>
      <c r="H1104" s="96"/>
      <c r="I1104" s="90" t="s">
        <v>15</v>
      </c>
      <c r="J1104" s="86" t="s">
        <v>22</v>
      </c>
      <c r="K1104" s="87" t="s">
        <v>130</v>
      </c>
      <c r="L1104" s="88">
        <v>613.29639999999995</v>
      </c>
    </row>
    <row r="1105" spans="1:12" ht="20.100000000000001" customHeight="1">
      <c r="A1105" s="91">
        <v>44970</v>
      </c>
      <c r="B1105" s="90" t="s">
        <v>18</v>
      </c>
      <c r="C1105" s="97" t="s">
        <v>41</v>
      </c>
      <c r="D1105" s="165" t="s">
        <v>10</v>
      </c>
      <c r="E1105" s="105">
        <v>2500</v>
      </c>
      <c r="F1105" s="83">
        <f t="shared" si="7"/>
        <v>4.0763324226263196</v>
      </c>
      <c r="G1105" s="97" t="s">
        <v>411</v>
      </c>
      <c r="H1105" s="96"/>
      <c r="I1105" s="90" t="s">
        <v>167</v>
      </c>
      <c r="J1105" s="86" t="s">
        <v>22</v>
      </c>
      <c r="K1105" s="87" t="s">
        <v>130</v>
      </c>
      <c r="L1105" s="88">
        <v>613.29639999999995</v>
      </c>
    </row>
    <row r="1106" spans="1:12" ht="20.100000000000001" customHeight="1">
      <c r="A1106" s="91">
        <v>44970</v>
      </c>
      <c r="B1106" s="90" t="s">
        <v>424</v>
      </c>
      <c r="C1106" s="92" t="s">
        <v>58</v>
      </c>
      <c r="D1106" s="98" t="s">
        <v>7</v>
      </c>
      <c r="E1106" s="108">
        <v>1500</v>
      </c>
      <c r="F1106" s="83">
        <f t="shared" si="7"/>
        <v>2.4314808691085217</v>
      </c>
      <c r="G1106" s="102" t="s">
        <v>88</v>
      </c>
      <c r="H1106" s="96"/>
      <c r="I1106" s="90" t="s">
        <v>40</v>
      </c>
      <c r="J1106" s="86" t="s">
        <v>22</v>
      </c>
      <c r="K1106" s="87" t="s">
        <v>44</v>
      </c>
      <c r="L1106" s="88">
        <v>616.90800000000002</v>
      </c>
    </row>
    <row r="1107" spans="1:12" ht="20.100000000000001" customHeight="1">
      <c r="A1107" s="91">
        <v>44970</v>
      </c>
      <c r="B1107" s="90" t="s">
        <v>47</v>
      </c>
      <c r="C1107" s="90" t="s">
        <v>287</v>
      </c>
      <c r="D1107" s="98" t="s">
        <v>7</v>
      </c>
      <c r="E1107" s="108">
        <v>5000</v>
      </c>
      <c r="F1107" s="83">
        <f t="shared" si="7"/>
        <v>8.1049362303617389</v>
      </c>
      <c r="G1107" s="102" t="s">
        <v>61</v>
      </c>
      <c r="H1107" s="96"/>
      <c r="I1107" s="90" t="s">
        <v>40</v>
      </c>
      <c r="J1107" s="86" t="s">
        <v>22</v>
      </c>
      <c r="K1107" s="87" t="s">
        <v>44</v>
      </c>
      <c r="L1107" s="88">
        <v>616.90800000000002</v>
      </c>
    </row>
    <row r="1108" spans="1:12" ht="20.100000000000001" customHeight="1">
      <c r="A1108" s="91">
        <v>44970</v>
      </c>
      <c r="B1108" s="90" t="s">
        <v>46</v>
      </c>
      <c r="C1108" s="92" t="s">
        <v>58</v>
      </c>
      <c r="D1108" s="98" t="s">
        <v>7</v>
      </c>
      <c r="E1108" s="108">
        <v>2500</v>
      </c>
      <c r="F1108" s="83">
        <f t="shared" si="7"/>
        <v>4.0524681151808695</v>
      </c>
      <c r="G1108" s="102" t="s">
        <v>61</v>
      </c>
      <c r="H1108" s="96"/>
      <c r="I1108" s="90" t="s">
        <v>40</v>
      </c>
      <c r="J1108" s="86" t="s">
        <v>22</v>
      </c>
      <c r="K1108" s="87" t="s">
        <v>44</v>
      </c>
      <c r="L1108" s="88">
        <v>616.90800000000002</v>
      </c>
    </row>
    <row r="1109" spans="1:12" ht="20.100000000000001" customHeight="1">
      <c r="A1109" s="91">
        <v>44970</v>
      </c>
      <c r="B1109" s="90" t="s">
        <v>62</v>
      </c>
      <c r="C1109" s="90" t="s">
        <v>50</v>
      </c>
      <c r="D1109" s="98" t="s">
        <v>10</v>
      </c>
      <c r="E1109" s="105">
        <v>12000</v>
      </c>
      <c r="F1109" s="83">
        <f t="shared" si="7"/>
        <v>19.566395628606333</v>
      </c>
      <c r="G1109" s="102" t="s">
        <v>389</v>
      </c>
      <c r="H1109" s="96"/>
      <c r="I1109" s="90" t="s">
        <v>15</v>
      </c>
      <c r="J1109" s="86" t="s">
        <v>22</v>
      </c>
      <c r="K1109" s="87" t="s">
        <v>130</v>
      </c>
      <c r="L1109" s="88">
        <v>613.29639999999995</v>
      </c>
    </row>
    <row r="1110" spans="1:12" ht="20.100000000000001" customHeight="1">
      <c r="A1110" s="91">
        <v>44970</v>
      </c>
      <c r="B1110" s="90" t="s">
        <v>46</v>
      </c>
      <c r="C1110" s="92" t="s">
        <v>58</v>
      </c>
      <c r="D1110" s="98" t="s">
        <v>10</v>
      </c>
      <c r="E1110" s="105">
        <v>2800</v>
      </c>
      <c r="F1110" s="83">
        <f t="shared" si="7"/>
        <v>4.565492313341478</v>
      </c>
      <c r="G1110" s="102" t="s">
        <v>63</v>
      </c>
      <c r="H1110" s="96"/>
      <c r="I1110" s="90" t="s">
        <v>15</v>
      </c>
      <c r="J1110" s="86" t="s">
        <v>22</v>
      </c>
      <c r="K1110" s="87" t="s">
        <v>130</v>
      </c>
      <c r="L1110" s="88">
        <v>613.29639999999995</v>
      </c>
    </row>
    <row r="1111" spans="1:12" ht="20.100000000000001" customHeight="1">
      <c r="A1111" s="91">
        <v>44971</v>
      </c>
      <c r="B1111" s="125" t="s">
        <v>292</v>
      </c>
      <c r="C1111" s="125" t="s">
        <v>11</v>
      </c>
      <c r="D1111" s="126" t="s">
        <v>9</v>
      </c>
      <c r="E1111" s="121">
        <v>191230</v>
      </c>
      <c r="F1111" s="83">
        <f t="shared" si="7"/>
        <v>311.80681967153242</v>
      </c>
      <c r="G1111" s="84" t="s">
        <v>294</v>
      </c>
      <c r="H1111" s="85"/>
      <c r="I1111" s="80" t="s">
        <v>56</v>
      </c>
      <c r="J1111" s="86" t="s">
        <v>22</v>
      </c>
      <c r="K1111" s="87" t="s">
        <v>130</v>
      </c>
      <c r="L1111" s="88">
        <v>613.29639999999995</v>
      </c>
    </row>
    <row r="1112" spans="1:12" ht="20.100000000000001" customHeight="1">
      <c r="A1112" s="91">
        <v>44971</v>
      </c>
      <c r="B1112" s="125" t="s">
        <v>292</v>
      </c>
      <c r="C1112" s="127" t="s">
        <v>11</v>
      </c>
      <c r="D1112" s="126" t="s">
        <v>8</v>
      </c>
      <c r="E1112" s="121">
        <v>87465</v>
      </c>
      <c r="F1112" s="83">
        <f t="shared" si="7"/>
        <v>142.61456613800442</v>
      </c>
      <c r="G1112" s="84" t="s">
        <v>294</v>
      </c>
      <c r="H1112" s="85"/>
      <c r="I1112" s="80" t="s">
        <v>56</v>
      </c>
      <c r="J1112" s="86" t="s">
        <v>22</v>
      </c>
      <c r="K1112" s="87" t="s">
        <v>130</v>
      </c>
      <c r="L1112" s="88">
        <v>613.29639999999995</v>
      </c>
    </row>
    <row r="1113" spans="1:12" ht="20.100000000000001" customHeight="1">
      <c r="A1113" s="91">
        <v>44971</v>
      </c>
      <c r="B1113" s="125" t="s">
        <v>292</v>
      </c>
      <c r="C1113" s="127" t="s">
        <v>11</v>
      </c>
      <c r="D1113" s="126" t="s">
        <v>6</v>
      </c>
      <c r="E1113" s="121">
        <v>231525</v>
      </c>
      <c r="F1113" s="83">
        <f t="shared" si="7"/>
        <v>393.71518165060229</v>
      </c>
      <c r="G1113" s="84" t="s">
        <v>294</v>
      </c>
      <c r="H1113" s="85"/>
      <c r="I1113" s="80" t="s">
        <v>56</v>
      </c>
      <c r="J1113" s="86" t="s">
        <v>22</v>
      </c>
      <c r="K1113" s="87" t="s">
        <v>431</v>
      </c>
      <c r="L1113" s="88">
        <v>588.05200000000002</v>
      </c>
    </row>
    <row r="1114" spans="1:12" ht="20.100000000000001" customHeight="1">
      <c r="A1114" s="91">
        <v>44971</v>
      </c>
      <c r="B1114" s="125" t="s">
        <v>292</v>
      </c>
      <c r="C1114" s="125" t="s">
        <v>11</v>
      </c>
      <c r="D1114" s="126" t="s">
        <v>7</v>
      </c>
      <c r="E1114" s="121">
        <v>212660</v>
      </c>
      <c r="F1114" s="83">
        <f t="shared" si="7"/>
        <v>346.74914119828526</v>
      </c>
      <c r="G1114" s="84" t="s">
        <v>294</v>
      </c>
      <c r="H1114" s="85"/>
      <c r="I1114" s="80" t="s">
        <v>56</v>
      </c>
      <c r="J1114" s="86" t="s">
        <v>22</v>
      </c>
      <c r="K1114" s="87" t="s">
        <v>130</v>
      </c>
      <c r="L1114" s="88">
        <v>613.29639999999995</v>
      </c>
    </row>
    <row r="1115" spans="1:12" ht="20.100000000000001" customHeight="1">
      <c r="A1115" s="91">
        <v>44971</v>
      </c>
      <c r="B1115" s="125" t="s">
        <v>292</v>
      </c>
      <c r="C1115" s="125" t="s">
        <v>11</v>
      </c>
      <c r="D1115" s="126" t="s">
        <v>10</v>
      </c>
      <c r="E1115" s="121">
        <v>58311</v>
      </c>
      <c r="F1115" s="83">
        <f t="shared" si="7"/>
        <v>95.078007958305321</v>
      </c>
      <c r="G1115" s="84" t="s">
        <v>294</v>
      </c>
      <c r="H1115" s="85"/>
      <c r="I1115" s="80" t="s">
        <v>56</v>
      </c>
      <c r="J1115" s="86" t="s">
        <v>22</v>
      </c>
      <c r="K1115" s="87" t="s">
        <v>130</v>
      </c>
      <c r="L1115" s="88">
        <v>613.29639999999995</v>
      </c>
    </row>
    <row r="1116" spans="1:12" ht="20.100000000000001" customHeight="1">
      <c r="A1116" s="91">
        <v>44971</v>
      </c>
      <c r="B1116" s="120" t="s">
        <v>221</v>
      </c>
      <c r="C1116" s="92" t="s">
        <v>58</v>
      </c>
      <c r="D1116" s="124" t="s">
        <v>7</v>
      </c>
      <c r="E1116" s="94">
        <v>1900</v>
      </c>
      <c r="F1116" s="83">
        <f t="shared" si="7"/>
        <v>3.0798757675374611</v>
      </c>
      <c r="G1116" s="95" t="s">
        <v>68</v>
      </c>
      <c r="H1116" s="96"/>
      <c r="I1116" s="90" t="s">
        <v>20</v>
      </c>
      <c r="J1116" s="86" t="s">
        <v>22</v>
      </c>
      <c r="K1116" s="87" t="s">
        <v>44</v>
      </c>
      <c r="L1116" s="88">
        <v>616.90800000000002</v>
      </c>
    </row>
    <row r="1117" spans="1:12" ht="20.100000000000001" customHeight="1">
      <c r="A1117" s="91">
        <v>44971</v>
      </c>
      <c r="B1117" s="90" t="s">
        <v>46</v>
      </c>
      <c r="C1117" s="92" t="s">
        <v>58</v>
      </c>
      <c r="D1117" s="98" t="s">
        <v>8</v>
      </c>
      <c r="E1117" s="101">
        <v>1700</v>
      </c>
      <c r="F1117" s="83">
        <f t="shared" si="7"/>
        <v>2.771906047385897</v>
      </c>
      <c r="G1117" s="102" t="s">
        <v>67</v>
      </c>
      <c r="H1117" s="96"/>
      <c r="I1117" s="92" t="s">
        <v>14</v>
      </c>
      <c r="J1117" s="86" t="s">
        <v>22</v>
      </c>
      <c r="K1117" s="87" t="s">
        <v>130</v>
      </c>
      <c r="L1117" s="88">
        <v>613.29639999999995</v>
      </c>
    </row>
    <row r="1118" spans="1:12" ht="20.100000000000001" customHeight="1">
      <c r="A1118" s="103">
        <v>44971</v>
      </c>
      <c r="B1118" s="104" t="s">
        <v>46</v>
      </c>
      <c r="C1118" s="92" t="s">
        <v>58</v>
      </c>
      <c r="D1118" s="98" t="s">
        <v>9</v>
      </c>
      <c r="E1118" s="101">
        <v>2900</v>
      </c>
      <c r="F1118" s="83">
        <f t="shared" si="7"/>
        <v>4.7285456102465302</v>
      </c>
      <c r="G1118" s="102" t="s">
        <v>104</v>
      </c>
      <c r="H1118" s="96"/>
      <c r="I1118" s="92" t="s">
        <v>17</v>
      </c>
      <c r="J1118" s="86" t="s">
        <v>22</v>
      </c>
      <c r="K1118" s="87" t="s">
        <v>130</v>
      </c>
      <c r="L1118" s="88">
        <v>613.29639999999995</v>
      </c>
    </row>
    <row r="1119" spans="1:12" ht="20.100000000000001" customHeight="1">
      <c r="A1119" s="114">
        <v>44971</v>
      </c>
      <c r="B1119" s="111" t="s">
        <v>46</v>
      </c>
      <c r="C1119" s="92" t="s">
        <v>58</v>
      </c>
      <c r="D1119" s="112" t="s">
        <v>9</v>
      </c>
      <c r="E1119" s="113">
        <v>1600</v>
      </c>
      <c r="F1119" s="83">
        <f t="shared" si="7"/>
        <v>2.6088527504808443</v>
      </c>
      <c r="G1119" s="112" t="s">
        <v>60</v>
      </c>
      <c r="H1119" s="96"/>
      <c r="I1119" s="112" t="s">
        <v>16</v>
      </c>
      <c r="J1119" s="86" t="s">
        <v>22</v>
      </c>
      <c r="K1119" s="87" t="s">
        <v>130</v>
      </c>
      <c r="L1119" s="88">
        <v>613.29639999999995</v>
      </c>
    </row>
    <row r="1120" spans="1:12" ht="20.100000000000001" customHeight="1">
      <c r="A1120" s="103">
        <v>44971</v>
      </c>
      <c r="B1120" s="90" t="s">
        <v>348</v>
      </c>
      <c r="C1120" s="92" t="s">
        <v>58</v>
      </c>
      <c r="D1120" s="98" t="s">
        <v>6</v>
      </c>
      <c r="E1120" s="105">
        <v>20000</v>
      </c>
      <c r="F1120" s="83">
        <f t="shared" si="7"/>
        <v>32.419744921446956</v>
      </c>
      <c r="G1120" s="90" t="s">
        <v>349</v>
      </c>
      <c r="H1120" s="96"/>
      <c r="I1120" s="90" t="s">
        <v>13</v>
      </c>
      <c r="J1120" s="86" t="s">
        <v>22</v>
      </c>
      <c r="K1120" s="87" t="s">
        <v>44</v>
      </c>
      <c r="L1120" s="88">
        <v>616.90800000000002</v>
      </c>
    </row>
    <row r="1121" spans="1:12" ht="20.100000000000001" customHeight="1">
      <c r="A1121" s="103">
        <v>44971</v>
      </c>
      <c r="B1121" s="90" t="s">
        <v>348</v>
      </c>
      <c r="C1121" s="92" t="s">
        <v>58</v>
      </c>
      <c r="D1121" s="98" t="s">
        <v>6</v>
      </c>
      <c r="E1121" s="105">
        <v>20000</v>
      </c>
      <c r="F1121" s="83">
        <f t="shared" si="7"/>
        <v>32.419744921446956</v>
      </c>
      <c r="G1121" s="90" t="s">
        <v>350</v>
      </c>
      <c r="H1121" s="96"/>
      <c r="I1121" s="90" t="s">
        <v>13</v>
      </c>
      <c r="J1121" s="86" t="s">
        <v>22</v>
      </c>
      <c r="K1121" s="87" t="s">
        <v>44</v>
      </c>
      <c r="L1121" s="88">
        <v>616.90800000000002</v>
      </c>
    </row>
    <row r="1122" spans="1:12" ht="20.100000000000001" customHeight="1">
      <c r="A1122" s="103">
        <v>44971</v>
      </c>
      <c r="B1122" s="90" t="s">
        <v>205</v>
      </c>
      <c r="C1122" s="90" t="s">
        <v>49</v>
      </c>
      <c r="D1122" s="98" t="s">
        <v>6</v>
      </c>
      <c r="E1122" s="105">
        <v>10000</v>
      </c>
      <c r="F1122" s="83">
        <f t="shared" si="7"/>
        <v>16.305329690505278</v>
      </c>
      <c r="G1122" s="90" t="s">
        <v>351</v>
      </c>
      <c r="H1122" s="96"/>
      <c r="I1122" s="90" t="s">
        <v>13</v>
      </c>
      <c r="J1122" s="86" t="s">
        <v>22</v>
      </c>
      <c r="K1122" s="87" t="s">
        <v>130</v>
      </c>
      <c r="L1122" s="88">
        <v>613.29639999999995</v>
      </c>
    </row>
    <row r="1123" spans="1:12" ht="20.100000000000001" customHeight="1">
      <c r="A1123" s="103">
        <v>44971</v>
      </c>
      <c r="B1123" s="90" t="s">
        <v>205</v>
      </c>
      <c r="C1123" s="90" t="s">
        <v>49</v>
      </c>
      <c r="D1123" s="98" t="s">
        <v>6</v>
      </c>
      <c r="E1123" s="105">
        <v>10000</v>
      </c>
      <c r="F1123" s="83">
        <f t="shared" si="7"/>
        <v>16.305329690505278</v>
      </c>
      <c r="G1123" s="90" t="s">
        <v>352</v>
      </c>
      <c r="H1123" s="96"/>
      <c r="I1123" s="90" t="s">
        <v>13</v>
      </c>
      <c r="J1123" s="86" t="s">
        <v>22</v>
      </c>
      <c r="K1123" s="87" t="s">
        <v>130</v>
      </c>
      <c r="L1123" s="88">
        <v>613.29639999999995</v>
      </c>
    </row>
    <row r="1124" spans="1:12" ht="20.100000000000001" customHeight="1">
      <c r="A1124" s="103">
        <v>44971</v>
      </c>
      <c r="B1124" s="90" t="s">
        <v>205</v>
      </c>
      <c r="C1124" s="90" t="s">
        <v>49</v>
      </c>
      <c r="D1124" s="98" t="s">
        <v>6</v>
      </c>
      <c r="E1124" s="105">
        <v>10000</v>
      </c>
      <c r="F1124" s="83">
        <f t="shared" si="7"/>
        <v>16.305329690505278</v>
      </c>
      <c r="G1124" s="90" t="s">
        <v>353</v>
      </c>
      <c r="H1124" s="96"/>
      <c r="I1124" s="90" t="s">
        <v>13</v>
      </c>
      <c r="J1124" s="86" t="s">
        <v>22</v>
      </c>
      <c r="K1124" s="87" t="s">
        <v>130</v>
      </c>
      <c r="L1124" s="88">
        <v>613.29639999999995</v>
      </c>
    </row>
    <row r="1125" spans="1:12" ht="20.100000000000001" customHeight="1">
      <c r="A1125" s="103">
        <v>44971</v>
      </c>
      <c r="B1125" s="90" t="s">
        <v>46</v>
      </c>
      <c r="C1125" s="92" t="s">
        <v>58</v>
      </c>
      <c r="D1125" s="98" t="s">
        <v>6</v>
      </c>
      <c r="E1125" s="105">
        <v>1900</v>
      </c>
      <c r="F1125" s="83">
        <f t="shared" si="7"/>
        <v>3.0798757675374611</v>
      </c>
      <c r="G1125" s="90" t="s">
        <v>66</v>
      </c>
      <c r="H1125" s="96"/>
      <c r="I1125" s="90" t="s">
        <v>13</v>
      </c>
      <c r="J1125" s="86" t="s">
        <v>22</v>
      </c>
      <c r="K1125" s="87" t="s">
        <v>44</v>
      </c>
      <c r="L1125" s="88">
        <v>616.90800000000002</v>
      </c>
    </row>
    <row r="1126" spans="1:12" ht="20.100000000000001" customHeight="1">
      <c r="A1126" s="91">
        <v>44971</v>
      </c>
      <c r="B1126" s="90" t="s">
        <v>46</v>
      </c>
      <c r="C1126" s="92" t="s">
        <v>58</v>
      </c>
      <c r="D1126" s="98" t="s">
        <v>6</v>
      </c>
      <c r="E1126" s="115">
        <v>3000</v>
      </c>
      <c r="F1126" s="83">
        <f t="shared" si="7"/>
        <v>4.8629617382170434</v>
      </c>
      <c r="G1126" s="90" t="s">
        <v>65</v>
      </c>
      <c r="H1126" s="116"/>
      <c r="I1126" s="92" t="s">
        <v>25</v>
      </c>
      <c r="J1126" s="86" t="s">
        <v>22</v>
      </c>
      <c r="K1126" s="87" t="s">
        <v>44</v>
      </c>
      <c r="L1126" s="88">
        <v>616.90800000000002</v>
      </c>
    </row>
    <row r="1127" spans="1:12" ht="20.100000000000001" customHeight="1">
      <c r="A1127" s="91">
        <v>44971</v>
      </c>
      <c r="B1127" s="90" t="s">
        <v>46</v>
      </c>
      <c r="C1127" s="92" t="s">
        <v>58</v>
      </c>
      <c r="D1127" s="98" t="s">
        <v>6</v>
      </c>
      <c r="E1127" s="115">
        <v>1800</v>
      </c>
      <c r="F1127" s="83">
        <f t="shared" si="7"/>
        <v>2.9177770429302261</v>
      </c>
      <c r="G1127" s="102" t="s">
        <v>64</v>
      </c>
      <c r="H1127" s="96"/>
      <c r="I1127" s="92" t="s">
        <v>45</v>
      </c>
      <c r="J1127" s="86" t="s">
        <v>22</v>
      </c>
      <c r="K1127" s="87" t="s">
        <v>44</v>
      </c>
      <c r="L1127" s="88">
        <v>616.90800000000002</v>
      </c>
    </row>
    <row r="1128" spans="1:12" ht="20.100000000000001" customHeight="1">
      <c r="A1128" s="91">
        <v>44971</v>
      </c>
      <c r="B1128" s="90" t="s">
        <v>46</v>
      </c>
      <c r="C1128" s="92" t="s">
        <v>58</v>
      </c>
      <c r="D1128" s="98" t="s">
        <v>6</v>
      </c>
      <c r="E1128" s="115">
        <v>6500</v>
      </c>
      <c r="F1128" s="83">
        <f t="shared" si="7"/>
        <v>10.536417099470262</v>
      </c>
      <c r="G1128" s="90" t="s">
        <v>129</v>
      </c>
      <c r="H1128" s="116"/>
      <c r="I1128" s="92" t="s">
        <v>128</v>
      </c>
      <c r="J1128" s="86" t="s">
        <v>22</v>
      </c>
      <c r="K1128" s="87" t="s">
        <v>44</v>
      </c>
      <c r="L1128" s="88">
        <v>616.90800000000002</v>
      </c>
    </row>
    <row r="1129" spans="1:12" ht="20.100000000000001" customHeight="1">
      <c r="A1129" s="91">
        <v>44971</v>
      </c>
      <c r="B1129" s="90" t="s">
        <v>46</v>
      </c>
      <c r="C1129" s="92" t="s">
        <v>58</v>
      </c>
      <c r="D1129" s="98" t="s">
        <v>6</v>
      </c>
      <c r="E1129" s="106">
        <v>2000</v>
      </c>
      <c r="F1129" s="83">
        <f t="shared" si="7"/>
        <v>3.2419744921446956</v>
      </c>
      <c r="G1129" s="102" t="s">
        <v>176</v>
      </c>
      <c r="H1129" s="116"/>
      <c r="I1129" s="92" t="s">
        <v>168</v>
      </c>
      <c r="J1129" s="86" t="s">
        <v>22</v>
      </c>
      <c r="K1129" s="87" t="s">
        <v>44</v>
      </c>
      <c r="L1129" s="88">
        <v>616.90800000000002</v>
      </c>
    </row>
    <row r="1130" spans="1:12" ht="20.100000000000001" customHeight="1">
      <c r="A1130" s="91">
        <v>44971</v>
      </c>
      <c r="B1130" s="90" t="s">
        <v>46</v>
      </c>
      <c r="C1130" s="92" t="s">
        <v>58</v>
      </c>
      <c r="D1130" s="98" t="s">
        <v>6</v>
      </c>
      <c r="E1130" s="106">
        <v>1900</v>
      </c>
      <c r="F1130" s="83">
        <f t="shared" si="7"/>
        <v>3.0798757675374611</v>
      </c>
      <c r="G1130" s="102" t="s">
        <v>160</v>
      </c>
      <c r="H1130" s="96"/>
      <c r="I1130" s="92" t="s">
        <v>153</v>
      </c>
      <c r="J1130" s="86" t="s">
        <v>22</v>
      </c>
      <c r="K1130" s="87" t="s">
        <v>44</v>
      </c>
      <c r="L1130" s="88">
        <v>616.90800000000002</v>
      </c>
    </row>
    <row r="1131" spans="1:12" ht="20.100000000000001" customHeight="1">
      <c r="A1131" s="91">
        <v>44971</v>
      </c>
      <c r="B1131" s="90" t="s">
        <v>417</v>
      </c>
      <c r="C1131" s="92" t="s">
        <v>58</v>
      </c>
      <c r="D1131" s="98" t="s">
        <v>6</v>
      </c>
      <c r="E1131" s="115">
        <v>500</v>
      </c>
      <c r="F1131" s="83">
        <f t="shared" si="7"/>
        <v>0.81049362303617389</v>
      </c>
      <c r="G1131" s="102" t="s">
        <v>178</v>
      </c>
      <c r="H1131" s="96"/>
      <c r="I1131" s="92" t="s">
        <v>144</v>
      </c>
      <c r="J1131" s="86" t="s">
        <v>22</v>
      </c>
      <c r="K1131" s="87" t="s">
        <v>44</v>
      </c>
      <c r="L1131" s="88">
        <v>616.90800000000002</v>
      </c>
    </row>
    <row r="1132" spans="1:12" ht="20.100000000000001" customHeight="1">
      <c r="A1132" s="91">
        <v>44971</v>
      </c>
      <c r="B1132" s="90" t="s">
        <v>46</v>
      </c>
      <c r="C1132" s="92" t="s">
        <v>58</v>
      </c>
      <c r="D1132" s="98" t="s">
        <v>7</v>
      </c>
      <c r="E1132" s="108">
        <v>1800</v>
      </c>
      <c r="F1132" s="83">
        <f t="shared" si="7"/>
        <v>2.9177770429302261</v>
      </c>
      <c r="G1132" s="90" t="s">
        <v>112</v>
      </c>
      <c r="H1132" s="96"/>
      <c r="I1132" s="90" t="s">
        <v>289</v>
      </c>
      <c r="J1132" s="86" t="s">
        <v>22</v>
      </c>
      <c r="K1132" s="87" t="s">
        <v>44</v>
      </c>
      <c r="L1132" s="88">
        <v>616.90800000000002</v>
      </c>
    </row>
    <row r="1133" spans="1:12" ht="20.100000000000001" customHeight="1">
      <c r="A1133" s="91">
        <v>44971</v>
      </c>
      <c r="B1133" s="90" t="s">
        <v>425</v>
      </c>
      <c r="C1133" s="92" t="s">
        <v>58</v>
      </c>
      <c r="D1133" s="98" t="s">
        <v>7</v>
      </c>
      <c r="E1133" s="108">
        <v>2500</v>
      </c>
      <c r="F1133" s="83">
        <f t="shared" si="7"/>
        <v>4.0524681151808695</v>
      </c>
      <c r="G1133" s="90" t="s">
        <v>217</v>
      </c>
      <c r="H1133" s="96"/>
      <c r="I1133" s="90" t="s">
        <v>12</v>
      </c>
      <c r="J1133" s="86" t="s">
        <v>22</v>
      </c>
      <c r="K1133" s="87" t="s">
        <v>44</v>
      </c>
      <c r="L1133" s="88">
        <v>616.90800000000002</v>
      </c>
    </row>
    <row r="1134" spans="1:12" ht="20.100000000000001" customHeight="1">
      <c r="A1134" s="91">
        <v>44971</v>
      </c>
      <c r="B1134" s="90" t="s">
        <v>47</v>
      </c>
      <c r="C1134" s="90" t="s">
        <v>287</v>
      </c>
      <c r="D1134" s="98" t="s">
        <v>7</v>
      </c>
      <c r="E1134" s="108">
        <v>5000</v>
      </c>
      <c r="F1134" s="83">
        <f t="shared" si="7"/>
        <v>8.1049362303617389</v>
      </c>
      <c r="G1134" s="90" t="s">
        <v>161</v>
      </c>
      <c r="H1134" s="96"/>
      <c r="I1134" s="90" t="s">
        <v>12</v>
      </c>
      <c r="J1134" s="86" t="s">
        <v>22</v>
      </c>
      <c r="K1134" s="87" t="s">
        <v>44</v>
      </c>
      <c r="L1134" s="88">
        <v>616.90800000000002</v>
      </c>
    </row>
    <row r="1135" spans="1:12" ht="20.100000000000001" customHeight="1">
      <c r="A1135" s="91">
        <v>44971</v>
      </c>
      <c r="B1135" s="90" t="s">
        <v>46</v>
      </c>
      <c r="C1135" s="92" t="s">
        <v>58</v>
      </c>
      <c r="D1135" s="98" t="s">
        <v>7</v>
      </c>
      <c r="E1135" s="108">
        <v>1950</v>
      </c>
      <c r="F1135" s="83">
        <f t="shared" si="7"/>
        <v>3.1609251298410785</v>
      </c>
      <c r="G1135" s="90" t="s">
        <v>161</v>
      </c>
      <c r="H1135" s="96"/>
      <c r="I1135" s="90" t="s">
        <v>12</v>
      </c>
      <c r="J1135" s="86" t="s">
        <v>22</v>
      </c>
      <c r="K1135" s="87" t="s">
        <v>44</v>
      </c>
      <c r="L1135" s="88">
        <v>616.90800000000002</v>
      </c>
    </row>
    <row r="1136" spans="1:12" ht="20.100000000000001" customHeight="1">
      <c r="A1136" s="91">
        <v>44971</v>
      </c>
      <c r="B1136" s="90" t="s">
        <v>46</v>
      </c>
      <c r="C1136" s="92" t="s">
        <v>58</v>
      </c>
      <c r="D1136" s="98" t="s">
        <v>10</v>
      </c>
      <c r="E1136" s="101">
        <f>1800+1000</f>
        <v>2800</v>
      </c>
      <c r="F1136" s="83">
        <f t="shared" si="7"/>
        <v>4.565492313341478</v>
      </c>
      <c r="G1136" s="102" t="s">
        <v>179</v>
      </c>
      <c r="H1136" s="96"/>
      <c r="I1136" s="92" t="s">
        <v>167</v>
      </c>
      <c r="J1136" s="86" t="s">
        <v>22</v>
      </c>
      <c r="K1136" s="87" t="s">
        <v>130</v>
      </c>
      <c r="L1136" s="88">
        <v>613.29639999999995</v>
      </c>
    </row>
    <row r="1137" spans="1:12" ht="20.100000000000001" customHeight="1">
      <c r="A1137" s="91">
        <v>44971</v>
      </c>
      <c r="B1137" s="90" t="s">
        <v>18</v>
      </c>
      <c r="C1137" s="97" t="s">
        <v>41</v>
      </c>
      <c r="D1137" s="165" t="s">
        <v>9</v>
      </c>
      <c r="E1137" s="105">
        <v>5000</v>
      </c>
      <c r="F1137" s="83">
        <f t="shared" si="7"/>
        <v>8.1526648452526391</v>
      </c>
      <c r="G1137" s="97" t="s">
        <v>396</v>
      </c>
      <c r="H1137" s="96"/>
      <c r="I1137" s="90" t="s">
        <v>17</v>
      </c>
      <c r="J1137" s="86" t="s">
        <v>22</v>
      </c>
      <c r="K1137" s="87" t="s">
        <v>130</v>
      </c>
      <c r="L1137" s="88">
        <v>613.29639999999995</v>
      </c>
    </row>
    <row r="1138" spans="1:12" ht="20.100000000000001" customHeight="1">
      <c r="A1138" s="91">
        <v>44971</v>
      </c>
      <c r="B1138" s="90" t="s">
        <v>18</v>
      </c>
      <c r="C1138" s="97" t="s">
        <v>41</v>
      </c>
      <c r="D1138" s="165" t="s">
        <v>9</v>
      </c>
      <c r="E1138" s="105">
        <v>5000</v>
      </c>
      <c r="F1138" s="83">
        <f t="shared" si="7"/>
        <v>8.1526648452526391</v>
      </c>
      <c r="G1138" s="97" t="s">
        <v>397</v>
      </c>
      <c r="H1138" s="96"/>
      <c r="I1138" s="90" t="s">
        <v>16</v>
      </c>
      <c r="J1138" s="86" t="s">
        <v>22</v>
      </c>
      <c r="K1138" s="87" t="s">
        <v>130</v>
      </c>
      <c r="L1138" s="88">
        <v>613.29639999999995</v>
      </c>
    </row>
    <row r="1139" spans="1:12" ht="20.100000000000001" customHeight="1">
      <c r="A1139" s="91">
        <v>44971</v>
      </c>
      <c r="B1139" s="90" t="s">
        <v>18</v>
      </c>
      <c r="C1139" s="97" t="s">
        <v>41</v>
      </c>
      <c r="D1139" s="165" t="s">
        <v>7</v>
      </c>
      <c r="E1139" s="105">
        <v>5000</v>
      </c>
      <c r="F1139" s="83">
        <f t="shared" si="7"/>
        <v>8.1049362303617389</v>
      </c>
      <c r="G1139" s="97" t="s">
        <v>398</v>
      </c>
      <c r="H1139" s="96"/>
      <c r="I1139" s="90" t="s">
        <v>20</v>
      </c>
      <c r="J1139" s="86" t="s">
        <v>22</v>
      </c>
      <c r="K1139" s="87" t="s">
        <v>44</v>
      </c>
      <c r="L1139" s="88">
        <v>616.90800000000002</v>
      </c>
    </row>
    <row r="1140" spans="1:12" ht="20.100000000000001" customHeight="1">
      <c r="A1140" s="91">
        <v>44971</v>
      </c>
      <c r="B1140" s="90" t="s">
        <v>18</v>
      </c>
      <c r="C1140" s="97" t="s">
        <v>41</v>
      </c>
      <c r="D1140" s="165" t="s">
        <v>6</v>
      </c>
      <c r="E1140" s="105">
        <v>5000</v>
      </c>
      <c r="F1140" s="83">
        <f t="shared" si="7"/>
        <v>8.1049362303617389</v>
      </c>
      <c r="G1140" s="97" t="s">
        <v>399</v>
      </c>
      <c r="H1140" s="96"/>
      <c r="I1140" s="90" t="s">
        <v>13</v>
      </c>
      <c r="J1140" s="86" t="s">
        <v>22</v>
      </c>
      <c r="K1140" s="87" t="s">
        <v>44</v>
      </c>
      <c r="L1140" s="88">
        <v>616.90800000000002</v>
      </c>
    </row>
    <row r="1141" spans="1:12" ht="20.100000000000001" customHeight="1">
      <c r="A1141" s="91">
        <v>44971</v>
      </c>
      <c r="B1141" s="90" t="s">
        <v>18</v>
      </c>
      <c r="C1141" s="97" t="s">
        <v>41</v>
      </c>
      <c r="D1141" s="165" t="s">
        <v>7</v>
      </c>
      <c r="E1141" s="105">
        <v>2500</v>
      </c>
      <c r="F1141" s="83">
        <f t="shared" si="7"/>
        <v>4.0524681151808695</v>
      </c>
      <c r="G1141" s="97" t="s">
        <v>400</v>
      </c>
      <c r="H1141" s="96"/>
      <c r="I1141" s="90" t="s">
        <v>14</v>
      </c>
      <c r="J1141" s="86" t="s">
        <v>22</v>
      </c>
      <c r="K1141" s="87" t="s">
        <v>44</v>
      </c>
      <c r="L1141" s="88">
        <v>616.90800000000002</v>
      </c>
    </row>
    <row r="1142" spans="1:12" ht="20.100000000000001" customHeight="1">
      <c r="A1142" s="91">
        <v>44971</v>
      </c>
      <c r="B1142" s="90" t="s">
        <v>18</v>
      </c>
      <c r="C1142" s="97" t="s">
        <v>41</v>
      </c>
      <c r="D1142" s="165" t="s">
        <v>7</v>
      </c>
      <c r="E1142" s="105">
        <v>2500</v>
      </c>
      <c r="F1142" s="83">
        <f t="shared" si="7"/>
        <v>4.0524681151808695</v>
      </c>
      <c r="G1142" s="97" t="s">
        <v>401</v>
      </c>
      <c r="H1142" s="96"/>
      <c r="I1142" s="90" t="s">
        <v>40</v>
      </c>
      <c r="J1142" s="86" t="s">
        <v>22</v>
      </c>
      <c r="K1142" s="87" t="s">
        <v>44</v>
      </c>
      <c r="L1142" s="88">
        <v>616.90800000000002</v>
      </c>
    </row>
    <row r="1143" spans="1:12" ht="20.100000000000001" customHeight="1">
      <c r="A1143" s="91">
        <v>44971</v>
      </c>
      <c r="B1143" s="90" t="s">
        <v>18</v>
      </c>
      <c r="C1143" s="97" t="s">
        <v>41</v>
      </c>
      <c r="D1143" s="165" t="s">
        <v>7</v>
      </c>
      <c r="E1143" s="105">
        <v>2500</v>
      </c>
      <c r="F1143" s="83">
        <f t="shared" si="7"/>
        <v>4.0524681151808695</v>
      </c>
      <c r="G1143" s="97" t="s">
        <v>402</v>
      </c>
      <c r="H1143" s="96"/>
      <c r="I1143" s="90" t="s">
        <v>12</v>
      </c>
      <c r="J1143" s="86" t="s">
        <v>22</v>
      </c>
      <c r="K1143" s="87" t="s">
        <v>44</v>
      </c>
      <c r="L1143" s="88">
        <v>616.90800000000002</v>
      </c>
    </row>
    <row r="1144" spans="1:12" ht="20.100000000000001" customHeight="1">
      <c r="A1144" s="91">
        <v>44971</v>
      </c>
      <c r="B1144" s="90" t="s">
        <v>18</v>
      </c>
      <c r="C1144" s="97" t="s">
        <v>41</v>
      </c>
      <c r="D1144" s="165" t="s">
        <v>7</v>
      </c>
      <c r="E1144" s="105">
        <v>2500</v>
      </c>
      <c r="F1144" s="83">
        <f t="shared" si="7"/>
        <v>4.0524681151808695</v>
      </c>
      <c r="G1144" s="97" t="s">
        <v>403</v>
      </c>
      <c r="H1144" s="96"/>
      <c r="I1144" s="90" t="s">
        <v>59</v>
      </c>
      <c r="J1144" s="86" t="s">
        <v>22</v>
      </c>
      <c r="K1144" s="87" t="s">
        <v>44</v>
      </c>
      <c r="L1144" s="88">
        <v>616.90800000000002</v>
      </c>
    </row>
    <row r="1145" spans="1:12" ht="20.100000000000001" customHeight="1">
      <c r="A1145" s="91">
        <v>44971</v>
      </c>
      <c r="B1145" s="90" t="s">
        <v>18</v>
      </c>
      <c r="C1145" s="97" t="s">
        <v>41</v>
      </c>
      <c r="D1145" s="165" t="s">
        <v>7</v>
      </c>
      <c r="E1145" s="105">
        <v>2500</v>
      </c>
      <c r="F1145" s="83">
        <f t="shared" si="7"/>
        <v>4.0524681151808695</v>
      </c>
      <c r="G1145" s="97" t="s">
        <v>404</v>
      </c>
      <c r="H1145" s="96"/>
      <c r="I1145" s="90" t="s">
        <v>144</v>
      </c>
      <c r="J1145" s="86" t="s">
        <v>22</v>
      </c>
      <c r="K1145" s="87" t="s">
        <v>44</v>
      </c>
      <c r="L1145" s="88">
        <v>616.90800000000002</v>
      </c>
    </row>
    <row r="1146" spans="1:12" ht="20.100000000000001" customHeight="1">
      <c r="A1146" s="91">
        <v>44971</v>
      </c>
      <c r="B1146" s="90" t="s">
        <v>18</v>
      </c>
      <c r="C1146" s="97" t="s">
        <v>41</v>
      </c>
      <c r="D1146" s="165" t="s">
        <v>6</v>
      </c>
      <c r="E1146" s="105">
        <v>2500</v>
      </c>
      <c r="F1146" s="83">
        <f t="shared" si="7"/>
        <v>4.0524681151808695</v>
      </c>
      <c r="G1146" s="97" t="s">
        <v>405</v>
      </c>
      <c r="H1146" s="96"/>
      <c r="I1146" s="90" t="s">
        <v>25</v>
      </c>
      <c r="J1146" s="86" t="s">
        <v>22</v>
      </c>
      <c r="K1146" s="87" t="s">
        <v>44</v>
      </c>
      <c r="L1146" s="88">
        <v>616.90800000000002</v>
      </c>
    </row>
    <row r="1147" spans="1:12" ht="20.100000000000001" customHeight="1">
      <c r="A1147" s="91">
        <v>44971</v>
      </c>
      <c r="B1147" s="90" t="s">
        <v>18</v>
      </c>
      <c r="C1147" s="97" t="s">
        <v>41</v>
      </c>
      <c r="D1147" s="165" t="s">
        <v>6</v>
      </c>
      <c r="E1147" s="105">
        <v>2500</v>
      </c>
      <c r="F1147" s="83">
        <f t="shared" si="7"/>
        <v>4.0524681151808695</v>
      </c>
      <c r="G1147" s="97" t="s">
        <v>406</v>
      </c>
      <c r="H1147" s="96"/>
      <c r="I1147" s="90" t="s">
        <v>128</v>
      </c>
      <c r="J1147" s="86" t="s">
        <v>22</v>
      </c>
      <c r="K1147" s="87" t="s">
        <v>44</v>
      </c>
      <c r="L1147" s="88">
        <v>616.90800000000002</v>
      </c>
    </row>
    <row r="1148" spans="1:12" ht="20.100000000000001" customHeight="1">
      <c r="A1148" s="91">
        <v>44971</v>
      </c>
      <c r="B1148" s="90" t="s">
        <v>18</v>
      </c>
      <c r="C1148" s="97" t="s">
        <v>41</v>
      </c>
      <c r="D1148" s="165" t="s">
        <v>6</v>
      </c>
      <c r="E1148" s="105">
        <v>2500</v>
      </c>
      <c r="F1148" s="83">
        <f t="shared" si="7"/>
        <v>4.0524681151808695</v>
      </c>
      <c r="G1148" s="97" t="s">
        <v>407</v>
      </c>
      <c r="H1148" s="96"/>
      <c r="I1148" s="90" t="s">
        <v>153</v>
      </c>
      <c r="J1148" s="86" t="s">
        <v>22</v>
      </c>
      <c r="K1148" s="87" t="s">
        <v>44</v>
      </c>
      <c r="L1148" s="88">
        <v>616.90800000000002</v>
      </c>
    </row>
    <row r="1149" spans="1:12" ht="20.100000000000001" customHeight="1">
      <c r="A1149" s="91">
        <v>44971</v>
      </c>
      <c r="B1149" s="90" t="s">
        <v>18</v>
      </c>
      <c r="C1149" s="97" t="s">
        <v>41</v>
      </c>
      <c r="D1149" s="165" t="s">
        <v>6</v>
      </c>
      <c r="E1149" s="105">
        <v>2500</v>
      </c>
      <c r="F1149" s="83">
        <f t="shared" si="7"/>
        <v>4.0524681151808695</v>
      </c>
      <c r="G1149" s="97" t="s">
        <v>408</v>
      </c>
      <c r="H1149" s="96"/>
      <c r="I1149" s="90" t="s">
        <v>168</v>
      </c>
      <c r="J1149" s="86" t="s">
        <v>22</v>
      </c>
      <c r="K1149" s="87" t="s">
        <v>44</v>
      </c>
      <c r="L1149" s="88">
        <v>616.90800000000002</v>
      </c>
    </row>
    <row r="1150" spans="1:12" ht="20.100000000000001" customHeight="1">
      <c r="A1150" s="91">
        <v>44971</v>
      </c>
      <c r="B1150" s="90" t="s">
        <v>18</v>
      </c>
      <c r="C1150" s="97" t="s">
        <v>41</v>
      </c>
      <c r="D1150" s="165" t="s">
        <v>6</v>
      </c>
      <c r="E1150" s="105">
        <v>2500</v>
      </c>
      <c r="F1150" s="83">
        <f t="shared" ref="F1150:F1213" si="8">E1150/L1150</f>
        <v>4.0524681151808695</v>
      </c>
      <c r="G1150" s="97" t="s">
        <v>409</v>
      </c>
      <c r="H1150" s="96"/>
      <c r="I1150" s="90" t="s">
        <v>45</v>
      </c>
      <c r="J1150" s="86" t="s">
        <v>22</v>
      </c>
      <c r="K1150" s="87" t="s">
        <v>44</v>
      </c>
      <c r="L1150" s="88">
        <v>616.90800000000002</v>
      </c>
    </row>
    <row r="1151" spans="1:12" ht="20.100000000000001" customHeight="1">
      <c r="A1151" s="91">
        <v>44971</v>
      </c>
      <c r="B1151" s="90" t="s">
        <v>18</v>
      </c>
      <c r="C1151" s="97" t="s">
        <v>41</v>
      </c>
      <c r="D1151" s="165" t="s">
        <v>10</v>
      </c>
      <c r="E1151" s="105">
        <v>2500</v>
      </c>
      <c r="F1151" s="83">
        <f t="shared" si="8"/>
        <v>4.0763324226263196</v>
      </c>
      <c r="G1151" s="97" t="s">
        <v>410</v>
      </c>
      <c r="H1151" s="96"/>
      <c r="I1151" s="90" t="s">
        <v>15</v>
      </c>
      <c r="J1151" s="86" t="s">
        <v>22</v>
      </c>
      <c r="K1151" s="87" t="s">
        <v>130</v>
      </c>
      <c r="L1151" s="88">
        <v>613.29639999999995</v>
      </c>
    </row>
    <row r="1152" spans="1:12" ht="20.100000000000001" customHeight="1">
      <c r="A1152" s="91">
        <v>44971</v>
      </c>
      <c r="B1152" s="90" t="s">
        <v>18</v>
      </c>
      <c r="C1152" s="97" t="s">
        <v>41</v>
      </c>
      <c r="D1152" s="165" t="s">
        <v>10</v>
      </c>
      <c r="E1152" s="105">
        <v>2500</v>
      </c>
      <c r="F1152" s="83">
        <f t="shared" si="8"/>
        <v>4.0763324226263196</v>
      </c>
      <c r="G1152" s="97" t="s">
        <v>411</v>
      </c>
      <c r="H1152" s="96"/>
      <c r="I1152" s="90" t="s">
        <v>167</v>
      </c>
      <c r="J1152" s="86" t="s">
        <v>22</v>
      </c>
      <c r="K1152" s="87" t="s">
        <v>130</v>
      </c>
      <c r="L1152" s="88">
        <v>613.29639999999995</v>
      </c>
    </row>
    <row r="1153" spans="1:12" ht="20.100000000000001" customHeight="1">
      <c r="A1153" s="91">
        <v>44971</v>
      </c>
      <c r="B1153" s="90" t="s">
        <v>46</v>
      </c>
      <c r="C1153" s="92" t="s">
        <v>58</v>
      </c>
      <c r="D1153" s="98" t="s">
        <v>7</v>
      </c>
      <c r="E1153" s="108">
        <v>2000</v>
      </c>
      <c r="F1153" s="83">
        <f t="shared" si="8"/>
        <v>3.2419744921446956</v>
      </c>
      <c r="G1153" s="102" t="s">
        <v>61</v>
      </c>
      <c r="H1153" s="96"/>
      <c r="I1153" s="90" t="s">
        <v>40</v>
      </c>
      <c r="J1153" s="86" t="s">
        <v>22</v>
      </c>
      <c r="K1153" s="87" t="s">
        <v>44</v>
      </c>
      <c r="L1153" s="88">
        <v>616.90800000000002</v>
      </c>
    </row>
    <row r="1154" spans="1:12" ht="20.100000000000001" customHeight="1">
      <c r="A1154" s="91">
        <v>44971</v>
      </c>
      <c r="B1154" s="90" t="s">
        <v>46</v>
      </c>
      <c r="C1154" s="92" t="s">
        <v>58</v>
      </c>
      <c r="D1154" s="98" t="s">
        <v>10</v>
      </c>
      <c r="E1154" s="105">
        <v>1800</v>
      </c>
      <c r="F1154" s="83">
        <f t="shared" si="8"/>
        <v>2.9349593442909501</v>
      </c>
      <c r="G1154" s="102" t="s">
        <v>63</v>
      </c>
      <c r="H1154" s="96"/>
      <c r="I1154" s="90" t="s">
        <v>15</v>
      </c>
      <c r="J1154" s="86" t="s">
        <v>22</v>
      </c>
      <c r="K1154" s="87" t="s">
        <v>130</v>
      </c>
      <c r="L1154" s="88">
        <v>613.29639999999995</v>
      </c>
    </row>
    <row r="1155" spans="1:12" ht="20.100000000000001" customHeight="1">
      <c r="A1155" s="91">
        <v>44971</v>
      </c>
      <c r="B1155" s="90" t="s">
        <v>126</v>
      </c>
      <c r="C1155" s="90" t="s">
        <v>218</v>
      </c>
      <c r="D1155" s="98" t="s">
        <v>10</v>
      </c>
      <c r="E1155" s="128">
        <v>51000</v>
      </c>
      <c r="F1155" s="83">
        <f t="shared" si="8"/>
        <v>83.157181421576908</v>
      </c>
      <c r="G1155" s="129" t="s">
        <v>412</v>
      </c>
      <c r="H1155" s="96"/>
      <c r="I1155" s="90" t="s">
        <v>15</v>
      </c>
      <c r="J1155" s="86" t="s">
        <v>22</v>
      </c>
      <c r="K1155" s="87" t="s">
        <v>130</v>
      </c>
      <c r="L1155" s="88">
        <v>613.29639999999995</v>
      </c>
    </row>
    <row r="1156" spans="1:12" ht="20.100000000000001" customHeight="1">
      <c r="A1156" s="91">
        <v>44971</v>
      </c>
      <c r="B1156" s="90" t="s">
        <v>390</v>
      </c>
      <c r="C1156" s="90" t="s">
        <v>416</v>
      </c>
      <c r="D1156" s="98" t="s">
        <v>10</v>
      </c>
      <c r="E1156" s="128">
        <v>9416</v>
      </c>
      <c r="F1156" s="83">
        <f t="shared" si="8"/>
        <v>15.353098436579769</v>
      </c>
      <c r="G1156" s="129" t="s">
        <v>391</v>
      </c>
      <c r="H1156" s="96"/>
      <c r="I1156" s="90" t="s">
        <v>15</v>
      </c>
      <c r="J1156" s="86" t="s">
        <v>22</v>
      </c>
      <c r="K1156" s="87" t="s">
        <v>130</v>
      </c>
      <c r="L1156" s="88">
        <v>613.29639999999995</v>
      </c>
    </row>
    <row r="1157" spans="1:12" ht="20.100000000000001" customHeight="1">
      <c r="A1157" s="91">
        <v>44971</v>
      </c>
      <c r="B1157" s="90" t="s">
        <v>392</v>
      </c>
      <c r="C1157" s="90" t="s">
        <v>416</v>
      </c>
      <c r="D1157" s="98" t="s">
        <v>10</v>
      </c>
      <c r="E1157" s="128">
        <v>8414</v>
      </c>
      <c r="F1157" s="83">
        <f t="shared" si="8"/>
        <v>13.71930440159114</v>
      </c>
      <c r="G1157" s="129" t="s">
        <v>391</v>
      </c>
      <c r="H1157" s="96"/>
      <c r="I1157" s="90" t="s">
        <v>15</v>
      </c>
      <c r="J1157" s="86" t="s">
        <v>22</v>
      </c>
      <c r="K1157" s="87" t="s">
        <v>130</v>
      </c>
      <c r="L1157" s="88">
        <v>613.29639999999995</v>
      </c>
    </row>
    <row r="1158" spans="1:12" ht="20.100000000000001" customHeight="1">
      <c r="A1158" s="91">
        <v>44972</v>
      </c>
      <c r="B1158" s="90" t="s">
        <v>221</v>
      </c>
      <c r="C1158" s="92" t="s">
        <v>58</v>
      </c>
      <c r="D1158" s="98" t="s">
        <v>7</v>
      </c>
      <c r="E1158" s="94">
        <v>1800</v>
      </c>
      <c r="F1158" s="83">
        <f t="shared" si="8"/>
        <v>2.9177770429302261</v>
      </c>
      <c r="G1158" s="95" t="s">
        <v>68</v>
      </c>
      <c r="H1158" s="96"/>
      <c r="I1158" s="90" t="s">
        <v>20</v>
      </c>
      <c r="J1158" s="86" t="s">
        <v>22</v>
      </c>
      <c r="K1158" s="87" t="s">
        <v>44</v>
      </c>
      <c r="L1158" s="88">
        <v>616.90800000000002</v>
      </c>
    </row>
    <row r="1159" spans="1:12" ht="20.100000000000001" customHeight="1">
      <c r="A1159" s="91">
        <v>44972</v>
      </c>
      <c r="B1159" s="90" t="s">
        <v>46</v>
      </c>
      <c r="C1159" s="92" t="s">
        <v>58</v>
      </c>
      <c r="D1159" s="98" t="s">
        <v>8</v>
      </c>
      <c r="E1159" s="101">
        <v>1700</v>
      </c>
      <c r="F1159" s="83">
        <f t="shared" si="8"/>
        <v>2.771906047385897</v>
      </c>
      <c r="G1159" s="102" t="s">
        <v>67</v>
      </c>
      <c r="H1159" s="96"/>
      <c r="I1159" s="92" t="s">
        <v>14</v>
      </c>
      <c r="J1159" s="86" t="s">
        <v>22</v>
      </c>
      <c r="K1159" s="87" t="s">
        <v>130</v>
      </c>
      <c r="L1159" s="88">
        <v>613.29639999999995</v>
      </c>
    </row>
    <row r="1160" spans="1:12" ht="20.100000000000001" customHeight="1">
      <c r="A1160" s="103">
        <v>44972</v>
      </c>
      <c r="B1160" s="104" t="s">
        <v>46</v>
      </c>
      <c r="C1160" s="92" t="s">
        <v>58</v>
      </c>
      <c r="D1160" s="98" t="s">
        <v>9</v>
      </c>
      <c r="E1160" s="101">
        <v>2900</v>
      </c>
      <c r="F1160" s="83">
        <f t="shared" si="8"/>
        <v>4.7285456102465302</v>
      </c>
      <c r="G1160" s="102" t="s">
        <v>104</v>
      </c>
      <c r="H1160" s="96"/>
      <c r="I1160" s="92" t="s">
        <v>17</v>
      </c>
      <c r="J1160" s="86" t="s">
        <v>22</v>
      </c>
      <c r="K1160" s="87" t="s">
        <v>130</v>
      </c>
      <c r="L1160" s="88">
        <v>613.29639999999995</v>
      </c>
    </row>
    <row r="1161" spans="1:12" ht="20.100000000000001" customHeight="1">
      <c r="A1161" s="114">
        <v>44972</v>
      </c>
      <c r="B1161" s="111" t="s">
        <v>46</v>
      </c>
      <c r="C1161" s="92" t="s">
        <v>58</v>
      </c>
      <c r="D1161" s="112" t="s">
        <v>9</v>
      </c>
      <c r="E1161" s="113">
        <v>1900</v>
      </c>
      <c r="F1161" s="83">
        <f t="shared" si="8"/>
        <v>3.0980126411960027</v>
      </c>
      <c r="G1161" s="112" t="s">
        <v>60</v>
      </c>
      <c r="H1161" s="96"/>
      <c r="I1161" s="112" t="s">
        <v>16</v>
      </c>
      <c r="J1161" s="86" t="s">
        <v>22</v>
      </c>
      <c r="K1161" s="87" t="s">
        <v>130</v>
      </c>
      <c r="L1161" s="88">
        <v>613.29639999999995</v>
      </c>
    </row>
    <row r="1162" spans="1:12" ht="20.100000000000001" customHeight="1">
      <c r="A1162" s="103">
        <v>44972</v>
      </c>
      <c r="B1162" s="90" t="s">
        <v>46</v>
      </c>
      <c r="C1162" s="92" t="s">
        <v>58</v>
      </c>
      <c r="D1162" s="98" t="s">
        <v>6</v>
      </c>
      <c r="E1162" s="105">
        <v>1700</v>
      </c>
      <c r="F1162" s="83">
        <f t="shared" si="8"/>
        <v>2.7556783183229911</v>
      </c>
      <c r="G1162" s="90" t="s">
        <v>66</v>
      </c>
      <c r="H1162" s="96"/>
      <c r="I1162" s="90" t="s">
        <v>13</v>
      </c>
      <c r="J1162" s="86" t="s">
        <v>22</v>
      </c>
      <c r="K1162" s="87" t="s">
        <v>44</v>
      </c>
      <c r="L1162" s="88">
        <v>616.90800000000002</v>
      </c>
    </row>
    <row r="1163" spans="1:12" ht="20.100000000000001" customHeight="1">
      <c r="A1163" s="91">
        <v>44972</v>
      </c>
      <c r="B1163" s="90" t="s">
        <v>46</v>
      </c>
      <c r="C1163" s="92" t="s">
        <v>58</v>
      </c>
      <c r="D1163" s="98" t="s">
        <v>6</v>
      </c>
      <c r="E1163" s="115">
        <v>2400</v>
      </c>
      <c r="F1163" s="83">
        <f t="shared" si="8"/>
        <v>3.890369390573635</v>
      </c>
      <c r="G1163" s="90" t="s">
        <v>65</v>
      </c>
      <c r="H1163" s="116"/>
      <c r="I1163" s="92" t="s">
        <v>25</v>
      </c>
      <c r="J1163" s="86" t="s">
        <v>22</v>
      </c>
      <c r="K1163" s="87" t="s">
        <v>44</v>
      </c>
      <c r="L1163" s="88">
        <v>616.90800000000002</v>
      </c>
    </row>
    <row r="1164" spans="1:12" ht="20.100000000000001" customHeight="1">
      <c r="A1164" s="91">
        <v>44972</v>
      </c>
      <c r="B1164" s="90" t="s">
        <v>46</v>
      </c>
      <c r="C1164" s="92" t="s">
        <v>58</v>
      </c>
      <c r="D1164" s="98" t="s">
        <v>6</v>
      </c>
      <c r="E1164" s="115">
        <v>2000</v>
      </c>
      <c r="F1164" s="83">
        <f t="shared" si="8"/>
        <v>3.2419744921446956</v>
      </c>
      <c r="G1164" s="102" t="s">
        <v>64</v>
      </c>
      <c r="H1164" s="96"/>
      <c r="I1164" s="92" t="s">
        <v>45</v>
      </c>
      <c r="J1164" s="86" t="s">
        <v>22</v>
      </c>
      <c r="K1164" s="87" t="s">
        <v>44</v>
      </c>
      <c r="L1164" s="88">
        <v>616.90800000000002</v>
      </c>
    </row>
    <row r="1165" spans="1:12" ht="20.100000000000001" customHeight="1">
      <c r="A1165" s="91">
        <v>44972</v>
      </c>
      <c r="B1165" s="90" t="s">
        <v>46</v>
      </c>
      <c r="C1165" s="92" t="s">
        <v>58</v>
      </c>
      <c r="D1165" s="98" t="s">
        <v>6</v>
      </c>
      <c r="E1165" s="115">
        <v>2000</v>
      </c>
      <c r="F1165" s="83">
        <f t="shared" si="8"/>
        <v>3.2419744921446956</v>
      </c>
      <c r="G1165" s="90" t="s">
        <v>129</v>
      </c>
      <c r="H1165" s="116"/>
      <c r="I1165" s="92" t="s">
        <v>128</v>
      </c>
      <c r="J1165" s="86" t="s">
        <v>22</v>
      </c>
      <c r="K1165" s="87" t="s">
        <v>44</v>
      </c>
      <c r="L1165" s="88">
        <v>616.90800000000002</v>
      </c>
    </row>
    <row r="1166" spans="1:12" ht="20.100000000000001" customHeight="1">
      <c r="A1166" s="91">
        <v>44972</v>
      </c>
      <c r="B1166" s="90" t="s">
        <v>46</v>
      </c>
      <c r="C1166" s="92" t="s">
        <v>58</v>
      </c>
      <c r="D1166" s="98" t="s">
        <v>6</v>
      </c>
      <c r="E1166" s="106">
        <v>2000</v>
      </c>
      <c r="F1166" s="83">
        <f t="shared" si="8"/>
        <v>3.2419744921446956</v>
      </c>
      <c r="G1166" s="102" t="s">
        <v>176</v>
      </c>
      <c r="H1166" s="116"/>
      <c r="I1166" s="92" t="s">
        <v>168</v>
      </c>
      <c r="J1166" s="86" t="s">
        <v>22</v>
      </c>
      <c r="K1166" s="87" t="s">
        <v>44</v>
      </c>
      <c r="L1166" s="88">
        <v>616.90800000000002</v>
      </c>
    </row>
    <row r="1167" spans="1:12" ht="20.100000000000001" customHeight="1">
      <c r="A1167" s="91">
        <v>44972</v>
      </c>
      <c r="B1167" s="90" t="s">
        <v>46</v>
      </c>
      <c r="C1167" s="92" t="s">
        <v>58</v>
      </c>
      <c r="D1167" s="98" t="s">
        <v>6</v>
      </c>
      <c r="E1167" s="106">
        <v>1900</v>
      </c>
      <c r="F1167" s="83">
        <f t="shared" si="8"/>
        <v>3.0798757675374611</v>
      </c>
      <c r="G1167" s="102" t="s">
        <v>160</v>
      </c>
      <c r="H1167" s="96"/>
      <c r="I1167" s="92" t="s">
        <v>153</v>
      </c>
      <c r="J1167" s="86" t="s">
        <v>22</v>
      </c>
      <c r="K1167" s="87" t="s">
        <v>44</v>
      </c>
      <c r="L1167" s="88">
        <v>616.90800000000002</v>
      </c>
    </row>
    <row r="1168" spans="1:12" ht="20.100000000000001" customHeight="1">
      <c r="A1168" s="91">
        <v>44972</v>
      </c>
      <c r="B1168" s="90" t="s">
        <v>417</v>
      </c>
      <c r="C1168" s="92" t="s">
        <v>58</v>
      </c>
      <c r="D1168" s="98" t="s">
        <v>6</v>
      </c>
      <c r="E1168" s="115">
        <v>500</v>
      </c>
      <c r="F1168" s="83">
        <f t="shared" si="8"/>
        <v>0.81049362303617389</v>
      </c>
      <c r="G1168" s="102" t="s">
        <v>178</v>
      </c>
      <c r="H1168" s="96"/>
      <c r="I1168" s="92" t="s">
        <v>144</v>
      </c>
      <c r="J1168" s="86" t="s">
        <v>22</v>
      </c>
      <c r="K1168" s="87" t="s">
        <v>44</v>
      </c>
      <c r="L1168" s="88">
        <v>616.90800000000002</v>
      </c>
    </row>
    <row r="1169" spans="1:12" ht="20.100000000000001" customHeight="1">
      <c r="A1169" s="91">
        <v>44972</v>
      </c>
      <c r="B1169" s="90" t="s">
        <v>426</v>
      </c>
      <c r="C1169" s="92" t="s">
        <v>58</v>
      </c>
      <c r="D1169" s="98" t="s">
        <v>7</v>
      </c>
      <c r="E1169" s="108">
        <v>1350</v>
      </c>
      <c r="F1169" s="83">
        <f t="shared" si="8"/>
        <v>2.1883327821976697</v>
      </c>
      <c r="G1169" s="90" t="s">
        <v>112</v>
      </c>
      <c r="H1169" s="96"/>
      <c r="I1169" s="90" t="s">
        <v>59</v>
      </c>
      <c r="J1169" s="86" t="s">
        <v>22</v>
      </c>
      <c r="K1169" s="87" t="s">
        <v>44</v>
      </c>
      <c r="L1169" s="88">
        <v>616.90800000000002</v>
      </c>
    </row>
    <row r="1170" spans="1:12" ht="20.100000000000001" customHeight="1">
      <c r="A1170" s="91">
        <v>44972</v>
      </c>
      <c r="B1170" s="90" t="s">
        <v>46</v>
      </c>
      <c r="C1170" s="92" t="s">
        <v>58</v>
      </c>
      <c r="D1170" s="98" t="s">
        <v>7</v>
      </c>
      <c r="E1170" s="108">
        <v>2000</v>
      </c>
      <c r="F1170" s="83">
        <f t="shared" si="8"/>
        <v>3.2419744921446956</v>
      </c>
      <c r="G1170" s="90" t="s">
        <v>112</v>
      </c>
      <c r="H1170" s="96"/>
      <c r="I1170" s="90" t="s">
        <v>59</v>
      </c>
      <c r="J1170" s="86" t="s">
        <v>22</v>
      </c>
      <c r="K1170" s="87" t="s">
        <v>44</v>
      </c>
      <c r="L1170" s="88">
        <v>616.90800000000002</v>
      </c>
    </row>
    <row r="1171" spans="1:12" ht="20.100000000000001" customHeight="1">
      <c r="A1171" s="91">
        <v>44972</v>
      </c>
      <c r="B1171" s="90" t="s">
        <v>47</v>
      </c>
      <c r="C1171" s="90" t="s">
        <v>287</v>
      </c>
      <c r="D1171" s="98" t="s">
        <v>7</v>
      </c>
      <c r="E1171" s="108">
        <v>5000</v>
      </c>
      <c r="F1171" s="83">
        <f t="shared" si="8"/>
        <v>8.1049362303617389</v>
      </c>
      <c r="G1171" s="90" t="s">
        <v>112</v>
      </c>
      <c r="H1171" s="96"/>
      <c r="I1171" s="90" t="s">
        <v>59</v>
      </c>
      <c r="J1171" s="86" t="s">
        <v>22</v>
      </c>
      <c r="K1171" s="87" t="s">
        <v>44</v>
      </c>
      <c r="L1171" s="88">
        <v>616.90800000000002</v>
      </c>
    </row>
    <row r="1172" spans="1:12" ht="20.100000000000001" customHeight="1">
      <c r="A1172" s="91">
        <v>44972</v>
      </c>
      <c r="B1172" s="90" t="s">
        <v>427</v>
      </c>
      <c r="C1172" s="92" t="s">
        <v>58</v>
      </c>
      <c r="D1172" s="98" t="s">
        <v>7</v>
      </c>
      <c r="E1172" s="108">
        <v>1500</v>
      </c>
      <c r="F1172" s="83">
        <f t="shared" si="8"/>
        <v>2.4314808691085217</v>
      </c>
      <c r="G1172" s="90" t="s">
        <v>112</v>
      </c>
      <c r="H1172" s="96"/>
      <c r="I1172" s="90" t="s">
        <v>59</v>
      </c>
      <c r="J1172" s="86" t="s">
        <v>22</v>
      </c>
      <c r="K1172" s="87" t="s">
        <v>44</v>
      </c>
      <c r="L1172" s="88">
        <v>616.90800000000002</v>
      </c>
    </row>
    <row r="1173" spans="1:12" ht="20.100000000000001" customHeight="1">
      <c r="A1173" s="91">
        <v>44972</v>
      </c>
      <c r="B1173" s="90" t="s">
        <v>428</v>
      </c>
      <c r="C1173" s="92" t="s">
        <v>58</v>
      </c>
      <c r="D1173" s="98" t="s">
        <v>7</v>
      </c>
      <c r="E1173" s="108">
        <v>1500</v>
      </c>
      <c r="F1173" s="83">
        <f t="shared" si="8"/>
        <v>2.4314808691085217</v>
      </c>
      <c r="G1173" s="90" t="s">
        <v>136</v>
      </c>
      <c r="H1173" s="96"/>
      <c r="I1173" s="90" t="s">
        <v>59</v>
      </c>
      <c r="J1173" s="86" t="s">
        <v>22</v>
      </c>
      <c r="K1173" s="87" t="s">
        <v>44</v>
      </c>
      <c r="L1173" s="88">
        <v>616.90800000000002</v>
      </c>
    </row>
    <row r="1174" spans="1:12" ht="20.100000000000001" customHeight="1">
      <c r="A1174" s="91">
        <v>44972</v>
      </c>
      <c r="B1174" s="90" t="s">
        <v>46</v>
      </c>
      <c r="C1174" s="92" t="s">
        <v>58</v>
      </c>
      <c r="D1174" s="98" t="s">
        <v>7</v>
      </c>
      <c r="E1174" s="108">
        <v>2000</v>
      </c>
      <c r="F1174" s="83">
        <f t="shared" si="8"/>
        <v>3.2419744921446956</v>
      </c>
      <c r="G1174" s="90" t="s">
        <v>136</v>
      </c>
      <c r="H1174" s="96"/>
      <c r="I1174" s="90" t="s">
        <v>59</v>
      </c>
      <c r="J1174" s="86" t="s">
        <v>22</v>
      </c>
      <c r="K1174" s="87" t="s">
        <v>44</v>
      </c>
      <c r="L1174" s="88">
        <v>616.90800000000002</v>
      </c>
    </row>
    <row r="1175" spans="1:12" ht="20.100000000000001" customHeight="1">
      <c r="A1175" s="91">
        <v>44972</v>
      </c>
      <c r="B1175" s="90" t="s">
        <v>47</v>
      </c>
      <c r="C1175" s="90" t="s">
        <v>287</v>
      </c>
      <c r="D1175" s="98" t="s">
        <v>7</v>
      </c>
      <c r="E1175" s="108">
        <v>5000</v>
      </c>
      <c r="F1175" s="83">
        <f t="shared" si="8"/>
        <v>8.1049362303617389</v>
      </c>
      <c r="G1175" s="90" t="s">
        <v>136</v>
      </c>
      <c r="H1175" s="96"/>
      <c r="I1175" s="90" t="s">
        <v>59</v>
      </c>
      <c r="J1175" s="86" t="s">
        <v>22</v>
      </c>
      <c r="K1175" s="87" t="s">
        <v>44</v>
      </c>
      <c r="L1175" s="88">
        <v>616.90800000000002</v>
      </c>
    </row>
    <row r="1176" spans="1:12" ht="20.100000000000001" customHeight="1">
      <c r="A1176" s="91">
        <v>44972</v>
      </c>
      <c r="B1176" s="90" t="s">
        <v>429</v>
      </c>
      <c r="C1176" s="92" t="s">
        <v>58</v>
      </c>
      <c r="D1176" s="98" t="s">
        <v>7</v>
      </c>
      <c r="E1176" s="108">
        <v>1500</v>
      </c>
      <c r="F1176" s="83">
        <f t="shared" si="8"/>
        <v>2.4314808691085217</v>
      </c>
      <c r="G1176" s="90" t="s">
        <v>136</v>
      </c>
      <c r="H1176" s="96"/>
      <c r="I1176" s="90" t="s">
        <v>59</v>
      </c>
      <c r="J1176" s="86" t="s">
        <v>22</v>
      </c>
      <c r="K1176" s="87" t="s">
        <v>44</v>
      </c>
      <c r="L1176" s="88">
        <v>616.90800000000002</v>
      </c>
    </row>
    <row r="1177" spans="1:12" ht="20.100000000000001" customHeight="1">
      <c r="A1177" s="91">
        <v>44972</v>
      </c>
      <c r="B1177" s="90" t="s">
        <v>46</v>
      </c>
      <c r="C1177" s="92" t="s">
        <v>58</v>
      </c>
      <c r="D1177" s="98" t="s">
        <v>7</v>
      </c>
      <c r="E1177" s="108">
        <v>1400</v>
      </c>
      <c r="F1177" s="83">
        <f t="shared" si="8"/>
        <v>2.2693821445012872</v>
      </c>
      <c r="G1177" s="90" t="s">
        <v>161</v>
      </c>
      <c r="H1177" s="96"/>
      <c r="I1177" s="90" t="s">
        <v>12</v>
      </c>
      <c r="J1177" s="86" t="s">
        <v>22</v>
      </c>
      <c r="K1177" s="87" t="s">
        <v>44</v>
      </c>
      <c r="L1177" s="88">
        <v>616.90800000000002</v>
      </c>
    </row>
    <row r="1178" spans="1:12" ht="20.100000000000001" customHeight="1">
      <c r="A1178" s="91">
        <v>44972</v>
      </c>
      <c r="B1178" s="90" t="s">
        <v>46</v>
      </c>
      <c r="C1178" s="92" t="s">
        <v>58</v>
      </c>
      <c r="D1178" s="98" t="s">
        <v>10</v>
      </c>
      <c r="E1178" s="101">
        <v>1800</v>
      </c>
      <c r="F1178" s="83">
        <f t="shared" si="8"/>
        <v>2.9349593442909501</v>
      </c>
      <c r="G1178" s="102" t="s">
        <v>179</v>
      </c>
      <c r="H1178" s="96"/>
      <c r="I1178" s="92" t="s">
        <v>167</v>
      </c>
      <c r="J1178" s="86" t="s">
        <v>22</v>
      </c>
      <c r="K1178" s="87" t="s">
        <v>130</v>
      </c>
      <c r="L1178" s="88">
        <v>613.29639999999995</v>
      </c>
    </row>
    <row r="1179" spans="1:12" ht="20.100000000000001" customHeight="1">
      <c r="A1179" s="91">
        <v>44972</v>
      </c>
      <c r="B1179" s="90" t="s">
        <v>18</v>
      </c>
      <c r="C1179" s="97" t="s">
        <v>41</v>
      </c>
      <c r="D1179" s="165" t="s">
        <v>9</v>
      </c>
      <c r="E1179" s="105">
        <v>5000</v>
      </c>
      <c r="F1179" s="83">
        <f t="shared" si="8"/>
        <v>8.1526648452526391</v>
      </c>
      <c r="G1179" s="97" t="s">
        <v>396</v>
      </c>
      <c r="H1179" s="96"/>
      <c r="I1179" s="90" t="s">
        <v>17</v>
      </c>
      <c r="J1179" s="86" t="s">
        <v>22</v>
      </c>
      <c r="K1179" s="87" t="s">
        <v>130</v>
      </c>
      <c r="L1179" s="88">
        <v>613.29639999999995</v>
      </c>
    </row>
    <row r="1180" spans="1:12" ht="20.100000000000001" customHeight="1">
      <c r="A1180" s="91">
        <v>44972</v>
      </c>
      <c r="B1180" s="90" t="s">
        <v>18</v>
      </c>
      <c r="C1180" s="97" t="s">
        <v>41</v>
      </c>
      <c r="D1180" s="165" t="s">
        <v>9</v>
      </c>
      <c r="E1180" s="105">
        <v>5000</v>
      </c>
      <c r="F1180" s="83">
        <f t="shared" si="8"/>
        <v>8.1526648452526391</v>
      </c>
      <c r="G1180" s="97" t="s">
        <v>397</v>
      </c>
      <c r="H1180" s="96"/>
      <c r="I1180" s="90" t="s">
        <v>16</v>
      </c>
      <c r="J1180" s="86" t="s">
        <v>22</v>
      </c>
      <c r="K1180" s="87" t="s">
        <v>130</v>
      </c>
      <c r="L1180" s="88">
        <v>613.29639999999995</v>
      </c>
    </row>
    <row r="1181" spans="1:12" ht="20.100000000000001" customHeight="1">
      <c r="A1181" s="91">
        <v>44972</v>
      </c>
      <c r="B1181" s="90" t="s">
        <v>18</v>
      </c>
      <c r="C1181" s="97" t="s">
        <v>41</v>
      </c>
      <c r="D1181" s="165" t="s">
        <v>7</v>
      </c>
      <c r="E1181" s="105">
        <v>5000</v>
      </c>
      <c r="F1181" s="83">
        <f t="shared" si="8"/>
        <v>8.1049362303617389</v>
      </c>
      <c r="G1181" s="97" t="s">
        <v>398</v>
      </c>
      <c r="H1181" s="96"/>
      <c r="I1181" s="90" t="s">
        <v>20</v>
      </c>
      <c r="J1181" s="86" t="s">
        <v>22</v>
      </c>
      <c r="K1181" s="87" t="s">
        <v>44</v>
      </c>
      <c r="L1181" s="88">
        <v>616.90800000000002</v>
      </c>
    </row>
    <row r="1182" spans="1:12" ht="20.100000000000001" customHeight="1">
      <c r="A1182" s="91">
        <v>44972</v>
      </c>
      <c r="B1182" s="90" t="s">
        <v>18</v>
      </c>
      <c r="C1182" s="97" t="s">
        <v>41</v>
      </c>
      <c r="D1182" s="165" t="s">
        <v>6</v>
      </c>
      <c r="E1182" s="105">
        <v>5000</v>
      </c>
      <c r="F1182" s="83">
        <f t="shared" si="8"/>
        <v>8.1049362303617389</v>
      </c>
      <c r="G1182" s="97" t="s">
        <v>399</v>
      </c>
      <c r="H1182" s="96"/>
      <c r="I1182" s="90" t="s">
        <v>13</v>
      </c>
      <c r="J1182" s="86" t="s">
        <v>22</v>
      </c>
      <c r="K1182" s="87" t="s">
        <v>44</v>
      </c>
      <c r="L1182" s="88">
        <v>616.90800000000002</v>
      </c>
    </row>
    <row r="1183" spans="1:12" ht="20.100000000000001" customHeight="1">
      <c r="A1183" s="91">
        <v>44972</v>
      </c>
      <c r="B1183" s="90" t="s">
        <v>18</v>
      </c>
      <c r="C1183" s="97" t="s">
        <v>41</v>
      </c>
      <c r="D1183" s="165" t="s">
        <v>7</v>
      </c>
      <c r="E1183" s="105">
        <v>2500</v>
      </c>
      <c r="F1183" s="83">
        <f t="shared" si="8"/>
        <v>4.0524681151808695</v>
      </c>
      <c r="G1183" s="97" t="s">
        <v>400</v>
      </c>
      <c r="H1183" s="96"/>
      <c r="I1183" s="90" t="s">
        <v>14</v>
      </c>
      <c r="J1183" s="86" t="s">
        <v>22</v>
      </c>
      <c r="K1183" s="87" t="s">
        <v>44</v>
      </c>
      <c r="L1183" s="88">
        <v>616.90800000000002</v>
      </c>
    </row>
    <row r="1184" spans="1:12" ht="20.100000000000001" customHeight="1">
      <c r="A1184" s="91">
        <v>44972</v>
      </c>
      <c r="B1184" s="90" t="s">
        <v>18</v>
      </c>
      <c r="C1184" s="97" t="s">
        <v>41</v>
      </c>
      <c r="D1184" s="165" t="s">
        <v>7</v>
      </c>
      <c r="E1184" s="105">
        <v>2500</v>
      </c>
      <c r="F1184" s="83">
        <f t="shared" si="8"/>
        <v>4.0524681151808695</v>
      </c>
      <c r="G1184" s="97" t="s">
        <v>401</v>
      </c>
      <c r="H1184" s="96"/>
      <c r="I1184" s="90" t="s">
        <v>40</v>
      </c>
      <c r="J1184" s="86" t="s">
        <v>22</v>
      </c>
      <c r="K1184" s="87" t="s">
        <v>44</v>
      </c>
      <c r="L1184" s="88">
        <v>616.90800000000002</v>
      </c>
    </row>
    <row r="1185" spans="1:12" ht="20.100000000000001" customHeight="1">
      <c r="A1185" s="91">
        <v>44972</v>
      </c>
      <c r="B1185" s="90" t="s">
        <v>18</v>
      </c>
      <c r="C1185" s="97" t="s">
        <v>41</v>
      </c>
      <c r="D1185" s="165" t="s">
        <v>7</v>
      </c>
      <c r="E1185" s="105">
        <v>2500</v>
      </c>
      <c r="F1185" s="83">
        <f t="shared" si="8"/>
        <v>4.0524681151808695</v>
      </c>
      <c r="G1185" s="97" t="s">
        <v>402</v>
      </c>
      <c r="H1185" s="96"/>
      <c r="I1185" s="90" t="s">
        <v>12</v>
      </c>
      <c r="J1185" s="86" t="s">
        <v>22</v>
      </c>
      <c r="K1185" s="87" t="s">
        <v>44</v>
      </c>
      <c r="L1185" s="88">
        <v>616.90800000000002</v>
      </c>
    </row>
    <row r="1186" spans="1:12" ht="20.100000000000001" customHeight="1">
      <c r="A1186" s="91">
        <v>44972</v>
      </c>
      <c r="B1186" s="90" t="s">
        <v>18</v>
      </c>
      <c r="C1186" s="97" t="s">
        <v>41</v>
      </c>
      <c r="D1186" s="165" t="s">
        <v>7</v>
      </c>
      <c r="E1186" s="105">
        <v>2500</v>
      </c>
      <c r="F1186" s="83">
        <f t="shared" si="8"/>
        <v>4.0524681151808695</v>
      </c>
      <c r="G1186" s="97" t="s">
        <v>403</v>
      </c>
      <c r="H1186" s="96"/>
      <c r="I1186" s="90" t="s">
        <v>59</v>
      </c>
      <c r="J1186" s="86" t="s">
        <v>22</v>
      </c>
      <c r="K1186" s="87" t="s">
        <v>44</v>
      </c>
      <c r="L1186" s="88">
        <v>616.90800000000002</v>
      </c>
    </row>
    <row r="1187" spans="1:12" ht="20.100000000000001" customHeight="1">
      <c r="A1187" s="91">
        <v>44972</v>
      </c>
      <c r="B1187" s="90" t="s">
        <v>18</v>
      </c>
      <c r="C1187" s="97" t="s">
        <v>41</v>
      </c>
      <c r="D1187" s="165" t="s">
        <v>7</v>
      </c>
      <c r="E1187" s="105">
        <v>2500</v>
      </c>
      <c r="F1187" s="83">
        <f t="shared" si="8"/>
        <v>4.0524681151808695</v>
      </c>
      <c r="G1187" s="97" t="s">
        <v>404</v>
      </c>
      <c r="H1187" s="96"/>
      <c r="I1187" s="90" t="s">
        <v>144</v>
      </c>
      <c r="J1187" s="86" t="s">
        <v>22</v>
      </c>
      <c r="K1187" s="87" t="s">
        <v>44</v>
      </c>
      <c r="L1187" s="88">
        <v>616.90800000000002</v>
      </c>
    </row>
    <row r="1188" spans="1:12" ht="20.100000000000001" customHeight="1">
      <c r="A1188" s="91">
        <v>44972</v>
      </c>
      <c r="B1188" s="90" t="s">
        <v>18</v>
      </c>
      <c r="C1188" s="97" t="s">
        <v>41</v>
      </c>
      <c r="D1188" s="165" t="s">
        <v>6</v>
      </c>
      <c r="E1188" s="105">
        <v>2500</v>
      </c>
      <c r="F1188" s="83">
        <f t="shared" si="8"/>
        <v>4.0524681151808695</v>
      </c>
      <c r="G1188" s="97" t="s">
        <v>405</v>
      </c>
      <c r="H1188" s="96"/>
      <c r="I1188" s="90" t="s">
        <v>25</v>
      </c>
      <c r="J1188" s="86" t="s">
        <v>22</v>
      </c>
      <c r="K1188" s="87" t="s">
        <v>44</v>
      </c>
      <c r="L1188" s="88">
        <v>616.90800000000002</v>
      </c>
    </row>
    <row r="1189" spans="1:12" ht="20.100000000000001" customHeight="1">
      <c r="A1189" s="91">
        <v>44972</v>
      </c>
      <c r="B1189" s="90" t="s">
        <v>18</v>
      </c>
      <c r="C1189" s="97" t="s">
        <v>41</v>
      </c>
      <c r="D1189" s="165" t="s">
        <v>6</v>
      </c>
      <c r="E1189" s="105">
        <v>2500</v>
      </c>
      <c r="F1189" s="83">
        <f t="shared" si="8"/>
        <v>4.0524681151808695</v>
      </c>
      <c r="G1189" s="97" t="s">
        <v>406</v>
      </c>
      <c r="H1189" s="96"/>
      <c r="I1189" s="90" t="s">
        <v>128</v>
      </c>
      <c r="J1189" s="86" t="s">
        <v>22</v>
      </c>
      <c r="K1189" s="87" t="s">
        <v>44</v>
      </c>
      <c r="L1189" s="88">
        <v>616.90800000000002</v>
      </c>
    </row>
    <row r="1190" spans="1:12" ht="20.100000000000001" customHeight="1">
      <c r="A1190" s="91">
        <v>44972</v>
      </c>
      <c r="B1190" s="90" t="s">
        <v>18</v>
      </c>
      <c r="C1190" s="97" t="s">
        <v>41</v>
      </c>
      <c r="D1190" s="165" t="s">
        <v>6</v>
      </c>
      <c r="E1190" s="105">
        <v>2500</v>
      </c>
      <c r="F1190" s="83">
        <f t="shared" si="8"/>
        <v>4.0524681151808695</v>
      </c>
      <c r="G1190" s="97" t="s">
        <v>407</v>
      </c>
      <c r="H1190" s="96"/>
      <c r="I1190" s="90" t="s">
        <v>153</v>
      </c>
      <c r="J1190" s="86" t="s">
        <v>22</v>
      </c>
      <c r="K1190" s="87" t="s">
        <v>44</v>
      </c>
      <c r="L1190" s="88">
        <v>616.90800000000002</v>
      </c>
    </row>
    <row r="1191" spans="1:12" ht="20.100000000000001" customHeight="1">
      <c r="A1191" s="91">
        <v>44972</v>
      </c>
      <c r="B1191" s="90" t="s">
        <v>18</v>
      </c>
      <c r="C1191" s="97" t="s">
        <v>41</v>
      </c>
      <c r="D1191" s="165" t="s">
        <v>6</v>
      </c>
      <c r="E1191" s="105">
        <v>2500</v>
      </c>
      <c r="F1191" s="83">
        <f t="shared" si="8"/>
        <v>4.0524681151808695</v>
      </c>
      <c r="G1191" s="97" t="s">
        <v>408</v>
      </c>
      <c r="H1191" s="96"/>
      <c r="I1191" s="90" t="s">
        <v>168</v>
      </c>
      <c r="J1191" s="86" t="s">
        <v>22</v>
      </c>
      <c r="K1191" s="87" t="s">
        <v>44</v>
      </c>
      <c r="L1191" s="88">
        <v>616.90800000000002</v>
      </c>
    </row>
    <row r="1192" spans="1:12" ht="20.100000000000001" customHeight="1">
      <c r="A1192" s="91">
        <v>44972</v>
      </c>
      <c r="B1192" s="90" t="s">
        <v>18</v>
      </c>
      <c r="C1192" s="97" t="s">
        <v>41</v>
      </c>
      <c r="D1192" s="165" t="s">
        <v>6</v>
      </c>
      <c r="E1192" s="105">
        <v>2500</v>
      </c>
      <c r="F1192" s="83">
        <f t="shared" si="8"/>
        <v>4.0524681151808695</v>
      </c>
      <c r="G1192" s="97" t="s">
        <v>409</v>
      </c>
      <c r="H1192" s="96"/>
      <c r="I1192" s="90" t="s">
        <v>45</v>
      </c>
      <c r="J1192" s="86" t="s">
        <v>22</v>
      </c>
      <c r="K1192" s="87" t="s">
        <v>44</v>
      </c>
      <c r="L1192" s="88">
        <v>616.90800000000002</v>
      </c>
    </row>
    <row r="1193" spans="1:12" ht="20.100000000000001" customHeight="1">
      <c r="A1193" s="91">
        <v>44972</v>
      </c>
      <c r="B1193" s="90" t="s">
        <v>18</v>
      </c>
      <c r="C1193" s="97" t="s">
        <v>41</v>
      </c>
      <c r="D1193" s="165" t="s">
        <v>10</v>
      </c>
      <c r="E1193" s="105">
        <v>2500</v>
      </c>
      <c r="F1193" s="83">
        <f t="shared" si="8"/>
        <v>4.0763324226263196</v>
      </c>
      <c r="G1193" s="97" t="s">
        <v>410</v>
      </c>
      <c r="H1193" s="96"/>
      <c r="I1193" s="90" t="s">
        <v>15</v>
      </c>
      <c r="J1193" s="86" t="s">
        <v>22</v>
      </c>
      <c r="K1193" s="87" t="s">
        <v>130</v>
      </c>
      <c r="L1193" s="88">
        <v>613.29639999999995</v>
      </c>
    </row>
    <row r="1194" spans="1:12" ht="20.100000000000001" customHeight="1">
      <c r="A1194" s="91">
        <v>44972</v>
      </c>
      <c r="B1194" s="90" t="s">
        <v>18</v>
      </c>
      <c r="C1194" s="97" t="s">
        <v>41</v>
      </c>
      <c r="D1194" s="165" t="s">
        <v>10</v>
      </c>
      <c r="E1194" s="105">
        <v>2500</v>
      </c>
      <c r="F1194" s="83">
        <f t="shared" si="8"/>
        <v>4.0763324226263196</v>
      </c>
      <c r="G1194" s="97" t="s">
        <v>411</v>
      </c>
      <c r="H1194" s="96"/>
      <c r="I1194" s="90" t="s">
        <v>167</v>
      </c>
      <c r="J1194" s="86" t="s">
        <v>22</v>
      </c>
      <c r="K1194" s="87" t="s">
        <v>130</v>
      </c>
      <c r="L1194" s="88">
        <v>613.29639999999995</v>
      </c>
    </row>
    <row r="1195" spans="1:12" ht="20.100000000000001" customHeight="1">
      <c r="A1195" s="91">
        <v>44972</v>
      </c>
      <c r="B1195" s="90" t="s">
        <v>46</v>
      </c>
      <c r="C1195" s="92" t="s">
        <v>58</v>
      </c>
      <c r="D1195" s="98" t="s">
        <v>7</v>
      </c>
      <c r="E1195" s="108">
        <v>2300</v>
      </c>
      <c r="F1195" s="83">
        <f t="shared" si="8"/>
        <v>3.7282706659664</v>
      </c>
      <c r="G1195" s="102" t="s">
        <v>61</v>
      </c>
      <c r="H1195" s="96"/>
      <c r="I1195" s="90" t="s">
        <v>40</v>
      </c>
      <c r="J1195" s="86" t="s">
        <v>22</v>
      </c>
      <c r="K1195" s="87" t="s">
        <v>44</v>
      </c>
      <c r="L1195" s="88">
        <v>616.90800000000002</v>
      </c>
    </row>
    <row r="1196" spans="1:12" ht="20.100000000000001" customHeight="1">
      <c r="A1196" s="91">
        <v>44972</v>
      </c>
      <c r="B1196" s="90" t="s">
        <v>46</v>
      </c>
      <c r="C1196" s="92" t="s">
        <v>58</v>
      </c>
      <c r="D1196" s="98" t="s">
        <v>10</v>
      </c>
      <c r="E1196" s="105">
        <v>1850</v>
      </c>
      <c r="F1196" s="83">
        <f t="shared" si="8"/>
        <v>3.0164859927434762</v>
      </c>
      <c r="G1196" s="102" t="s">
        <v>63</v>
      </c>
      <c r="H1196" s="96"/>
      <c r="I1196" s="90" t="s">
        <v>15</v>
      </c>
      <c r="J1196" s="86" t="s">
        <v>22</v>
      </c>
      <c r="K1196" s="87" t="s">
        <v>130</v>
      </c>
      <c r="L1196" s="88">
        <v>613.29639999999995</v>
      </c>
    </row>
    <row r="1197" spans="1:12" ht="20.100000000000001" customHeight="1">
      <c r="A1197" s="91">
        <v>44973</v>
      </c>
      <c r="B1197" s="90" t="s">
        <v>221</v>
      </c>
      <c r="C1197" s="92" t="s">
        <v>58</v>
      </c>
      <c r="D1197" s="98" t="s">
        <v>7</v>
      </c>
      <c r="E1197" s="94">
        <v>1900</v>
      </c>
      <c r="F1197" s="83">
        <f t="shared" si="8"/>
        <v>3.0798757675374611</v>
      </c>
      <c r="G1197" s="95" t="s">
        <v>68</v>
      </c>
      <c r="H1197" s="96"/>
      <c r="I1197" s="90" t="s">
        <v>20</v>
      </c>
      <c r="J1197" s="86" t="s">
        <v>22</v>
      </c>
      <c r="K1197" s="87" t="s">
        <v>44</v>
      </c>
      <c r="L1197" s="88">
        <v>616.90800000000002</v>
      </c>
    </row>
    <row r="1198" spans="1:12" ht="20.100000000000001" customHeight="1">
      <c r="A1198" s="91">
        <v>44973</v>
      </c>
      <c r="B1198" s="90" t="s">
        <v>73</v>
      </c>
      <c r="C1198" s="92" t="s">
        <v>58</v>
      </c>
      <c r="D1198" s="98" t="s">
        <v>7</v>
      </c>
      <c r="E1198" s="94">
        <v>6000</v>
      </c>
      <c r="F1198" s="83">
        <f t="shared" si="8"/>
        <v>9.7259234764340867</v>
      </c>
      <c r="G1198" s="95" t="s">
        <v>110</v>
      </c>
      <c r="H1198" s="96"/>
      <c r="I1198" s="90" t="s">
        <v>20</v>
      </c>
      <c r="J1198" s="86" t="s">
        <v>22</v>
      </c>
      <c r="K1198" s="87" t="s">
        <v>44</v>
      </c>
      <c r="L1198" s="88">
        <v>616.90800000000002</v>
      </c>
    </row>
    <row r="1199" spans="1:12" ht="20.100000000000001" customHeight="1">
      <c r="A1199" s="91">
        <v>44973</v>
      </c>
      <c r="B1199" s="90" t="s">
        <v>47</v>
      </c>
      <c r="C1199" s="90" t="s">
        <v>287</v>
      </c>
      <c r="D1199" s="98" t="s">
        <v>7</v>
      </c>
      <c r="E1199" s="94">
        <v>5000</v>
      </c>
      <c r="F1199" s="83">
        <f t="shared" si="8"/>
        <v>8.1049362303617389</v>
      </c>
      <c r="G1199" s="95" t="s">
        <v>68</v>
      </c>
      <c r="H1199" s="96"/>
      <c r="I1199" s="90" t="s">
        <v>20</v>
      </c>
      <c r="J1199" s="86" t="s">
        <v>22</v>
      </c>
      <c r="K1199" s="87" t="s">
        <v>44</v>
      </c>
      <c r="L1199" s="88">
        <v>616.90800000000002</v>
      </c>
    </row>
    <row r="1200" spans="1:12" ht="20.100000000000001" customHeight="1">
      <c r="A1200" s="91">
        <v>44973</v>
      </c>
      <c r="B1200" s="90" t="s">
        <v>48</v>
      </c>
      <c r="C1200" s="90" t="s">
        <v>287</v>
      </c>
      <c r="D1200" s="98" t="s">
        <v>7</v>
      </c>
      <c r="E1200" s="94">
        <v>15000</v>
      </c>
      <c r="F1200" s="83">
        <f t="shared" si="8"/>
        <v>24.314808691085219</v>
      </c>
      <c r="G1200" s="95" t="s">
        <v>154</v>
      </c>
      <c r="H1200" s="96"/>
      <c r="I1200" s="90" t="s">
        <v>20</v>
      </c>
      <c r="J1200" s="86" t="s">
        <v>22</v>
      </c>
      <c r="K1200" s="87" t="s">
        <v>44</v>
      </c>
      <c r="L1200" s="88">
        <v>616.90800000000002</v>
      </c>
    </row>
    <row r="1201" spans="1:12" ht="20.100000000000001" customHeight="1">
      <c r="A1201" s="91">
        <v>44973</v>
      </c>
      <c r="B1201" s="130" t="s">
        <v>334</v>
      </c>
      <c r="C1201" s="131" t="s">
        <v>49</v>
      </c>
      <c r="D1201" s="98" t="s">
        <v>8</v>
      </c>
      <c r="E1201" s="101">
        <v>10000</v>
      </c>
      <c r="F1201" s="83">
        <f t="shared" si="8"/>
        <v>16.305329690505278</v>
      </c>
      <c r="G1201" s="102" t="s">
        <v>67</v>
      </c>
      <c r="H1201" s="96"/>
      <c r="I1201" s="92" t="s">
        <v>14</v>
      </c>
      <c r="J1201" s="86" t="s">
        <v>22</v>
      </c>
      <c r="K1201" s="87" t="s">
        <v>130</v>
      </c>
      <c r="L1201" s="88">
        <v>613.29639999999995</v>
      </c>
    </row>
    <row r="1202" spans="1:12" ht="20.100000000000001" customHeight="1">
      <c r="A1202" s="91">
        <v>44973</v>
      </c>
      <c r="B1202" s="130" t="s">
        <v>335</v>
      </c>
      <c r="C1202" s="131" t="s">
        <v>49</v>
      </c>
      <c r="D1202" s="98" t="s">
        <v>8</v>
      </c>
      <c r="E1202" s="101">
        <v>10000</v>
      </c>
      <c r="F1202" s="83">
        <f t="shared" si="8"/>
        <v>16.305329690505278</v>
      </c>
      <c r="G1202" s="102" t="s">
        <v>67</v>
      </c>
      <c r="H1202" s="96"/>
      <c r="I1202" s="92" t="s">
        <v>14</v>
      </c>
      <c r="J1202" s="86" t="s">
        <v>22</v>
      </c>
      <c r="K1202" s="87" t="s">
        <v>130</v>
      </c>
      <c r="L1202" s="88">
        <v>613.29639999999995</v>
      </c>
    </row>
    <row r="1203" spans="1:12" ht="20.100000000000001" customHeight="1">
      <c r="A1203" s="103">
        <v>44973</v>
      </c>
      <c r="B1203" s="104" t="s">
        <v>46</v>
      </c>
      <c r="C1203" s="92" t="s">
        <v>58</v>
      </c>
      <c r="D1203" s="98" t="s">
        <v>9</v>
      </c>
      <c r="E1203" s="101">
        <v>2900</v>
      </c>
      <c r="F1203" s="83">
        <f t="shared" si="8"/>
        <v>4.7285456102465302</v>
      </c>
      <c r="G1203" s="102" t="s">
        <v>104</v>
      </c>
      <c r="H1203" s="96"/>
      <c r="I1203" s="92" t="s">
        <v>17</v>
      </c>
      <c r="J1203" s="86" t="s">
        <v>22</v>
      </c>
      <c r="K1203" s="87" t="s">
        <v>130</v>
      </c>
      <c r="L1203" s="88">
        <v>613.29639999999995</v>
      </c>
    </row>
    <row r="1204" spans="1:12" ht="20.100000000000001" customHeight="1">
      <c r="A1204" s="114">
        <v>44973</v>
      </c>
      <c r="B1204" s="111" t="s">
        <v>46</v>
      </c>
      <c r="C1204" s="92" t="s">
        <v>58</v>
      </c>
      <c r="D1204" s="112" t="s">
        <v>9</v>
      </c>
      <c r="E1204" s="113">
        <v>1800</v>
      </c>
      <c r="F1204" s="83">
        <f t="shared" si="8"/>
        <v>2.9349593442909501</v>
      </c>
      <c r="G1204" s="112" t="s">
        <v>60</v>
      </c>
      <c r="H1204" s="96"/>
      <c r="I1204" s="112" t="s">
        <v>16</v>
      </c>
      <c r="J1204" s="86" t="s">
        <v>22</v>
      </c>
      <c r="K1204" s="87" t="s">
        <v>130</v>
      </c>
      <c r="L1204" s="88">
        <v>613.29639999999995</v>
      </c>
    </row>
    <row r="1205" spans="1:12" ht="20.100000000000001" customHeight="1">
      <c r="A1205" s="114">
        <v>44973</v>
      </c>
      <c r="B1205" s="111" t="s">
        <v>327</v>
      </c>
      <c r="C1205" s="92" t="s">
        <v>58</v>
      </c>
      <c r="D1205" s="112" t="s">
        <v>9</v>
      </c>
      <c r="E1205" s="113">
        <v>6000</v>
      </c>
      <c r="F1205" s="83">
        <f t="shared" si="8"/>
        <v>9.7831978143031666</v>
      </c>
      <c r="G1205" s="112" t="s">
        <v>328</v>
      </c>
      <c r="H1205" s="96"/>
      <c r="I1205" s="112" t="s">
        <v>16</v>
      </c>
      <c r="J1205" s="86" t="s">
        <v>22</v>
      </c>
      <c r="K1205" s="87" t="s">
        <v>130</v>
      </c>
      <c r="L1205" s="88">
        <v>613.29639999999995</v>
      </c>
    </row>
    <row r="1206" spans="1:12" ht="20.100000000000001" customHeight="1">
      <c r="A1206" s="114">
        <v>44973</v>
      </c>
      <c r="B1206" s="111" t="s">
        <v>185</v>
      </c>
      <c r="C1206" s="90" t="s">
        <v>287</v>
      </c>
      <c r="D1206" s="112" t="s">
        <v>9</v>
      </c>
      <c r="E1206" s="113">
        <v>5000</v>
      </c>
      <c r="F1206" s="83">
        <f t="shared" si="8"/>
        <v>8.1526648452526391</v>
      </c>
      <c r="G1206" s="112" t="s">
        <v>60</v>
      </c>
      <c r="H1206" s="96"/>
      <c r="I1206" s="112" t="s">
        <v>16</v>
      </c>
      <c r="J1206" s="86" t="s">
        <v>22</v>
      </c>
      <c r="K1206" s="87" t="s">
        <v>130</v>
      </c>
      <c r="L1206" s="88">
        <v>613.29639999999995</v>
      </c>
    </row>
    <row r="1207" spans="1:12" ht="20.100000000000001" customHeight="1">
      <c r="A1207" s="114">
        <v>44973</v>
      </c>
      <c r="B1207" s="111" t="s">
        <v>48</v>
      </c>
      <c r="C1207" s="90" t="s">
        <v>287</v>
      </c>
      <c r="D1207" s="112" t="s">
        <v>9</v>
      </c>
      <c r="E1207" s="113">
        <v>15000</v>
      </c>
      <c r="F1207" s="83">
        <f t="shared" si="8"/>
        <v>24.457994535757916</v>
      </c>
      <c r="G1207" s="112" t="s">
        <v>329</v>
      </c>
      <c r="H1207" s="96"/>
      <c r="I1207" s="112" t="s">
        <v>16</v>
      </c>
      <c r="J1207" s="86" t="s">
        <v>22</v>
      </c>
      <c r="K1207" s="87" t="s">
        <v>130</v>
      </c>
      <c r="L1207" s="88">
        <v>613.29639999999995</v>
      </c>
    </row>
    <row r="1208" spans="1:12" ht="20.100000000000001" customHeight="1">
      <c r="A1208" s="103">
        <v>44973</v>
      </c>
      <c r="B1208" s="90" t="s">
        <v>46</v>
      </c>
      <c r="C1208" s="92" t="s">
        <v>58</v>
      </c>
      <c r="D1208" s="98" t="s">
        <v>6</v>
      </c>
      <c r="E1208" s="105">
        <v>1800</v>
      </c>
      <c r="F1208" s="83">
        <f t="shared" si="8"/>
        <v>2.9177770429302261</v>
      </c>
      <c r="G1208" s="90" t="s">
        <v>66</v>
      </c>
      <c r="H1208" s="96"/>
      <c r="I1208" s="90" t="s">
        <v>13</v>
      </c>
      <c r="J1208" s="86" t="s">
        <v>22</v>
      </c>
      <c r="K1208" s="87" t="s">
        <v>44</v>
      </c>
      <c r="L1208" s="88">
        <v>616.90800000000002</v>
      </c>
    </row>
    <row r="1209" spans="1:12" ht="20.100000000000001" customHeight="1">
      <c r="A1209" s="91">
        <v>44973</v>
      </c>
      <c r="B1209" s="90" t="s">
        <v>46</v>
      </c>
      <c r="C1209" s="92" t="s">
        <v>58</v>
      </c>
      <c r="D1209" s="98" t="s">
        <v>6</v>
      </c>
      <c r="E1209" s="115">
        <v>2350</v>
      </c>
      <c r="F1209" s="83">
        <f t="shared" si="8"/>
        <v>3.8093200282700175</v>
      </c>
      <c r="G1209" s="90" t="s">
        <v>65</v>
      </c>
      <c r="H1209" s="116"/>
      <c r="I1209" s="92" t="s">
        <v>25</v>
      </c>
      <c r="J1209" s="86" t="s">
        <v>22</v>
      </c>
      <c r="K1209" s="87" t="s">
        <v>44</v>
      </c>
      <c r="L1209" s="88">
        <v>616.90800000000002</v>
      </c>
    </row>
    <row r="1210" spans="1:12" ht="20.100000000000001" customHeight="1">
      <c r="A1210" s="91">
        <v>44973</v>
      </c>
      <c r="B1210" s="90" t="s">
        <v>46</v>
      </c>
      <c r="C1210" s="92" t="s">
        <v>58</v>
      </c>
      <c r="D1210" s="98" t="s">
        <v>6</v>
      </c>
      <c r="E1210" s="115">
        <v>1850</v>
      </c>
      <c r="F1210" s="83">
        <f t="shared" si="8"/>
        <v>2.9988264052338436</v>
      </c>
      <c r="G1210" s="102" t="s">
        <v>64</v>
      </c>
      <c r="H1210" s="96"/>
      <c r="I1210" s="92" t="s">
        <v>45</v>
      </c>
      <c r="J1210" s="86" t="s">
        <v>22</v>
      </c>
      <c r="K1210" s="87" t="s">
        <v>44</v>
      </c>
      <c r="L1210" s="88">
        <v>616.90800000000002</v>
      </c>
    </row>
    <row r="1211" spans="1:12" ht="20.100000000000001" customHeight="1">
      <c r="A1211" s="91">
        <v>44973</v>
      </c>
      <c r="B1211" s="90" t="s">
        <v>46</v>
      </c>
      <c r="C1211" s="92" t="s">
        <v>58</v>
      </c>
      <c r="D1211" s="98" t="s">
        <v>6</v>
      </c>
      <c r="E1211" s="115">
        <v>2000</v>
      </c>
      <c r="F1211" s="83">
        <f t="shared" si="8"/>
        <v>3.2419744921446956</v>
      </c>
      <c r="G1211" s="90" t="s">
        <v>129</v>
      </c>
      <c r="H1211" s="116"/>
      <c r="I1211" s="92" t="s">
        <v>128</v>
      </c>
      <c r="J1211" s="86" t="s">
        <v>22</v>
      </c>
      <c r="K1211" s="87" t="s">
        <v>44</v>
      </c>
      <c r="L1211" s="88">
        <v>616.90800000000002</v>
      </c>
    </row>
    <row r="1212" spans="1:12" ht="20.100000000000001" customHeight="1">
      <c r="A1212" s="91">
        <v>44973</v>
      </c>
      <c r="B1212" s="90" t="s">
        <v>46</v>
      </c>
      <c r="C1212" s="92" t="s">
        <v>58</v>
      </c>
      <c r="D1212" s="98" t="s">
        <v>6</v>
      </c>
      <c r="E1212" s="106">
        <v>2000</v>
      </c>
      <c r="F1212" s="83">
        <f t="shared" si="8"/>
        <v>3.2419744921446956</v>
      </c>
      <c r="G1212" s="102" t="s">
        <v>176</v>
      </c>
      <c r="H1212" s="116"/>
      <c r="I1212" s="92" t="s">
        <v>168</v>
      </c>
      <c r="J1212" s="86" t="s">
        <v>22</v>
      </c>
      <c r="K1212" s="87" t="s">
        <v>44</v>
      </c>
      <c r="L1212" s="88">
        <v>616.90800000000002</v>
      </c>
    </row>
    <row r="1213" spans="1:12" ht="20.100000000000001" customHeight="1">
      <c r="A1213" s="91">
        <v>44973</v>
      </c>
      <c r="B1213" s="90" t="s">
        <v>46</v>
      </c>
      <c r="C1213" s="92" t="s">
        <v>58</v>
      </c>
      <c r="D1213" s="98" t="s">
        <v>6</v>
      </c>
      <c r="E1213" s="106">
        <v>1900</v>
      </c>
      <c r="F1213" s="83">
        <f t="shared" si="8"/>
        <v>3.0798757675374611</v>
      </c>
      <c r="G1213" s="102" t="s">
        <v>160</v>
      </c>
      <c r="H1213" s="96"/>
      <c r="I1213" s="92" t="s">
        <v>153</v>
      </c>
      <c r="J1213" s="86" t="s">
        <v>22</v>
      </c>
      <c r="K1213" s="87" t="s">
        <v>44</v>
      </c>
      <c r="L1213" s="88">
        <v>616.90800000000002</v>
      </c>
    </row>
    <row r="1214" spans="1:12" ht="20.100000000000001" customHeight="1">
      <c r="A1214" s="91">
        <v>44973</v>
      </c>
      <c r="B1214" s="90" t="s">
        <v>417</v>
      </c>
      <c r="C1214" s="92" t="s">
        <v>58</v>
      </c>
      <c r="D1214" s="98" t="s">
        <v>6</v>
      </c>
      <c r="E1214" s="115">
        <v>600</v>
      </c>
      <c r="F1214" s="83">
        <f t="shared" ref="F1214:F1277" si="9">E1214/L1214</f>
        <v>0.97259234764340874</v>
      </c>
      <c r="G1214" s="102" t="s">
        <v>178</v>
      </c>
      <c r="H1214" s="96"/>
      <c r="I1214" s="92" t="s">
        <v>144</v>
      </c>
      <c r="J1214" s="86" t="s">
        <v>22</v>
      </c>
      <c r="K1214" s="87" t="s">
        <v>44</v>
      </c>
      <c r="L1214" s="88">
        <v>616.90800000000002</v>
      </c>
    </row>
    <row r="1215" spans="1:12" ht="20.100000000000001" customHeight="1">
      <c r="A1215" s="91">
        <v>44973</v>
      </c>
      <c r="B1215" s="90" t="s">
        <v>46</v>
      </c>
      <c r="C1215" s="92" t="s">
        <v>58</v>
      </c>
      <c r="D1215" s="98" t="s">
        <v>7</v>
      </c>
      <c r="E1215" s="108">
        <v>1200</v>
      </c>
      <c r="F1215" s="83">
        <f t="shared" si="9"/>
        <v>1.9451846952868175</v>
      </c>
      <c r="G1215" s="90" t="s">
        <v>112</v>
      </c>
      <c r="H1215" s="96"/>
      <c r="I1215" s="90" t="s">
        <v>59</v>
      </c>
      <c r="J1215" s="86" t="s">
        <v>22</v>
      </c>
      <c r="K1215" s="87" t="s">
        <v>44</v>
      </c>
      <c r="L1215" s="88">
        <v>616.90800000000002</v>
      </c>
    </row>
    <row r="1216" spans="1:12" ht="20.100000000000001" customHeight="1">
      <c r="A1216" s="91">
        <v>44973</v>
      </c>
      <c r="B1216" s="90" t="s">
        <v>46</v>
      </c>
      <c r="C1216" s="92" t="s">
        <v>58</v>
      </c>
      <c r="D1216" s="98" t="s">
        <v>7</v>
      </c>
      <c r="E1216" s="108">
        <v>1200</v>
      </c>
      <c r="F1216" s="83">
        <f t="shared" si="9"/>
        <v>1.9451846952868175</v>
      </c>
      <c r="G1216" s="90" t="s">
        <v>161</v>
      </c>
      <c r="H1216" s="96"/>
      <c r="I1216" s="90" t="s">
        <v>12</v>
      </c>
      <c r="J1216" s="86" t="s">
        <v>22</v>
      </c>
      <c r="K1216" s="87" t="s">
        <v>44</v>
      </c>
      <c r="L1216" s="88">
        <v>616.90800000000002</v>
      </c>
    </row>
    <row r="1217" spans="1:12" ht="20.100000000000001" customHeight="1">
      <c r="A1217" s="91">
        <v>44973</v>
      </c>
      <c r="B1217" s="90" t="s">
        <v>46</v>
      </c>
      <c r="C1217" s="92" t="s">
        <v>58</v>
      </c>
      <c r="D1217" s="98" t="s">
        <v>10</v>
      </c>
      <c r="E1217" s="101">
        <v>2400</v>
      </c>
      <c r="F1217" s="83">
        <f t="shared" si="9"/>
        <v>3.9132791257212665</v>
      </c>
      <c r="G1217" s="102" t="s">
        <v>179</v>
      </c>
      <c r="H1217" s="96"/>
      <c r="I1217" s="92" t="s">
        <v>167</v>
      </c>
      <c r="J1217" s="86" t="s">
        <v>22</v>
      </c>
      <c r="K1217" s="87" t="s">
        <v>130</v>
      </c>
      <c r="L1217" s="88">
        <v>613.29639999999995</v>
      </c>
    </row>
    <row r="1218" spans="1:12" ht="20.100000000000001" customHeight="1">
      <c r="A1218" s="91">
        <v>44973</v>
      </c>
      <c r="B1218" s="90" t="s">
        <v>18</v>
      </c>
      <c r="C1218" s="97" t="s">
        <v>41</v>
      </c>
      <c r="D1218" s="165" t="s">
        <v>9</v>
      </c>
      <c r="E1218" s="105">
        <v>5000</v>
      </c>
      <c r="F1218" s="83">
        <f t="shared" si="9"/>
        <v>8.1526648452526391</v>
      </c>
      <c r="G1218" s="97" t="s">
        <v>396</v>
      </c>
      <c r="H1218" s="96"/>
      <c r="I1218" s="90" t="s">
        <v>17</v>
      </c>
      <c r="J1218" s="86" t="s">
        <v>22</v>
      </c>
      <c r="K1218" s="87" t="s">
        <v>130</v>
      </c>
      <c r="L1218" s="88">
        <v>613.29639999999995</v>
      </c>
    </row>
    <row r="1219" spans="1:12" ht="20.100000000000001" customHeight="1">
      <c r="A1219" s="91">
        <v>44973</v>
      </c>
      <c r="B1219" s="90" t="s">
        <v>18</v>
      </c>
      <c r="C1219" s="97" t="s">
        <v>41</v>
      </c>
      <c r="D1219" s="165" t="s">
        <v>9</v>
      </c>
      <c r="E1219" s="105">
        <v>5000</v>
      </c>
      <c r="F1219" s="83">
        <f t="shared" si="9"/>
        <v>8.1526648452526391</v>
      </c>
      <c r="G1219" s="97" t="s">
        <v>397</v>
      </c>
      <c r="H1219" s="96"/>
      <c r="I1219" s="90" t="s">
        <v>16</v>
      </c>
      <c r="J1219" s="86" t="s">
        <v>22</v>
      </c>
      <c r="K1219" s="87" t="s">
        <v>130</v>
      </c>
      <c r="L1219" s="88">
        <v>613.29639999999995</v>
      </c>
    </row>
    <row r="1220" spans="1:12" ht="20.100000000000001" customHeight="1">
      <c r="A1220" s="91">
        <v>44973</v>
      </c>
      <c r="B1220" s="90" t="s">
        <v>18</v>
      </c>
      <c r="C1220" s="97" t="s">
        <v>41</v>
      </c>
      <c r="D1220" s="165" t="s">
        <v>7</v>
      </c>
      <c r="E1220" s="105">
        <v>5000</v>
      </c>
      <c r="F1220" s="83">
        <f t="shared" si="9"/>
        <v>8.1049362303617389</v>
      </c>
      <c r="G1220" s="97" t="s">
        <v>398</v>
      </c>
      <c r="H1220" s="96"/>
      <c r="I1220" s="90" t="s">
        <v>20</v>
      </c>
      <c r="J1220" s="86" t="s">
        <v>22</v>
      </c>
      <c r="K1220" s="87" t="s">
        <v>44</v>
      </c>
      <c r="L1220" s="88">
        <v>616.90800000000002</v>
      </c>
    </row>
    <row r="1221" spans="1:12" ht="20.100000000000001" customHeight="1">
      <c r="A1221" s="91">
        <v>44973</v>
      </c>
      <c r="B1221" s="90" t="s">
        <v>18</v>
      </c>
      <c r="C1221" s="97" t="s">
        <v>41</v>
      </c>
      <c r="D1221" s="165" t="s">
        <v>6</v>
      </c>
      <c r="E1221" s="105">
        <v>5000</v>
      </c>
      <c r="F1221" s="83">
        <f t="shared" si="9"/>
        <v>8.1049362303617389</v>
      </c>
      <c r="G1221" s="97" t="s">
        <v>399</v>
      </c>
      <c r="H1221" s="96"/>
      <c r="I1221" s="90" t="s">
        <v>13</v>
      </c>
      <c r="J1221" s="86" t="s">
        <v>22</v>
      </c>
      <c r="K1221" s="87" t="s">
        <v>44</v>
      </c>
      <c r="L1221" s="88">
        <v>616.90800000000002</v>
      </c>
    </row>
    <row r="1222" spans="1:12" ht="20.100000000000001" customHeight="1">
      <c r="A1222" s="91">
        <v>44973</v>
      </c>
      <c r="B1222" s="90" t="s">
        <v>18</v>
      </c>
      <c r="C1222" s="97" t="s">
        <v>41</v>
      </c>
      <c r="D1222" s="165" t="s">
        <v>7</v>
      </c>
      <c r="E1222" s="105">
        <v>2500</v>
      </c>
      <c r="F1222" s="83">
        <f t="shared" si="9"/>
        <v>4.0524681151808695</v>
      </c>
      <c r="G1222" s="97" t="s">
        <v>400</v>
      </c>
      <c r="H1222" s="96"/>
      <c r="I1222" s="90" t="s">
        <v>14</v>
      </c>
      <c r="J1222" s="86" t="s">
        <v>22</v>
      </c>
      <c r="K1222" s="87" t="s">
        <v>44</v>
      </c>
      <c r="L1222" s="88">
        <v>616.90800000000002</v>
      </c>
    </row>
    <row r="1223" spans="1:12" ht="20.100000000000001" customHeight="1">
      <c r="A1223" s="91">
        <v>44973</v>
      </c>
      <c r="B1223" s="90" t="s">
        <v>18</v>
      </c>
      <c r="C1223" s="97" t="s">
        <v>41</v>
      </c>
      <c r="D1223" s="165" t="s">
        <v>7</v>
      </c>
      <c r="E1223" s="105">
        <v>2500</v>
      </c>
      <c r="F1223" s="83">
        <f t="shared" si="9"/>
        <v>4.0524681151808695</v>
      </c>
      <c r="G1223" s="97" t="s">
        <v>401</v>
      </c>
      <c r="H1223" s="96"/>
      <c r="I1223" s="90" t="s">
        <v>40</v>
      </c>
      <c r="J1223" s="86" t="s">
        <v>22</v>
      </c>
      <c r="K1223" s="87" t="s">
        <v>44</v>
      </c>
      <c r="L1223" s="88">
        <v>616.90800000000002</v>
      </c>
    </row>
    <row r="1224" spans="1:12" ht="20.100000000000001" customHeight="1">
      <c r="A1224" s="91">
        <v>44973</v>
      </c>
      <c r="B1224" s="90" t="s">
        <v>18</v>
      </c>
      <c r="C1224" s="97" t="s">
        <v>41</v>
      </c>
      <c r="D1224" s="165" t="s">
        <v>7</v>
      </c>
      <c r="E1224" s="105">
        <v>2500</v>
      </c>
      <c r="F1224" s="83">
        <f t="shared" si="9"/>
        <v>4.0524681151808695</v>
      </c>
      <c r="G1224" s="97" t="s">
        <v>402</v>
      </c>
      <c r="H1224" s="96"/>
      <c r="I1224" s="90" t="s">
        <v>12</v>
      </c>
      <c r="J1224" s="86" t="s">
        <v>22</v>
      </c>
      <c r="K1224" s="87" t="s">
        <v>44</v>
      </c>
      <c r="L1224" s="88">
        <v>616.90800000000002</v>
      </c>
    </row>
    <row r="1225" spans="1:12" ht="20.100000000000001" customHeight="1">
      <c r="A1225" s="91">
        <v>44973</v>
      </c>
      <c r="B1225" s="90" t="s">
        <v>18</v>
      </c>
      <c r="C1225" s="97" t="s">
        <v>41</v>
      </c>
      <c r="D1225" s="165" t="s">
        <v>7</v>
      </c>
      <c r="E1225" s="105">
        <v>2500</v>
      </c>
      <c r="F1225" s="83">
        <f t="shared" si="9"/>
        <v>4.0524681151808695</v>
      </c>
      <c r="G1225" s="97" t="s">
        <v>403</v>
      </c>
      <c r="H1225" s="96"/>
      <c r="I1225" s="90" t="s">
        <v>59</v>
      </c>
      <c r="J1225" s="86" t="s">
        <v>22</v>
      </c>
      <c r="K1225" s="87" t="s">
        <v>44</v>
      </c>
      <c r="L1225" s="88">
        <v>616.90800000000002</v>
      </c>
    </row>
    <row r="1226" spans="1:12" ht="20.100000000000001" customHeight="1">
      <c r="A1226" s="91">
        <v>44973</v>
      </c>
      <c r="B1226" s="90" t="s">
        <v>18</v>
      </c>
      <c r="C1226" s="97" t="s">
        <v>41</v>
      </c>
      <c r="D1226" s="165" t="s">
        <v>7</v>
      </c>
      <c r="E1226" s="105">
        <v>2500</v>
      </c>
      <c r="F1226" s="83">
        <f t="shared" si="9"/>
        <v>4.0524681151808695</v>
      </c>
      <c r="G1226" s="97" t="s">
        <v>404</v>
      </c>
      <c r="H1226" s="96"/>
      <c r="I1226" s="90" t="s">
        <v>144</v>
      </c>
      <c r="J1226" s="86" t="s">
        <v>22</v>
      </c>
      <c r="K1226" s="87" t="s">
        <v>44</v>
      </c>
      <c r="L1226" s="88">
        <v>616.90800000000002</v>
      </c>
    </row>
    <row r="1227" spans="1:12" ht="20.100000000000001" customHeight="1">
      <c r="A1227" s="91">
        <v>44973</v>
      </c>
      <c r="B1227" s="90" t="s">
        <v>18</v>
      </c>
      <c r="C1227" s="97" t="s">
        <v>41</v>
      </c>
      <c r="D1227" s="165" t="s">
        <v>6</v>
      </c>
      <c r="E1227" s="105">
        <v>2500</v>
      </c>
      <c r="F1227" s="83">
        <f t="shared" si="9"/>
        <v>4.0524681151808695</v>
      </c>
      <c r="G1227" s="97" t="s">
        <v>405</v>
      </c>
      <c r="H1227" s="96"/>
      <c r="I1227" s="90" t="s">
        <v>25</v>
      </c>
      <c r="J1227" s="86" t="s">
        <v>22</v>
      </c>
      <c r="K1227" s="87" t="s">
        <v>44</v>
      </c>
      <c r="L1227" s="88">
        <v>616.90800000000002</v>
      </c>
    </row>
    <row r="1228" spans="1:12" ht="20.100000000000001" customHeight="1">
      <c r="A1228" s="91">
        <v>44973</v>
      </c>
      <c r="B1228" s="90" t="s">
        <v>18</v>
      </c>
      <c r="C1228" s="97" t="s">
        <v>41</v>
      </c>
      <c r="D1228" s="165" t="s">
        <v>6</v>
      </c>
      <c r="E1228" s="105">
        <v>2500</v>
      </c>
      <c r="F1228" s="83">
        <f t="shared" si="9"/>
        <v>4.0524681151808695</v>
      </c>
      <c r="G1228" s="97" t="s">
        <v>406</v>
      </c>
      <c r="H1228" s="96"/>
      <c r="I1228" s="90" t="s">
        <v>128</v>
      </c>
      <c r="J1228" s="86" t="s">
        <v>22</v>
      </c>
      <c r="K1228" s="87" t="s">
        <v>44</v>
      </c>
      <c r="L1228" s="88">
        <v>616.90800000000002</v>
      </c>
    </row>
    <row r="1229" spans="1:12" ht="20.100000000000001" customHeight="1">
      <c r="A1229" s="91">
        <v>44973</v>
      </c>
      <c r="B1229" s="90" t="s">
        <v>18</v>
      </c>
      <c r="C1229" s="97" t="s">
        <v>41</v>
      </c>
      <c r="D1229" s="165" t="s">
        <v>6</v>
      </c>
      <c r="E1229" s="105">
        <v>2500</v>
      </c>
      <c r="F1229" s="83">
        <f t="shared" si="9"/>
        <v>4.0524681151808695</v>
      </c>
      <c r="G1229" s="97" t="s">
        <v>407</v>
      </c>
      <c r="H1229" s="96"/>
      <c r="I1229" s="90" t="s">
        <v>153</v>
      </c>
      <c r="J1229" s="86" t="s">
        <v>22</v>
      </c>
      <c r="K1229" s="87" t="s">
        <v>44</v>
      </c>
      <c r="L1229" s="88">
        <v>616.90800000000002</v>
      </c>
    </row>
    <row r="1230" spans="1:12" ht="20.100000000000001" customHeight="1">
      <c r="A1230" s="91">
        <v>44973</v>
      </c>
      <c r="B1230" s="90" t="s">
        <v>18</v>
      </c>
      <c r="C1230" s="97" t="s">
        <v>41</v>
      </c>
      <c r="D1230" s="165" t="s">
        <v>6</v>
      </c>
      <c r="E1230" s="105">
        <v>2500</v>
      </c>
      <c r="F1230" s="83">
        <f t="shared" si="9"/>
        <v>4.0524681151808695</v>
      </c>
      <c r="G1230" s="97" t="s">
        <v>408</v>
      </c>
      <c r="H1230" s="96"/>
      <c r="I1230" s="90" t="s">
        <v>168</v>
      </c>
      <c r="J1230" s="86" t="s">
        <v>22</v>
      </c>
      <c r="K1230" s="87" t="s">
        <v>44</v>
      </c>
      <c r="L1230" s="88">
        <v>616.90800000000002</v>
      </c>
    </row>
    <row r="1231" spans="1:12" ht="20.100000000000001" customHeight="1">
      <c r="A1231" s="91">
        <v>44973</v>
      </c>
      <c r="B1231" s="90" t="s">
        <v>18</v>
      </c>
      <c r="C1231" s="97" t="s">
        <v>41</v>
      </c>
      <c r="D1231" s="165" t="s">
        <v>6</v>
      </c>
      <c r="E1231" s="105">
        <v>2500</v>
      </c>
      <c r="F1231" s="83">
        <f t="shared" si="9"/>
        <v>4.0524681151808695</v>
      </c>
      <c r="G1231" s="97" t="s">
        <v>409</v>
      </c>
      <c r="H1231" s="96"/>
      <c r="I1231" s="90" t="s">
        <v>45</v>
      </c>
      <c r="J1231" s="86" t="s">
        <v>22</v>
      </c>
      <c r="K1231" s="87" t="s">
        <v>44</v>
      </c>
      <c r="L1231" s="88">
        <v>616.90800000000002</v>
      </c>
    </row>
    <row r="1232" spans="1:12" ht="20.100000000000001" customHeight="1">
      <c r="A1232" s="91">
        <v>44973</v>
      </c>
      <c r="B1232" s="90" t="s">
        <v>18</v>
      </c>
      <c r="C1232" s="97" t="s">
        <v>41</v>
      </c>
      <c r="D1232" s="165" t="s">
        <v>10</v>
      </c>
      <c r="E1232" s="105">
        <v>2500</v>
      </c>
      <c r="F1232" s="83">
        <f t="shared" si="9"/>
        <v>4.0763324226263196</v>
      </c>
      <c r="G1232" s="97" t="s">
        <v>410</v>
      </c>
      <c r="H1232" s="96"/>
      <c r="I1232" s="90" t="s">
        <v>15</v>
      </c>
      <c r="J1232" s="86" t="s">
        <v>22</v>
      </c>
      <c r="K1232" s="87" t="s">
        <v>130</v>
      </c>
      <c r="L1232" s="88">
        <v>613.29639999999995</v>
      </c>
    </row>
    <row r="1233" spans="1:12" ht="20.100000000000001" customHeight="1">
      <c r="A1233" s="91">
        <v>44973</v>
      </c>
      <c r="B1233" s="90" t="s">
        <v>18</v>
      </c>
      <c r="C1233" s="97" t="s">
        <v>41</v>
      </c>
      <c r="D1233" s="165" t="s">
        <v>10</v>
      </c>
      <c r="E1233" s="105">
        <v>2500</v>
      </c>
      <c r="F1233" s="83">
        <f t="shared" si="9"/>
        <v>4.0763324226263196</v>
      </c>
      <c r="G1233" s="97" t="s">
        <v>411</v>
      </c>
      <c r="H1233" s="96"/>
      <c r="I1233" s="90" t="s">
        <v>167</v>
      </c>
      <c r="J1233" s="86" t="s">
        <v>22</v>
      </c>
      <c r="K1233" s="87" t="s">
        <v>130</v>
      </c>
      <c r="L1233" s="88">
        <v>613.29639999999995</v>
      </c>
    </row>
    <row r="1234" spans="1:12" ht="20.100000000000001" customHeight="1">
      <c r="A1234" s="91">
        <v>44973</v>
      </c>
      <c r="B1234" s="90" t="s">
        <v>46</v>
      </c>
      <c r="C1234" s="92" t="s">
        <v>58</v>
      </c>
      <c r="D1234" s="98" t="s">
        <v>7</v>
      </c>
      <c r="E1234" s="108">
        <v>2000</v>
      </c>
      <c r="F1234" s="83">
        <f t="shared" si="9"/>
        <v>3.2419744921446956</v>
      </c>
      <c r="G1234" s="102" t="s">
        <v>61</v>
      </c>
      <c r="H1234" s="96"/>
      <c r="I1234" s="90" t="s">
        <v>40</v>
      </c>
      <c r="J1234" s="86" t="s">
        <v>22</v>
      </c>
      <c r="K1234" s="87" t="s">
        <v>44</v>
      </c>
      <c r="L1234" s="88">
        <v>616.90800000000002</v>
      </c>
    </row>
    <row r="1235" spans="1:12" ht="20.100000000000001" customHeight="1">
      <c r="A1235" s="91">
        <v>44973</v>
      </c>
      <c r="B1235" s="90" t="s">
        <v>46</v>
      </c>
      <c r="C1235" s="92" t="s">
        <v>58</v>
      </c>
      <c r="D1235" s="98" t="s">
        <v>10</v>
      </c>
      <c r="E1235" s="105">
        <v>2000</v>
      </c>
      <c r="F1235" s="83">
        <f t="shared" si="9"/>
        <v>3.2610659381010554</v>
      </c>
      <c r="G1235" s="102" t="s">
        <v>63</v>
      </c>
      <c r="H1235" s="96"/>
      <c r="I1235" s="90" t="s">
        <v>15</v>
      </c>
      <c r="J1235" s="86" t="s">
        <v>22</v>
      </c>
      <c r="K1235" s="87" t="s">
        <v>130</v>
      </c>
      <c r="L1235" s="88">
        <v>613.29639999999995</v>
      </c>
    </row>
    <row r="1236" spans="1:12" ht="20.100000000000001" customHeight="1">
      <c r="A1236" s="91">
        <v>44973</v>
      </c>
      <c r="B1236" s="90" t="s">
        <v>393</v>
      </c>
      <c r="C1236" s="90" t="s">
        <v>416</v>
      </c>
      <c r="D1236" s="98" t="s">
        <v>10</v>
      </c>
      <c r="E1236" s="128">
        <v>7118</v>
      </c>
      <c r="F1236" s="83">
        <f t="shared" si="9"/>
        <v>11.606133673701656</v>
      </c>
      <c r="G1236" s="129" t="s">
        <v>394</v>
      </c>
      <c r="H1236" s="96"/>
      <c r="I1236" s="90" t="s">
        <v>15</v>
      </c>
      <c r="J1236" s="86" t="s">
        <v>22</v>
      </c>
      <c r="K1236" s="87" t="s">
        <v>130</v>
      </c>
      <c r="L1236" s="88">
        <v>613.29639999999995</v>
      </c>
    </row>
    <row r="1237" spans="1:12" ht="20.100000000000001" customHeight="1">
      <c r="A1237" s="91">
        <v>44973</v>
      </c>
      <c r="B1237" s="90" t="s">
        <v>395</v>
      </c>
      <c r="C1237" s="90" t="s">
        <v>416</v>
      </c>
      <c r="D1237" s="98" t="s">
        <v>10</v>
      </c>
      <c r="E1237" s="128">
        <v>21765</v>
      </c>
      <c r="F1237" s="83">
        <f t="shared" si="9"/>
        <v>35.488550071384736</v>
      </c>
      <c r="G1237" s="129" t="s">
        <v>394</v>
      </c>
      <c r="H1237" s="96"/>
      <c r="I1237" s="90" t="s">
        <v>15</v>
      </c>
      <c r="J1237" s="86" t="s">
        <v>22</v>
      </c>
      <c r="K1237" s="87" t="s">
        <v>130</v>
      </c>
      <c r="L1237" s="88">
        <v>613.29639999999995</v>
      </c>
    </row>
    <row r="1238" spans="1:12" ht="20.100000000000001" customHeight="1">
      <c r="A1238" s="91">
        <v>44974</v>
      </c>
      <c r="B1238" s="90" t="s">
        <v>221</v>
      </c>
      <c r="C1238" s="92" t="s">
        <v>58</v>
      </c>
      <c r="D1238" s="98" t="s">
        <v>7</v>
      </c>
      <c r="E1238" s="94">
        <v>1900</v>
      </c>
      <c r="F1238" s="83">
        <f t="shared" si="9"/>
        <v>3.0798757675374611</v>
      </c>
      <c r="G1238" s="95" t="s">
        <v>68</v>
      </c>
      <c r="H1238" s="96"/>
      <c r="I1238" s="90" t="s">
        <v>20</v>
      </c>
      <c r="J1238" s="86" t="s">
        <v>22</v>
      </c>
      <c r="K1238" s="87" t="s">
        <v>44</v>
      </c>
      <c r="L1238" s="88">
        <v>616.90800000000002</v>
      </c>
    </row>
    <row r="1239" spans="1:12" ht="20.100000000000001" customHeight="1">
      <c r="A1239" s="91">
        <v>44974</v>
      </c>
      <c r="B1239" s="90" t="s">
        <v>47</v>
      </c>
      <c r="C1239" s="90" t="s">
        <v>287</v>
      </c>
      <c r="D1239" s="98" t="s">
        <v>7</v>
      </c>
      <c r="E1239" s="94">
        <v>5000</v>
      </c>
      <c r="F1239" s="83">
        <f t="shared" si="9"/>
        <v>8.1049362303617389</v>
      </c>
      <c r="G1239" s="132" t="s">
        <v>68</v>
      </c>
      <c r="H1239" s="96"/>
      <c r="I1239" s="90" t="s">
        <v>20</v>
      </c>
      <c r="J1239" s="86" t="s">
        <v>22</v>
      </c>
      <c r="K1239" s="87" t="s">
        <v>44</v>
      </c>
      <c r="L1239" s="88">
        <v>616.90800000000002</v>
      </c>
    </row>
    <row r="1240" spans="1:12" ht="20.100000000000001" customHeight="1">
      <c r="A1240" s="91">
        <v>44974</v>
      </c>
      <c r="B1240" s="90" t="s">
        <v>48</v>
      </c>
      <c r="C1240" s="90" t="s">
        <v>287</v>
      </c>
      <c r="D1240" s="98" t="s">
        <v>7</v>
      </c>
      <c r="E1240" s="94">
        <v>15000</v>
      </c>
      <c r="F1240" s="83">
        <f t="shared" si="9"/>
        <v>24.314808691085219</v>
      </c>
      <c r="G1240" s="84" t="s">
        <v>154</v>
      </c>
      <c r="H1240" s="96"/>
      <c r="I1240" s="90" t="s">
        <v>20</v>
      </c>
      <c r="J1240" s="86" t="s">
        <v>22</v>
      </c>
      <c r="K1240" s="87" t="s">
        <v>44</v>
      </c>
      <c r="L1240" s="88">
        <v>616.90800000000002</v>
      </c>
    </row>
    <row r="1241" spans="1:12" ht="20.100000000000001" customHeight="1">
      <c r="A1241" s="91">
        <v>44974</v>
      </c>
      <c r="B1241" s="130" t="s">
        <v>182</v>
      </c>
      <c r="C1241" s="131" t="s">
        <v>49</v>
      </c>
      <c r="D1241" s="98" t="s">
        <v>8</v>
      </c>
      <c r="E1241" s="133">
        <v>5000</v>
      </c>
      <c r="F1241" s="83">
        <f t="shared" si="9"/>
        <v>8.1526648452526391</v>
      </c>
      <c r="G1241" s="102" t="s">
        <v>67</v>
      </c>
      <c r="H1241" s="96"/>
      <c r="I1241" s="92" t="s">
        <v>14</v>
      </c>
      <c r="J1241" s="86" t="s">
        <v>22</v>
      </c>
      <c r="K1241" s="87" t="s">
        <v>130</v>
      </c>
      <c r="L1241" s="88">
        <v>613.29639999999995</v>
      </c>
    </row>
    <row r="1242" spans="1:12" ht="20.100000000000001" customHeight="1">
      <c r="A1242" s="91">
        <v>44974</v>
      </c>
      <c r="B1242" s="130" t="s">
        <v>336</v>
      </c>
      <c r="C1242" s="131" t="s">
        <v>49</v>
      </c>
      <c r="D1242" s="98" t="s">
        <v>8</v>
      </c>
      <c r="E1242" s="133">
        <v>10000</v>
      </c>
      <c r="F1242" s="83">
        <f t="shared" si="9"/>
        <v>16.305329690505278</v>
      </c>
      <c r="G1242" s="102" t="s">
        <v>67</v>
      </c>
      <c r="H1242" s="96"/>
      <c r="I1242" s="92" t="s">
        <v>14</v>
      </c>
      <c r="J1242" s="86" t="s">
        <v>22</v>
      </c>
      <c r="K1242" s="87" t="s">
        <v>130</v>
      </c>
      <c r="L1242" s="88">
        <v>613.29639999999995</v>
      </c>
    </row>
    <row r="1243" spans="1:12" ht="20.100000000000001" customHeight="1">
      <c r="A1243" s="91">
        <v>44974</v>
      </c>
      <c r="B1243" s="90" t="s">
        <v>46</v>
      </c>
      <c r="C1243" s="92" t="s">
        <v>58</v>
      </c>
      <c r="D1243" s="98" t="s">
        <v>8</v>
      </c>
      <c r="E1243" s="133">
        <v>1700</v>
      </c>
      <c r="F1243" s="83">
        <f t="shared" si="9"/>
        <v>2.771906047385897</v>
      </c>
      <c r="G1243" s="102" t="s">
        <v>67</v>
      </c>
      <c r="H1243" s="96"/>
      <c r="I1243" s="92" t="s">
        <v>14</v>
      </c>
      <c r="J1243" s="86" t="s">
        <v>22</v>
      </c>
      <c r="K1243" s="87" t="s">
        <v>130</v>
      </c>
      <c r="L1243" s="88">
        <v>613.29639999999995</v>
      </c>
    </row>
    <row r="1244" spans="1:12" ht="20.100000000000001" customHeight="1">
      <c r="A1244" s="91">
        <v>44974</v>
      </c>
      <c r="B1244" s="90" t="s">
        <v>332</v>
      </c>
      <c r="C1244" s="97" t="s">
        <v>432</v>
      </c>
      <c r="D1244" s="165" t="s">
        <v>10</v>
      </c>
      <c r="E1244" s="133">
        <v>6800</v>
      </c>
      <c r="F1244" s="83">
        <f t="shared" si="9"/>
        <v>11.087624189543588</v>
      </c>
      <c r="G1244" s="102" t="s">
        <v>120</v>
      </c>
      <c r="H1244" s="96"/>
      <c r="I1244" s="92" t="s">
        <v>14</v>
      </c>
      <c r="J1244" s="86" t="s">
        <v>22</v>
      </c>
      <c r="K1244" s="87" t="s">
        <v>130</v>
      </c>
      <c r="L1244" s="88">
        <v>613.29639999999995</v>
      </c>
    </row>
    <row r="1245" spans="1:12" ht="20.100000000000001" customHeight="1">
      <c r="A1245" s="103">
        <v>44974</v>
      </c>
      <c r="B1245" s="104" t="s">
        <v>46</v>
      </c>
      <c r="C1245" s="92" t="s">
        <v>58</v>
      </c>
      <c r="D1245" s="98" t="s">
        <v>9</v>
      </c>
      <c r="E1245" s="101">
        <v>2900</v>
      </c>
      <c r="F1245" s="83">
        <f t="shared" si="9"/>
        <v>4.7285456102465302</v>
      </c>
      <c r="G1245" s="102" t="s">
        <v>104</v>
      </c>
      <c r="H1245" s="96"/>
      <c r="I1245" s="92" t="s">
        <v>17</v>
      </c>
      <c r="J1245" s="86" t="s">
        <v>22</v>
      </c>
      <c r="K1245" s="87" t="s">
        <v>130</v>
      </c>
      <c r="L1245" s="88">
        <v>613.29639999999995</v>
      </c>
    </row>
    <row r="1246" spans="1:12" ht="20.100000000000001" customHeight="1">
      <c r="A1246" s="114">
        <v>44974</v>
      </c>
      <c r="B1246" s="111" t="s">
        <v>46</v>
      </c>
      <c r="C1246" s="92" t="s">
        <v>58</v>
      </c>
      <c r="D1246" s="112" t="s">
        <v>9</v>
      </c>
      <c r="E1246" s="113">
        <v>1600</v>
      </c>
      <c r="F1246" s="83">
        <f t="shared" si="9"/>
        <v>2.6088527504808443</v>
      </c>
      <c r="G1246" s="112" t="s">
        <v>60</v>
      </c>
      <c r="H1246" s="96"/>
      <c r="I1246" s="112" t="s">
        <v>16</v>
      </c>
      <c r="J1246" s="86" t="s">
        <v>22</v>
      </c>
      <c r="K1246" s="87" t="s">
        <v>130</v>
      </c>
      <c r="L1246" s="88">
        <v>613.29639999999995</v>
      </c>
    </row>
    <row r="1247" spans="1:12" ht="20.100000000000001" customHeight="1">
      <c r="A1247" s="114">
        <v>44974</v>
      </c>
      <c r="B1247" s="111" t="s">
        <v>185</v>
      </c>
      <c r="C1247" s="90" t="s">
        <v>287</v>
      </c>
      <c r="D1247" s="112" t="s">
        <v>9</v>
      </c>
      <c r="E1247" s="113">
        <v>5000</v>
      </c>
      <c r="F1247" s="83">
        <f t="shared" si="9"/>
        <v>8.1526648452526391</v>
      </c>
      <c r="G1247" s="112" t="s">
        <v>60</v>
      </c>
      <c r="H1247" s="96"/>
      <c r="I1247" s="112" t="s">
        <v>16</v>
      </c>
      <c r="J1247" s="86" t="s">
        <v>22</v>
      </c>
      <c r="K1247" s="87" t="s">
        <v>130</v>
      </c>
      <c r="L1247" s="88">
        <v>613.29639999999995</v>
      </c>
    </row>
    <row r="1248" spans="1:12" ht="20.100000000000001" customHeight="1">
      <c r="A1248" s="114">
        <v>44974</v>
      </c>
      <c r="B1248" s="111" t="s">
        <v>48</v>
      </c>
      <c r="C1248" s="90" t="s">
        <v>287</v>
      </c>
      <c r="D1248" s="112" t="s">
        <v>9</v>
      </c>
      <c r="E1248" s="113">
        <v>15000</v>
      </c>
      <c r="F1248" s="83">
        <f t="shared" si="9"/>
        <v>24.457994535757916</v>
      </c>
      <c r="G1248" s="112" t="s">
        <v>329</v>
      </c>
      <c r="H1248" s="96"/>
      <c r="I1248" s="112" t="s">
        <v>16</v>
      </c>
      <c r="J1248" s="86" t="s">
        <v>22</v>
      </c>
      <c r="K1248" s="87" t="s">
        <v>130</v>
      </c>
      <c r="L1248" s="88">
        <v>613.29639999999995</v>
      </c>
    </row>
    <row r="1249" spans="1:12" ht="20.100000000000001" customHeight="1">
      <c r="A1249" s="103">
        <v>44974</v>
      </c>
      <c r="B1249" s="90" t="s">
        <v>46</v>
      </c>
      <c r="C1249" s="92" t="s">
        <v>58</v>
      </c>
      <c r="D1249" s="98" t="s">
        <v>6</v>
      </c>
      <c r="E1249" s="105">
        <v>1900</v>
      </c>
      <c r="F1249" s="83">
        <f t="shared" si="9"/>
        <v>3.0798757675374611</v>
      </c>
      <c r="G1249" s="90" t="s">
        <v>66</v>
      </c>
      <c r="H1249" s="96"/>
      <c r="I1249" s="90" t="s">
        <v>13</v>
      </c>
      <c r="J1249" s="86" t="s">
        <v>22</v>
      </c>
      <c r="K1249" s="87" t="s">
        <v>44</v>
      </c>
      <c r="L1249" s="88">
        <v>616.90800000000002</v>
      </c>
    </row>
    <row r="1250" spans="1:12" ht="20.100000000000001" customHeight="1">
      <c r="A1250" s="91">
        <v>44974</v>
      </c>
      <c r="B1250" s="90" t="s">
        <v>46</v>
      </c>
      <c r="C1250" s="92" t="s">
        <v>58</v>
      </c>
      <c r="D1250" s="98" t="s">
        <v>6</v>
      </c>
      <c r="E1250" s="115">
        <v>2900</v>
      </c>
      <c r="F1250" s="83">
        <f t="shared" si="9"/>
        <v>4.7008630136098084</v>
      </c>
      <c r="G1250" s="90" t="s">
        <v>65</v>
      </c>
      <c r="H1250" s="116"/>
      <c r="I1250" s="92" t="s">
        <v>25</v>
      </c>
      <c r="J1250" s="86" t="s">
        <v>22</v>
      </c>
      <c r="K1250" s="87" t="s">
        <v>44</v>
      </c>
      <c r="L1250" s="88">
        <v>616.90800000000002</v>
      </c>
    </row>
    <row r="1251" spans="1:12" ht="20.100000000000001" customHeight="1">
      <c r="A1251" s="91">
        <v>44974</v>
      </c>
      <c r="B1251" s="90" t="s">
        <v>46</v>
      </c>
      <c r="C1251" s="92" t="s">
        <v>58</v>
      </c>
      <c r="D1251" s="98" t="s">
        <v>6</v>
      </c>
      <c r="E1251" s="115">
        <v>1800</v>
      </c>
      <c r="F1251" s="83">
        <f t="shared" si="9"/>
        <v>2.9177770429302261</v>
      </c>
      <c r="G1251" s="102" t="s">
        <v>64</v>
      </c>
      <c r="H1251" s="96"/>
      <c r="I1251" s="92" t="s">
        <v>45</v>
      </c>
      <c r="J1251" s="86" t="s">
        <v>22</v>
      </c>
      <c r="K1251" s="87" t="s">
        <v>44</v>
      </c>
      <c r="L1251" s="88">
        <v>616.90800000000002</v>
      </c>
    </row>
    <row r="1252" spans="1:12" ht="20.100000000000001" customHeight="1">
      <c r="A1252" s="91">
        <v>44974</v>
      </c>
      <c r="B1252" s="90" t="s">
        <v>46</v>
      </c>
      <c r="C1252" s="92" t="s">
        <v>58</v>
      </c>
      <c r="D1252" s="98" t="s">
        <v>6</v>
      </c>
      <c r="E1252" s="115">
        <v>2000</v>
      </c>
      <c r="F1252" s="83">
        <f t="shared" si="9"/>
        <v>3.2419744921446956</v>
      </c>
      <c r="G1252" s="90" t="s">
        <v>129</v>
      </c>
      <c r="H1252" s="116"/>
      <c r="I1252" s="92" t="s">
        <v>128</v>
      </c>
      <c r="J1252" s="86" t="s">
        <v>22</v>
      </c>
      <c r="K1252" s="87" t="s">
        <v>44</v>
      </c>
      <c r="L1252" s="88">
        <v>616.90800000000002</v>
      </c>
    </row>
    <row r="1253" spans="1:12" ht="20.100000000000001" customHeight="1">
      <c r="A1253" s="91">
        <v>44974</v>
      </c>
      <c r="B1253" s="90" t="s">
        <v>46</v>
      </c>
      <c r="C1253" s="92" t="s">
        <v>58</v>
      </c>
      <c r="D1253" s="98" t="s">
        <v>6</v>
      </c>
      <c r="E1253" s="106">
        <v>2000</v>
      </c>
      <c r="F1253" s="83">
        <f t="shared" si="9"/>
        <v>3.2419744921446956</v>
      </c>
      <c r="G1253" s="102" t="s">
        <v>176</v>
      </c>
      <c r="H1253" s="116"/>
      <c r="I1253" s="92" t="s">
        <v>168</v>
      </c>
      <c r="J1253" s="86" t="s">
        <v>22</v>
      </c>
      <c r="K1253" s="87" t="s">
        <v>44</v>
      </c>
      <c r="L1253" s="88">
        <v>616.90800000000002</v>
      </c>
    </row>
    <row r="1254" spans="1:12" ht="20.100000000000001" customHeight="1">
      <c r="A1254" s="91">
        <v>44974</v>
      </c>
      <c r="B1254" s="90" t="s">
        <v>46</v>
      </c>
      <c r="C1254" s="92" t="s">
        <v>58</v>
      </c>
      <c r="D1254" s="98" t="s">
        <v>6</v>
      </c>
      <c r="E1254" s="106">
        <v>1900</v>
      </c>
      <c r="F1254" s="83">
        <f t="shared" si="9"/>
        <v>3.0798757675374611</v>
      </c>
      <c r="G1254" s="102" t="s">
        <v>160</v>
      </c>
      <c r="H1254" s="96"/>
      <c r="I1254" s="92" t="s">
        <v>153</v>
      </c>
      <c r="J1254" s="86" t="s">
        <v>22</v>
      </c>
      <c r="K1254" s="87" t="s">
        <v>44</v>
      </c>
      <c r="L1254" s="88">
        <v>616.90800000000002</v>
      </c>
    </row>
    <row r="1255" spans="1:12" ht="20.100000000000001" customHeight="1">
      <c r="A1255" s="91">
        <v>44974</v>
      </c>
      <c r="B1255" s="90" t="s">
        <v>417</v>
      </c>
      <c r="C1255" s="92" t="s">
        <v>58</v>
      </c>
      <c r="D1255" s="98" t="s">
        <v>6</v>
      </c>
      <c r="E1255" s="115">
        <v>600</v>
      </c>
      <c r="F1255" s="83">
        <f t="shared" si="9"/>
        <v>0.97259234764340874</v>
      </c>
      <c r="G1255" s="102" t="s">
        <v>178</v>
      </c>
      <c r="H1255" s="96"/>
      <c r="I1255" s="92" t="s">
        <v>144</v>
      </c>
      <c r="J1255" s="86" t="s">
        <v>22</v>
      </c>
      <c r="K1255" s="87" t="s">
        <v>44</v>
      </c>
      <c r="L1255" s="88">
        <v>616.90800000000002</v>
      </c>
    </row>
    <row r="1256" spans="1:12" ht="20.100000000000001" customHeight="1">
      <c r="A1256" s="91">
        <v>44974</v>
      </c>
      <c r="B1256" s="90" t="s">
        <v>46</v>
      </c>
      <c r="C1256" s="92" t="s">
        <v>58</v>
      </c>
      <c r="D1256" s="98" t="s">
        <v>7</v>
      </c>
      <c r="E1256" s="108">
        <v>1500</v>
      </c>
      <c r="F1256" s="83">
        <f t="shared" si="9"/>
        <v>2.4314808691085217</v>
      </c>
      <c r="G1256" s="90" t="s">
        <v>112</v>
      </c>
      <c r="H1256" s="96"/>
      <c r="I1256" s="90" t="s">
        <v>59</v>
      </c>
      <c r="J1256" s="86" t="s">
        <v>22</v>
      </c>
      <c r="K1256" s="87" t="s">
        <v>44</v>
      </c>
      <c r="L1256" s="88">
        <v>616.90800000000002</v>
      </c>
    </row>
    <row r="1257" spans="1:12" ht="20.100000000000001" customHeight="1">
      <c r="A1257" s="91">
        <v>44974</v>
      </c>
      <c r="B1257" s="90" t="s">
        <v>46</v>
      </c>
      <c r="C1257" s="92" t="s">
        <v>58</v>
      </c>
      <c r="D1257" s="98" t="s">
        <v>7</v>
      </c>
      <c r="E1257" s="108">
        <v>1400</v>
      </c>
      <c r="F1257" s="83">
        <f t="shared" si="9"/>
        <v>2.2693821445012872</v>
      </c>
      <c r="G1257" s="90" t="s">
        <v>161</v>
      </c>
      <c r="H1257" s="96"/>
      <c r="I1257" s="90" t="s">
        <v>12</v>
      </c>
      <c r="J1257" s="86" t="s">
        <v>22</v>
      </c>
      <c r="K1257" s="87" t="s">
        <v>44</v>
      </c>
      <c r="L1257" s="88">
        <v>616.90800000000002</v>
      </c>
    </row>
    <row r="1258" spans="1:12" ht="20.100000000000001" customHeight="1">
      <c r="A1258" s="91">
        <v>44974</v>
      </c>
      <c r="B1258" s="90" t="s">
        <v>46</v>
      </c>
      <c r="C1258" s="92" t="s">
        <v>58</v>
      </c>
      <c r="D1258" s="98" t="s">
        <v>10</v>
      </c>
      <c r="E1258" s="101">
        <v>1800</v>
      </c>
      <c r="F1258" s="83">
        <f t="shared" si="9"/>
        <v>2.9349593442909501</v>
      </c>
      <c r="G1258" s="102" t="s">
        <v>179</v>
      </c>
      <c r="H1258" s="96"/>
      <c r="I1258" s="92" t="s">
        <v>167</v>
      </c>
      <c r="J1258" s="86" t="s">
        <v>22</v>
      </c>
      <c r="K1258" s="87" t="s">
        <v>130</v>
      </c>
      <c r="L1258" s="88">
        <v>613.29639999999995</v>
      </c>
    </row>
    <row r="1259" spans="1:12" ht="20.100000000000001" customHeight="1">
      <c r="A1259" s="91">
        <v>44974</v>
      </c>
      <c r="B1259" s="90" t="s">
        <v>18</v>
      </c>
      <c r="C1259" s="97" t="s">
        <v>41</v>
      </c>
      <c r="D1259" s="165" t="s">
        <v>9</v>
      </c>
      <c r="E1259" s="105">
        <v>5000</v>
      </c>
      <c r="F1259" s="83">
        <f t="shared" si="9"/>
        <v>8.1526648452526391</v>
      </c>
      <c r="G1259" s="97" t="s">
        <v>396</v>
      </c>
      <c r="H1259" s="96"/>
      <c r="I1259" s="90" t="s">
        <v>17</v>
      </c>
      <c r="J1259" s="86" t="s">
        <v>22</v>
      </c>
      <c r="K1259" s="87" t="s">
        <v>130</v>
      </c>
      <c r="L1259" s="88">
        <v>613.29639999999995</v>
      </c>
    </row>
    <row r="1260" spans="1:12" ht="20.100000000000001" customHeight="1">
      <c r="A1260" s="91">
        <v>44974</v>
      </c>
      <c r="B1260" s="90" t="s">
        <v>18</v>
      </c>
      <c r="C1260" s="97" t="s">
        <v>41</v>
      </c>
      <c r="D1260" s="165" t="s">
        <v>9</v>
      </c>
      <c r="E1260" s="105">
        <v>5000</v>
      </c>
      <c r="F1260" s="83">
        <f t="shared" si="9"/>
        <v>8.1526648452526391</v>
      </c>
      <c r="G1260" s="97" t="s">
        <v>397</v>
      </c>
      <c r="H1260" s="96"/>
      <c r="I1260" s="90" t="s">
        <v>16</v>
      </c>
      <c r="J1260" s="86" t="s">
        <v>22</v>
      </c>
      <c r="K1260" s="87" t="s">
        <v>130</v>
      </c>
      <c r="L1260" s="88">
        <v>613.29639999999995</v>
      </c>
    </row>
    <row r="1261" spans="1:12" ht="20.100000000000001" customHeight="1">
      <c r="A1261" s="91">
        <v>44974</v>
      </c>
      <c r="B1261" s="90" t="s">
        <v>18</v>
      </c>
      <c r="C1261" s="97" t="s">
        <v>41</v>
      </c>
      <c r="D1261" s="165" t="s">
        <v>7</v>
      </c>
      <c r="E1261" s="105">
        <v>5000</v>
      </c>
      <c r="F1261" s="83">
        <f t="shared" si="9"/>
        <v>8.1049362303617389</v>
      </c>
      <c r="G1261" s="97" t="s">
        <v>398</v>
      </c>
      <c r="H1261" s="96"/>
      <c r="I1261" s="90" t="s">
        <v>20</v>
      </c>
      <c r="J1261" s="86" t="s">
        <v>22</v>
      </c>
      <c r="K1261" s="87" t="s">
        <v>44</v>
      </c>
      <c r="L1261" s="88">
        <v>616.90800000000002</v>
      </c>
    </row>
    <row r="1262" spans="1:12" ht="20.100000000000001" customHeight="1">
      <c r="A1262" s="91">
        <v>44974</v>
      </c>
      <c r="B1262" s="90" t="s">
        <v>18</v>
      </c>
      <c r="C1262" s="97" t="s">
        <v>41</v>
      </c>
      <c r="D1262" s="165" t="s">
        <v>6</v>
      </c>
      <c r="E1262" s="105">
        <v>5000</v>
      </c>
      <c r="F1262" s="83">
        <f t="shared" si="9"/>
        <v>8.1049362303617389</v>
      </c>
      <c r="G1262" s="97" t="s">
        <v>399</v>
      </c>
      <c r="H1262" s="96"/>
      <c r="I1262" s="90" t="s">
        <v>13</v>
      </c>
      <c r="J1262" s="86" t="s">
        <v>22</v>
      </c>
      <c r="K1262" s="87" t="s">
        <v>44</v>
      </c>
      <c r="L1262" s="88">
        <v>616.90800000000002</v>
      </c>
    </row>
    <row r="1263" spans="1:12" ht="20.100000000000001" customHeight="1">
      <c r="A1263" s="91">
        <v>44974</v>
      </c>
      <c r="B1263" s="90" t="s">
        <v>18</v>
      </c>
      <c r="C1263" s="97" t="s">
        <v>41</v>
      </c>
      <c r="D1263" s="165" t="s">
        <v>7</v>
      </c>
      <c r="E1263" s="105">
        <v>2500</v>
      </c>
      <c r="F1263" s="83">
        <f t="shared" si="9"/>
        <v>4.0524681151808695</v>
      </c>
      <c r="G1263" s="97" t="s">
        <v>400</v>
      </c>
      <c r="H1263" s="96"/>
      <c r="I1263" s="90" t="s">
        <v>14</v>
      </c>
      <c r="J1263" s="86" t="s">
        <v>22</v>
      </c>
      <c r="K1263" s="87" t="s">
        <v>44</v>
      </c>
      <c r="L1263" s="88">
        <v>616.90800000000002</v>
      </c>
    </row>
    <row r="1264" spans="1:12" ht="20.100000000000001" customHeight="1">
      <c r="A1264" s="91">
        <v>44974</v>
      </c>
      <c r="B1264" s="90" t="s">
        <v>18</v>
      </c>
      <c r="C1264" s="97" t="s">
        <v>41</v>
      </c>
      <c r="D1264" s="165" t="s">
        <v>7</v>
      </c>
      <c r="E1264" s="105">
        <v>2500</v>
      </c>
      <c r="F1264" s="83">
        <f t="shared" si="9"/>
        <v>4.0524681151808695</v>
      </c>
      <c r="G1264" s="97" t="s">
        <v>401</v>
      </c>
      <c r="H1264" s="96"/>
      <c r="I1264" s="90" t="s">
        <v>40</v>
      </c>
      <c r="J1264" s="86" t="s">
        <v>22</v>
      </c>
      <c r="K1264" s="87" t="s">
        <v>44</v>
      </c>
      <c r="L1264" s="88">
        <v>616.90800000000002</v>
      </c>
    </row>
    <row r="1265" spans="1:12" ht="20.100000000000001" customHeight="1">
      <c r="A1265" s="91">
        <v>44974</v>
      </c>
      <c r="B1265" s="90" t="s">
        <v>18</v>
      </c>
      <c r="C1265" s="97" t="s">
        <v>41</v>
      </c>
      <c r="D1265" s="165" t="s">
        <v>7</v>
      </c>
      <c r="E1265" s="105">
        <v>2500</v>
      </c>
      <c r="F1265" s="83">
        <f t="shared" si="9"/>
        <v>4.0524681151808695</v>
      </c>
      <c r="G1265" s="97" t="s">
        <v>402</v>
      </c>
      <c r="H1265" s="96"/>
      <c r="I1265" s="90" t="s">
        <v>12</v>
      </c>
      <c r="J1265" s="86" t="s">
        <v>22</v>
      </c>
      <c r="K1265" s="87" t="s">
        <v>44</v>
      </c>
      <c r="L1265" s="88">
        <v>616.90800000000002</v>
      </c>
    </row>
    <row r="1266" spans="1:12" ht="20.100000000000001" customHeight="1">
      <c r="A1266" s="91">
        <v>44974</v>
      </c>
      <c r="B1266" s="90" t="s">
        <v>18</v>
      </c>
      <c r="C1266" s="97" t="s">
        <v>41</v>
      </c>
      <c r="D1266" s="165" t="s">
        <v>7</v>
      </c>
      <c r="E1266" s="105">
        <v>2500</v>
      </c>
      <c r="F1266" s="83">
        <f t="shared" si="9"/>
        <v>4.0524681151808695</v>
      </c>
      <c r="G1266" s="97" t="s">
        <v>403</v>
      </c>
      <c r="H1266" s="96"/>
      <c r="I1266" s="90" t="s">
        <v>59</v>
      </c>
      <c r="J1266" s="86" t="s">
        <v>22</v>
      </c>
      <c r="K1266" s="87" t="s">
        <v>44</v>
      </c>
      <c r="L1266" s="88">
        <v>616.90800000000002</v>
      </c>
    </row>
    <row r="1267" spans="1:12" ht="20.100000000000001" customHeight="1">
      <c r="A1267" s="91">
        <v>44974</v>
      </c>
      <c r="B1267" s="90" t="s">
        <v>18</v>
      </c>
      <c r="C1267" s="97" t="s">
        <v>41</v>
      </c>
      <c r="D1267" s="165" t="s">
        <v>7</v>
      </c>
      <c r="E1267" s="105">
        <v>2500</v>
      </c>
      <c r="F1267" s="83">
        <f t="shared" si="9"/>
        <v>4.0524681151808695</v>
      </c>
      <c r="G1267" s="97" t="s">
        <v>404</v>
      </c>
      <c r="H1267" s="96"/>
      <c r="I1267" s="90" t="s">
        <v>144</v>
      </c>
      <c r="J1267" s="86" t="s">
        <v>22</v>
      </c>
      <c r="K1267" s="87" t="s">
        <v>44</v>
      </c>
      <c r="L1267" s="88">
        <v>616.90800000000002</v>
      </c>
    </row>
    <row r="1268" spans="1:12" ht="20.100000000000001" customHeight="1">
      <c r="A1268" s="91">
        <v>44974</v>
      </c>
      <c r="B1268" s="90" t="s">
        <v>18</v>
      </c>
      <c r="C1268" s="97" t="s">
        <v>41</v>
      </c>
      <c r="D1268" s="165" t="s">
        <v>6</v>
      </c>
      <c r="E1268" s="105">
        <v>2500</v>
      </c>
      <c r="F1268" s="83">
        <f t="shared" si="9"/>
        <v>4.0524681151808695</v>
      </c>
      <c r="G1268" s="97" t="s">
        <v>405</v>
      </c>
      <c r="H1268" s="96"/>
      <c r="I1268" s="90" t="s">
        <v>25</v>
      </c>
      <c r="J1268" s="86" t="s">
        <v>22</v>
      </c>
      <c r="K1268" s="87" t="s">
        <v>44</v>
      </c>
      <c r="L1268" s="88">
        <v>616.90800000000002</v>
      </c>
    </row>
    <row r="1269" spans="1:12" ht="20.100000000000001" customHeight="1">
      <c r="A1269" s="91">
        <v>44974</v>
      </c>
      <c r="B1269" s="90" t="s">
        <v>18</v>
      </c>
      <c r="C1269" s="97" t="s">
        <v>41</v>
      </c>
      <c r="D1269" s="165" t="s">
        <v>6</v>
      </c>
      <c r="E1269" s="105">
        <v>2500</v>
      </c>
      <c r="F1269" s="83">
        <f t="shared" si="9"/>
        <v>4.0524681151808695</v>
      </c>
      <c r="G1269" s="97" t="s">
        <v>406</v>
      </c>
      <c r="H1269" s="96"/>
      <c r="I1269" s="90" t="s">
        <v>128</v>
      </c>
      <c r="J1269" s="86" t="s">
        <v>22</v>
      </c>
      <c r="K1269" s="87" t="s">
        <v>44</v>
      </c>
      <c r="L1269" s="88">
        <v>616.90800000000002</v>
      </c>
    </row>
    <row r="1270" spans="1:12" ht="20.100000000000001" customHeight="1">
      <c r="A1270" s="91">
        <v>44974</v>
      </c>
      <c r="B1270" s="90" t="s">
        <v>18</v>
      </c>
      <c r="C1270" s="97" t="s">
        <v>41</v>
      </c>
      <c r="D1270" s="165" t="s">
        <v>6</v>
      </c>
      <c r="E1270" s="105">
        <v>2500</v>
      </c>
      <c r="F1270" s="83">
        <f t="shared" si="9"/>
        <v>4.0524681151808695</v>
      </c>
      <c r="G1270" s="97" t="s">
        <v>407</v>
      </c>
      <c r="H1270" s="96"/>
      <c r="I1270" s="90" t="s">
        <v>153</v>
      </c>
      <c r="J1270" s="86" t="s">
        <v>22</v>
      </c>
      <c r="K1270" s="87" t="s">
        <v>44</v>
      </c>
      <c r="L1270" s="88">
        <v>616.90800000000002</v>
      </c>
    </row>
    <row r="1271" spans="1:12" ht="20.100000000000001" customHeight="1">
      <c r="A1271" s="91">
        <v>44974</v>
      </c>
      <c r="B1271" s="90" t="s">
        <v>18</v>
      </c>
      <c r="C1271" s="97" t="s">
        <v>41</v>
      </c>
      <c r="D1271" s="165" t="s">
        <v>6</v>
      </c>
      <c r="E1271" s="105">
        <v>2500</v>
      </c>
      <c r="F1271" s="83">
        <f t="shared" si="9"/>
        <v>4.0524681151808695</v>
      </c>
      <c r="G1271" s="97" t="s">
        <v>408</v>
      </c>
      <c r="H1271" s="96"/>
      <c r="I1271" s="90" t="s">
        <v>168</v>
      </c>
      <c r="J1271" s="86" t="s">
        <v>22</v>
      </c>
      <c r="K1271" s="87" t="s">
        <v>44</v>
      </c>
      <c r="L1271" s="88">
        <v>616.90800000000002</v>
      </c>
    </row>
    <row r="1272" spans="1:12" ht="20.100000000000001" customHeight="1">
      <c r="A1272" s="91">
        <v>44974</v>
      </c>
      <c r="B1272" s="90" t="s">
        <v>18</v>
      </c>
      <c r="C1272" s="97" t="s">
        <v>41</v>
      </c>
      <c r="D1272" s="165" t="s">
        <v>6</v>
      </c>
      <c r="E1272" s="105">
        <v>2500</v>
      </c>
      <c r="F1272" s="83">
        <f t="shared" si="9"/>
        <v>4.0524681151808695</v>
      </c>
      <c r="G1272" s="97" t="s">
        <v>409</v>
      </c>
      <c r="H1272" s="96"/>
      <c r="I1272" s="90" t="s">
        <v>45</v>
      </c>
      <c r="J1272" s="86" t="s">
        <v>22</v>
      </c>
      <c r="K1272" s="87" t="s">
        <v>44</v>
      </c>
      <c r="L1272" s="88">
        <v>616.90800000000002</v>
      </c>
    </row>
    <row r="1273" spans="1:12" ht="20.100000000000001" customHeight="1">
      <c r="A1273" s="91">
        <v>44974</v>
      </c>
      <c r="B1273" s="90" t="s">
        <v>18</v>
      </c>
      <c r="C1273" s="97" t="s">
        <v>41</v>
      </c>
      <c r="D1273" s="165" t="s">
        <v>10</v>
      </c>
      <c r="E1273" s="105">
        <v>2500</v>
      </c>
      <c r="F1273" s="83">
        <f t="shared" si="9"/>
        <v>4.0763324226263196</v>
      </c>
      <c r="G1273" s="97" t="s">
        <v>410</v>
      </c>
      <c r="H1273" s="96"/>
      <c r="I1273" s="90" t="s">
        <v>15</v>
      </c>
      <c r="J1273" s="86" t="s">
        <v>22</v>
      </c>
      <c r="K1273" s="87" t="s">
        <v>130</v>
      </c>
      <c r="L1273" s="88">
        <v>613.29639999999995</v>
      </c>
    </row>
    <row r="1274" spans="1:12" ht="20.100000000000001" customHeight="1">
      <c r="A1274" s="91">
        <v>44974</v>
      </c>
      <c r="B1274" s="90" t="s">
        <v>18</v>
      </c>
      <c r="C1274" s="97" t="s">
        <v>41</v>
      </c>
      <c r="D1274" s="165" t="s">
        <v>10</v>
      </c>
      <c r="E1274" s="105">
        <v>2500</v>
      </c>
      <c r="F1274" s="83">
        <f t="shared" si="9"/>
        <v>4.0763324226263196</v>
      </c>
      <c r="G1274" s="97" t="s">
        <v>411</v>
      </c>
      <c r="H1274" s="96"/>
      <c r="I1274" s="90" t="s">
        <v>167</v>
      </c>
      <c r="J1274" s="86" t="s">
        <v>22</v>
      </c>
      <c r="K1274" s="87" t="s">
        <v>130</v>
      </c>
      <c r="L1274" s="88">
        <v>613.29639999999995</v>
      </c>
    </row>
    <row r="1275" spans="1:12" ht="20.100000000000001" customHeight="1">
      <c r="A1275" s="91">
        <v>44974</v>
      </c>
      <c r="B1275" s="90" t="s">
        <v>46</v>
      </c>
      <c r="C1275" s="92" t="s">
        <v>58</v>
      </c>
      <c r="D1275" s="98" t="s">
        <v>7</v>
      </c>
      <c r="E1275" s="108">
        <v>2000</v>
      </c>
      <c r="F1275" s="83">
        <f t="shared" si="9"/>
        <v>3.2419744921446956</v>
      </c>
      <c r="G1275" s="102" t="s">
        <v>61</v>
      </c>
      <c r="H1275" s="96"/>
      <c r="I1275" s="90" t="s">
        <v>40</v>
      </c>
      <c r="J1275" s="86" t="s">
        <v>22</v>
      </c>
      <c r="K1275" s="87" t="s">
        <v>44</v>
      </c>
      <c r="L1275" s="88">
        <v>616.90800000000002</v>
      </c>
    </row>
    <row r="1276" spans="1:12" ht="20.100000000000001" customHeight="1">
      <c r="A1276" s="91">
        <v>44974</v>
      </c>
      <c r="B1276" s="90" t="s">
        <v>46</v>
      </c>
      <c r="C1276" s="92" t="s">
        <v>58</v>
      </c>
      <c r="D1276" s="98" t="s">
        <v>10</v>
      </c>
      <c r="E1276" s="105">
        <v>2000</v>
      </c>
      <c r="F1276" s="83">
        <f t="shared" si="9"/>
        <v>3.2610659381010554</v>
      </c>
      <c r="G1276" s="102" t="s">
        <v>63</v>
      </c>
      <c r="H1276" s="96"/>
      <c r="I1276" s="90" t="s">
        <v>15</v>
      </c>
      <c r="J1276" s="86" t="s">
        <v>22</v>
      </c>
      <c r="K1276" s="87" t="s">
        <v>130</v>
      </c>
      <c r="L1276" s="88">
        <v>613.29639999999995</v>
      </c>
    </row>
    <row r="1277" spans="1:12" ht="20.100000000000001" customHeight="1">
      <c r="A1277" s="91">
        <v>44975</v>
      </c>
      <c r="B1277" s="90" t="s">
        <v>221</v>
      </c>
      <c r="C1277" s="92" t="s">
        <v>58</v>
      </c>
      <c r="D1277" s="98" t="s">
        <v>7</v>
      </c>
      <c r="E1277" s="94">
        <v>1900</v>
      </c>
      <c r="F1277" s="83">
        <f t="shared" si="9"/>
        <v>3.0798757675374611</v>
      </c>
      <c r="G1277" s="132" t="s">
        <v>68</v>
      </c>
      <c r="H1277" s="96"/>
      <c r="I1277" s="90" t="s">
        <v>20</v>
      </c>
      <c r="J1277" s="86" t="s">
        <v>22</v>
      </c>
      <c r="K1277" s="87" t="s">
        <v>44</v>
      </c>
      <c r="L1277" s="88">
        <v>616.90800000000002</v>
      </c>
    </row>
    <row r="1278" spans="1:12" ht="20.100000000000001" customHeight="1">
      <c r="A1278" s="91">
        <v>44975</v>
      </c>
      <c r="B1278" s="90" t="s">
        <v>47</v>
      </c>
      <c r="C1278" s="90" t="s">
        <v>287</v>
      </c>
      <c r="D1278" s="98" t="s">
        <v>7</v>
      </c>
      <c r="E1278" s="94">
        <v>5000</v>
      </c>
      <c r="F1278" s="83">
        <f t="shared" ref="F1278:F1341" si="10">E1278/L1278</f>
        <v>8.1049362303617389</v>
      </c>
      <c r="G1278" s="132" t="s">
        <v>68</v>
      </c>
      <c r="H1278" s="96"/>
      <c r="I1278" s="90" t="s">
        <v>20</v>
      </c>
      <c r="J1278" s="86" t="s">
        <v>22</v>
      </c>
      <c r="K1278" s="87" t="s">
        <v>44</v>
      </c>
      <c r="L1278" s="88">
        <v>616.90800000000002</v>
      </c>
    </row>
    <row r="1279" spans="1:12" ht="20.100000000000001" customHeight="1">
      <c r="A1279" s="91">
        <v>44975</v>
      </c>
      <c r="B1279" s="90" t="s">
        <v>72</v>
      </c>
      <c r="C1279" s="92" t="s">
        <v>58</v>
      </c>
      <c r="D1279" s="98" t="s">
        <v>7</v>
      </c>
      <c r="E1279" s="94">
        <v>6000</v>
      </c>
      <c r="F1279" s="83">
        <f t="shared" si="10"/>
        <v>9.7259234764340867</v>
      </c>
      <c r="G1279" s="84" t="s">
        <v>155</v>
      </c>
      <c r="H1279" s="96"/>
      <c r="I1279" s="90" t="s">
        <v>20</v>
      </c>
      <c r="J1279" s="86" t="s">
        <v>22</v>
      </c>
      <c r="K1279" s="87" t="s">
        <v>44</v>
      </c>
      <c r="L1279" s="88">
        <v>616.90800000000002</v>
      </c>
    </row>
    <row r="1280" spans="1:12" ht="20.100000000000001" customHeight="1">
      <c r="A1280" s="103">
        <v>44975</v>
      </c>
      <c r="B1280" s="104" t="s">
        <v>46</v>
      </c>
      <c r="C1280" s="92" t="s">
        <v>58</v>
      </c>
      <c r="D1280" s="98" t="s">
        <v>9</v>
      </c>
      <c r="E1280" s="101">
        <v>2900</v>
      </c>
      <c r="F1280" s="83">
        <f t="shared" si="10"/>
        <v>4.7285456102465302</v>
      </c>
      <c r="G1280" s="102" t="s">
        <v>104</v>
      </c>
      <c r="H1280" s="96"/>
      <c r="I1280" s="92" t="s">
        <v>17</v>
      </c>
      <c r="J1280" s="86" t="s">
        <v>22</v>
      </c>
      <c r="K1280" s="87" t="s">
        <v>130</v>
      </c>
      <c r="L1280" s="88">
        <v>613.29639999999995</v>
      </c>
    </row>
    <row r="1281" spans="1:12" ht="20.100000000000001" customHeight="1">
      <c r="A1281" s="114">
        <v>44975</v>
      </c>
      <c r="B1281" s="111" t="s">
        <v>46</v>
      </c>
      <c r="C1281" s="92" t="s">
        <v>58</v>
      </c>
      <c r="D1281" s="112" t="s">
        <v>9</v>
      </c>
      <c r="E1281" s="113">
        <v>1300</v>
      </c>
      <c r="F1281" s="83">
        <f t="shared" si="10"/>
        <v>2.1196928597656859</v>
      </c>
      <c r="G1281" s="112" t="s">
        <v>60</v>
      </c>
      <c r="H1281" s="96"/>
      <c r="I1281" s="112" t="s">
        <v>16</v>
      </c>
      <c r="J1281" s="86" t="s">
        <v>22</v>
      </c>
      <c r="K1281" s="87" t="s">
        <v>130</v>
      </c>
      <c r="L1281" s="88">
        <v>613.29639999999995</v>
      </c>
    </row>
    <row r="1282" spans="1:12" ht="20.100000000000001" customHeight="1">
      <c r="A1282" s="114">
        <v>44975</v>
      </c>
      <c r="B1282" s="111" t="s">
        <v>330</v>
      </c>
      <c r="C1282" s="92" t="s">
        <v>58</v>
      </c>
      <c r="D1282" s="112" t="s">
        <v>9</v>
      </c>
      <c r="E1282" s="113">
        <v>6000</v>
      </c>
      <c r="F1282" s="83">
        <f t="shared" si="10"/>
        <v>9.7831978143031666</v>
      </c>
      <c r="G1282" s="112" t="s">
        <v>331</v>
      </c>
      <c r="H1282" s="96"/>
      <c r="I1282" s="112" t="s">
        <v>16</v>
      </c>
      <c r="J1282" s="86" t="s">
        <v>22</v>
      </c>
      <c r="K1282" s="87" t="s">
        <v>130</v>
      </c>
      <c r="L1282" s="88">
        <v>613.29639999999995</v>
      </c>
    </row>
    <row r="1283" spans="1:12" ht="20.100000000000001" customHeight="1">
      <c r="A1283" s="114">
        <v>44975</v>
      </c>
      <c r="B1283" s="111" t="s">
        <v>185</v>
      </c>
      <c r="C1283" s="90" t="s">
        <v>287</v>
      </c>
      <c r="D1283" s="112" t="s">
        <v>9</v>
      </c>
      <c r="E1283" s="113">
        <v>5000</v>
      </c>
      <c r="F1283" s="83">
        <f t="shared" si="10"/>
        <v>8.1526648452526391</v>
      </c>
      <c r="G1283" s="112" t="s">
        <v>60</v>
      </c>
      <c r="H1283" s="96"/>
      <c r="I1283" s="112" t="s">
        <v>16</v>
      </c>
      <c r="J1283" s="86" t="s">
        <v>22</v>
      </c>
      <c r="K1283" s="87" t="s">
        <v>130</v>
      </c>
      <c r="L1283" s="88">
        <v>613.29639999999995</v>
      </c>
    </row>
    <row r="1284" spans="1:12" ht="20.100000000000001" customHeight="1">
      <c r="A1284" s="103">
        <v>44975</v>
      </c>
      <c r="B1284" s="90" t="s">
        <v>46</v>
      </c>
      <c r="C1284" s="92" t="s">
        <v>58</v>
      </c>
      <c r="D1284" s="98" t="s">
        <v>6</v>
      </c>
      <c r="E1284" s="105">
        <v>1700</v>
      </c>
      <c r="F1284" s="83">
        <f t="shared" si="10"/>
        <v>2.7556783183229911</v>
      </c>
      <c r="G1284" s="90" t="s">
        <v>66</v>
      </c>
      <c r="H1284" s="96"/>
      <c r="I1284" s="90" t="s">
        <v>13</v>
      </c>
      <c r="J1284" s="86" t="s">
        <v>22</v>
      </c>
      <c r="K1284" s="87" t="s">
        <v>44</v>
      </c>
      <c r="L1284" s="88">
        <v>616.90800000000002</v>
      </c>
    </row>
    <row r="1285" spans="1:12" ht="20.100000000000001" customHeight="1">
      <c r="A1285" s="91">
        <v>44975</v>
      </c>
      <c r="B1285" s="90" t="s">
        <v>46</v>
      </c>
      <c r="C1285" s="92" t="s">
        <v>58</v>
      </c>
      <c r="D1285" s="98" t="s">
        <v>6</v>
      </c>
      <c r="E1285" s="115">
        <v>2000</v>
      </c>
      <c r="F1285" s="83">
        <f t="shared" si="10"/>
        <v>3.2419744921446956</v>
      </c>
      <c r="G1285" s="102" t="s">
        <v>64</v>
      </c>
      <c r="H1285" s="96"/>
      <c r="I1285" s="92" t="s">
        <v>45</v>
      </c>
      <c r="J1285" s="86" t="s">
        <v>22</v>
      </c>
      <c r="K1285" s="87" t="s">
        <v>44</v>
      </c>
      <c r="L1285" s="88">
        <v>616.90800000000002</v>
      </c>
    </row>
    <row r="1286" spans="1:12" ht="20.100000000000001" customHeight="1">
      <c r="A1286" s="91">
        <v>44975</v>
      </c>
      <c r="B1286" s="90" t="s">
        <v>18</v>
      </c>
      <c r="C1286" s="97" t="s">
        <v>41</v>
      </c>
      <c r="D1286" s="165" t="s">
        <v>9</v>
      </c>
      <c r="E1286" s="105">
        <v>5000</v>
      </c>
      <c r="F1286" s="83">
        <f t="shared" si="10"/>
        <v>8.1526648452526391</v>
      </c>
      <c r="G1286" s="97" t="s">
        <v>396</v>
      </c>
      <c r="H1286" s="96"/>
      <c r="I1286" s="90" t="s">
        <v>17</v>
      </c>
      <c r="J1286" s="86" t="s">
        <v>22</v>
      </c>
      <c r="K1286" s="87" t="s">
        <v>130</v>
      </c>
      <c r="L1286" s="88">
        <v>613.29639999999995</v>
      </c>
    </row>
    <row r="1287" spans="1:12" ht="20.100000000000001" customHeight="1">
      <c r="A1287" s="91">
        <v>44975</v>
      </c>
      <c r="B1287" s="90" t="s">
        <v>18</v>
      </c>
      <c r="C1287" s="97" t="s">
        <v>41</v>
      </c>
      <c r="D1287" s="165" t="s">
        <v>9</v>
      </c>
      <c r="E1287" s="105">
        <v>5000</v>
      </c>
      <c r="F1287" s="83">
        <f t="shared" si="10"/>
        <v>8.1526648452526391</v>
      </c>
      <c r="G1287" s="97" t="s">
        <v>397</v>
      </c>
      <c r="H1287" s="96"/>
      <c r="I1287" s="90" t="s">
        <v>16</v>
      </c>
      <c r="J1287" s="86" t="s">
        <v>22</v>
      </c>
      <c r="K1287" s="87" t="s">
        <v>130</v>
      </c>
      <c r="L1287" s="88">
        <v>613.29639999999995</v>
      </c>
    </row>
    <row r="1288" spans="1:12" ht="20.100000000000001" customHeight="1">
      <c r="A1288" s="91">
        <v>44975</v>
      </c>
      <c r="B1288" s="90" t="s">
        <v>18</v>
      </c>
      <c r="C1288" s="97" t="s">
        <v>41</v>
      </c>
      <c r="D1288" s="165" t="s">
        <v>10</v>
      </c>
      <c r="E1288" s="105">
        <v>2500</v>
      </c>
      <c r="F1288" s="83">
        <f t="shared" si="10"/>
        <v>4.0763324226263196</v>
      </c>
      <c r="G1288" s="97" t="s">
        <v>410</v>
      </c>
      <c r="H1288" s="96"/>
      <c r="I1288" s="90" t="s">
        <v>15</v>
      </c>
      <c r="J1288" s="86" t="s">
        <v>22</v>
      </c>
      <c r="K1288" s="87" t="s">
        <v>130</v>
      </c>
      <c r="L1288" s="88">
        <v>613.29639999999995</v>
      </c>
    </row>
    <row r="1289" spans="1:12" ht="20.100000000000001" customHeight="1">
      <c r="A1289" s="91">
        <v>44975</v>
      </c>
      <c r="B1289" s="90" t="s">
        <v>46</v>
      </c>
      <c r="C1289" s="92" t="s">
        <v>58</v>
      </c>
      <c r="D1289" s="98" t="s">
        <v>10</v>
      </c>
      <c r="E1289" s="105">
        <v>2800</v>
      </c>
      <c r="F1289" s="83">
        <f t="shared" si="10"/>
        <v>4.565492313341478</v>
      </c>
      <c r="G1289" s="102" t="s">
        <v>63</v>
      </c>
      <c r="H1289" s="96"/>
      <c r="I1289" s="90" t="s">
        <v>15</v>
      </c>
      <c r="J1289" s="86" t="s">
        <v>22</v>
      </c>
      <c r="K1289" s="87" t="s">
        <v>130</v>
      </c>
      <c r="L1289" s="88">
        <v>613.29639999999995</v>
      </c>
    </row>
    <row r="1290" spans="1:12" ht="20.100000000000001" customHeight="1">
      <c r="A1290" s="91">
        <v>44976</v>
      </c>
      <c r="B1290" s="130" t="s">
        <v>337</v>
      </c>
      <c r="C1290" s="131" t="s">
        <v>49</v>
      </c>
      <c r="D1290" s="98" t="s">
        <v>8</v>
      </c>
      <c r="E1290" s="133">
        <v>5000</v>
      </c>
      <c r="F1290" s="83">
        <f t="shared" si="10"/>
        <v>8.1526648452526391</v>
      </c>
      <c r="G1290" s="102" t="s">
        <v>67</v>
      </c>
      <c r="H1290" s="96"/>
      <c r="I1290" s="92" t="s">
        <v>14</v>
      </c>
      <c r="J1290" s="86" t="s">
        <v>22</v>
      </c>
      <c r="K1290" s="87" t="s">
        <v>130</v>
      </c>
      <c r="L1290" s="88">
        <v>613.29639999999995</v>
      </c>
    </row>
    <row r="1291" spans="1:12" ht="20.100000000000001" customHeight="1">
      <c r="A1291" s="91">
        <v>44977</v>
      </c>
      <c r="B1291" s="90" t="s">
        <v>221</v>
      </c>
      <c r="C1291" s="92" t="s">
        <v>58</v>
      </c>
      <c r="D1291" s="98" t="s">
        <v>7</v>
      </c>
      <c r="E1291" s="94">
        <v>1900</v>
      </c>
      <c r="F1291" s="83">
        <f t="shared" si="10"/>
        <v>3.0798757675374611</v>
      </c>
      <c r="G1291" s="84" t="s">
        <v>68</v>
      </c>
      <c r="H1291" s="96"/>
      <c r="I1291" s="90" t="s">
        <v>20</v>
      </c>
      <c r="J1291" s="86" t="s">
        <v>22</v>
      </c>
      <c r="K1291" s="87" t="s">
        <v>44</v>
      </c>
      <c r="L1291" s="88">
        <v>616.90800000000002</v>
      </c>
    </row>
    <row r="1292" spans="1:12" ht="20.100000000000001" customHeight="1">
      <c r="A1292" s="91">
        <v>44977</v>
      </c>
      <c r="B1292" s="130" t="s">
        <v>338</v>
      </c>
      <c r="C1292" s="131" t="s">
        <v>49</v>
      </c>
      <c r="D1292" s="98" t="s">
        <v>8</v>
      </c>
      <c r="E1292" s="101">
        <v>10000</v>
      </c>
      <c r="F1292" s="83">
        <f t="shared" si="10"/>
        <v>16.305329690505278</v>
      </c>
      <c r="G1292" s="102" t="s">
        <v>67</v>
      </c>
      <c r="H1292" s="96"/>
      <c r="I1292" s="92" t="s">
        <v>14</v>
      </c>
      <c r="J1292" s="86" t="s">
        <v>22</v>
      </c>
      <c r="K1292" s="87" t="s">
        <v>130</v>
      </c>
      <c r="L1292" s="88">
        <v>613.29639999999995</v>
      </c>
    </row>
    <row r="1293" spans="1:12" ht="20.100000000000001" customHeight="1">
      <c r="A1293" s="91">
        <v>44977</v>
      </c>
      <c r="B1293" s="134" t="s">
        <v>339</v>
      </c>
      <c r="C1293" s="131" t="s">
        <v>49</v>
      </c>
      <c r="D1293" s="98" t="s">
        <v>8</v>
      </c>
      <c r="E1293" s="101">
        <v>10000</v>
      </c>
      <c r="F1293" s="83">
        <f t="shared" si="10"/>
        <v>16.305329690505278</v>
      </c>
      <c r="G1293" s="102" t="s">
        <v>67</v>
      </c>
      <c r="H1293" s="96"/>
      <c r="I1293" s="92" t="s">
        <v>14</v>
      </c>
      <c r="J1293" s="86" t="s">
        <v>22</v>
      </c>
      <c r="K1293" s="87" t="s">
        <v>130</v>
      </c>
      <c r="L1293" s="88">
        <v>613.29639999999995</v>
      </c>
    </row>
    <row r="1294" spans="1:12" ht="20.100000000000001" customHeight="1">
      <c r="A1294" s="91">
        <v>44977</v>
      </c>
      <c r="B1294" s="134" t="s">
        <v>180</v>
      </c>
      <c r="C1294" s="131" t="s">
        <v>49</v>
      </c>
      <c r="D1294" s="98" t="s">
        <v>8</v>
      </c>
      <c r="E1294" s="101">
        <v>7000</v>
      </c>
      <c r="F1294" s="83">
        <f t="shared" si="10"/>
        <v>11.413730783353694</v>
      </c>
      <c r="G1294" s="102" t="s">
        <v>67</v>
      </c>
      <c r="H1294" s="96"/>
      <c r="I1294" s="92" t="s">
        <v>14</v>
      </c>
      <c r="J1294" s="86" t="s">
        <v>22</v>
      </c>
      <c r="K1294" s="87" t="s">
        <v>130</v>
      </c>
      <c r="L1294" s="88">
        <v>613.29639999999995</v>
      </c>
    </row>
    <row r="1295" spans="1:12" ht="20.100000000000001" customHeight="1">
      <c r="A1295" s="91">
        <v>44977</v>
      </c>
      <c r="B1295" s="134" t="s">
        <v>181</v>
      </c>
      <c r="C1295" s="131" t="s">
        <v>49</v>
      </c>
      <c r="D1295" s="98" t="s">
        <v>8</v>
      </c>
      <c r="E1295" s="101">
        <v>7000</v>
      </c>
      <c r="F1295" s="83">
        <f t="shared" si="10"/>
        <v>11.413730783353694</v>
      </c>
      <c r="G1295" s="102" t="s">
        <v>67</v>
      </c>
      <c r="H1295" s="96"/>
      <c r="I1295" s="92" t="s">
        <v>14</v>
      </c>
      <c r="J1295" s="86" t="s">
        <v>22</v>
      </c>
      <c r="K1295" s="87" t="s">
        <v>130</v>
      </c>
      <c r="L1295" s="88">
        <v>613.29639999999995</v>
      </c>
    </row>
    <row r="1296" spans="1:12" ht="20.100000000000001" customHeight="1">
      <c r="A1296" s="91">
        <v>44977</v>
      </c>
      <c r="B1296" s="134" t="s">
        <v>181</v>
      </c>
      <c r="C1296" s="131" t="s">
        <v>49</v>
      </c>
      <c r="D1296" s="98" t="s">
        <v>8</v>
      </c>
      <c r="E1296" s="101">
        <v>7000</v>
      </c>
      <c r="F1296" s="83">
        <f t="shared" si="10"/>
        <v>11.413730783353694</v>
      </c>
      <c r="G1296" s="102" t="s">
        <v>67</v>
      </c>
      <c r="H1296" s="96"/>
      <c r="I1296" s="92" t="s">
        <v>14</v>
      </c>
      <c r="J1296" s="86" t="s">
        <v>22</v>
      </c>
      <c r="K1296" s="87" t="s">
        <v>130</v>
      </c>
      <c r="L1296" s="88">
        <v>613.29639999999995</v>
      </c>
    </row>
    <row r="1297" spans="1:12" ht="20.100000000000001" customHeight="1">
      <c r="A1297" s="91">
        <v>44977</v>
      </c>
      <c r="B1297" s="134" t="s">
        <v>180</v>
      </c>
      <c r="C1297" s="131" t="s">
        <v>49</v>
      </c>
      <c r="D1297" s="98" t="s">
        <v>8</v>
      </c>
      <c r="E1297" s="101">
        <v>7000</v>
      </c>
      <c r="F1297" s="83">
        <f t="shared" si="10"/>
        <v>11.413730783353694</v>
      </c>
      <c r="G1297" s="102" t="s">
        <v>67</v>
      </c>
      <c r="H1297" s="96"/>
      <c r="I1297" s="92" t="s">
        <v>14</v>
      </c>
      <c r="J1297" s="86" t="s">
        <v>22</v>
      </c>
      <c r="K1297" s="87" t="s">
        <v>130</v>
      </c>
      <c r="L1297" s="88">
        <v>613.29639999999995</v>
      </c>
    </row>
    <row r="1298" spans="1:12" ht="20.100000000000001" customHeight="1">
      <c r="A1298" s="91">
        <v>44977</v>
      </c>
      <c r="B1298" s="134" t="s">
        <v>181</v>
      </c>
      <c r="C1298" s="131" t="s">
        <v>49</v>
      </c>
      <c r="D1298" s="98" t="s">
        <v>8</v>
      </c>
      <c r="E1298" s="101">
        <v>7000</v>
      </c>
      <c r="F1298" s="83">
        <f t="shared" si="10"/>
        <v>11.413730783353694</v>
      </c>
      <c r="G1298" s="102" t="s">
        <v>67</v>
      </c>
      <c r="H1298" s="96"/>
      <c r="I1298" s="92" t="s">
        <v>14</v>
      </c>
      <c r="J1298" s="86" t="s">
        <v>22</v>
      </c>
      <c r="K1298" s="87" t="s">
        <v>130</v>
      </c>
      <c r="L1298" s="88">
        <v>613.29639999999995</v>
      </c>
    </row>
    <row r="1299" spans="1:12" ht="20.100000000000001" customHeight="1">
      <c r="A1299" s="91">
        <v>44977</v>
      </c>
      <c r="B1299" s="90" t="s">
        <v>46</v>
      </c>
      <c r="C1299" s="92" t="s">
        <v>58</v>
      </c>
      <c r="D1299" s="98" t="s">
        <v>8</v>
      </c>
      <c r="E1299" s="101">
        <v>1700</v>
      </c>
      <c r="F1299" s="83">
        <f t="shared" si="10"/>
        <v>2.771906047385897</v>
      </c>
      <c r="G1299" s="102" t="s">
        <v>67</v>
      </c>
      <c r="H1299" s="96"/>
      <c r="I1299" s="92" t="s">
        <v>14</v>
      </c>
      <c r="J1299" s="86" t="s">
        <v>22</v>
      </c>
      <c r="K1299" s="87" t="s">
        <v>130</v>
      </c>
      <c r="L1299" s="88">
        <v>613.29639999999995</v>
      </c>
    </row>
    <row r="1300" spans="1:12" ht="20.100000000000001" customHeight="1">
      <c r="A1300" s="103">
        <v>44977</v>
      </c>
      <c r="B1300" s="104" t="s">
        <v>46</v>
      </c>
      <c r="C1300" s="92" t="s">
        <v>58</v>
      </c>
      <c r="D1300" s="98" t="s">
        <v>9</v>
      </c>
      <c r="E1300" s="121">
        <v>2900</v>
      </c>
      <c r="F1300" s="83">
        <f t="shared" si="10"/>
        <v>4.7285456102465302</v>
      </c>
      <c r="G1300" s="102" t="s">
        <v>104</v>
      </c>
      <c r="H1300" s="96"/>
      <c r="I1300" s="92" t="s">
        <v>17</v>
      </c>
      <c r="J1300" s="86" t="s">
        <v>22</v>
      </c>
      <c r="K1300" s="87" t="s">
        <v>130</v>
      </c>
      <c r="L1300" s="88">
        <v>613.29639999999995</v>
      </c>
    </row>
    <row r="1301" spans="1:12" ht="20.100000000000001" customHeight="1">
      <c r="A1301" s="114">
        <v>44977</v>
      </c>
      <c r="B1301" s="111" t="s">
        <v>95</v>
      </c>
      <c r="C1301" s="92" t="s">
        <v>58</v>
      </c>
      <c r="D1301" s="112" t="s">
        <v>9</v>
      </c>
      <c r="E1301" s="113">
        <v>1600</v>
      </c>
      <c r="F1301" s="83">
        <f t="shared" si="10"/>
        <v>2.6088527504808443</v>
      </c>
      <c r="G1301" s="112" t="s">
        <v>60</v>
      </c>
      <c r="H1301" s="96"/>
      <c r="I1301" s="112" t="s">
        <v>16</v>
      </c>
      <c r="J1301" s="86" t="s">
        <v>22</v>
      </c>
      <c r="K1301" s="87" t="s">
        <v>130</v>
      </c>
      <c r="L1301" s="88">
        <v>613.29639999999995</v>
      </c>
    </row>
    <row r="1302" spans="1:12" ht="20.100000000000001" customHeight="1">
      <c r="A1302" s="103">
        <v>44977</v>
      </c>
      <c r="B1302" s="90" t="s">
        <v>46</v>
      </c>
      <c r="C1302" s="92" t="s">
        <v>58</v>
      </c>
      <c r="D1302" s="98" t="s">
        <v>6</v>
      </c>
      <c r="E1302" s="105">
        <v>1850</v>
      </c>
      <c r="F1302" s="83">
        <f t="shared" si="10"/>
        <v>2.9988264052338436</v>
      </c>
      <c r="G1302" s="90" t="s">
        <v>66</v>
      </c>
      <c r="H1302" s="96"/>
      <c r="I1302" s="90" t="s">
        <v>13</v>
      </c>
      <c r="J1302" s="86" t="s">
        <v>22</v>
      </c>
      <c r="K1302" s="87" t="s">
        <v>44</v>
      </c>
      <c r="L1302" s="88">
        <v>616.90800000000002</v>
      </c>
    </row>
    <row r="1303" spans="1:12" ht="20.100000000000001" customHeight="1">
      <c r="A1303" s="91">
        <v>44977</v>
      </c>
      <c r="B1303" s="90" t="s">
        <v>46</v>
      </c>
      <c r="C1303" s="92" t="s">
        <v>58</v>
      </c>
      <c r="D1303" s="98" t="s">
        <v>6</v>
      </c>
      <c r="E1303" s="115">
        <v>2400</v>
      </c>
      <c r="F1303" s="83">
        <f t="shared" si="10"/>
        <v>3.890369390573635</v>
      </c>
      <c r="G1303" s="90" t="s">
        <v>65</v>
      </c>
      <c r="H1303" s="96"/>
      <c r="I1303" s="92" t="s">
        <v>25</v>
      </c>
      <c r="J1303" s="86" t="s">
        <v>22</v>
      </c>
      <c r="K1303" s="87" t="s">
        <v>44</v>
      </c>
      <c r="L1303" s="88">
        <v>616.90800000000002</v>
      </c>
    </row>
    <row r="1304" spans="1:12" ht="20.100000000000001" customHeight="1">
      <c r="A1304" s="91">
        <v>44977</v>
      </c>
      <c r="B1304" s="90" t="s">
        <v>46</v>
      </c>
      <c r="C1304" s="92" t="s">
        <v>58</v>
      </c>
      <c r="D1304" s="98" t="s">
        <v>6</v>
      </c>
      <c r="E1304" s="115">
        <v>1750</v>
      </c>
      <c r="F1304" s="83">
        <f t="shared" si="10"/>
        <v>2.8367276806266086</v>
      </c>
      <c r="G1304" s="102" t="s">
        <v>64</v>
      </c>
      <c r="H1304" s="96"/>
      <c r="I1304" s="92" t="s">
        <v>45</v>
      </c>
      <c r="J1304" s="86" t="s">
        <v>22</v>
      </c>
      <c r="K1304" s="87" t="s">
        <v>44</v>
      </c>
      <c r="L1304" s="88">
        <v>616.90800000000002</v>
      </c>
    </row>
    <row r="1305" spans="1:12" ht="20.100000000000001" customHeight="1">
      <c r="A1305" s="91">
        <v>44977</v>
      </c>
      <c r="B1305" s="90" t="s">
        <v>46</v>
      </c>
      <c r="C1305" s="92" t="s">
        <v>58</v>
      </c>
      <c r="D1305" s="98" t="s">
        <v>6</v>
      </c>
      <c r="E1305" s="143">
        <v>2000</v>
      </c>
      <c r="F1305" s="83">
        <f t="shared" si="10"/>
        <v>3.4010597702244016</v>
      </c>
      <c r="G1305" s="90" t="s">
        <v>129</v>
      </c>
      <c r="H1305" s="96"/>
      <c r="I1305" s="92" t="s">
        <v>128</v>
      </c>
      <c r="J1305" s="86" t="s">
        <v>22</v>
      </c>
      <c r="K1305" s="87" t="s">
        <v>431</v>
      </c>
      <c r="L1305" s="88">
        <v>588.05200000000002</v>
      </c>
    </row>
    <row r="1306" spans="1:12" ht="20.100000000000001" customHeight="1">
      <c r="A1306" s="91">
        <v>44977</v>
      </c>
      <c r="B1306" s="90" t="s">
        <v>46</v>
      </c>
      <c r="C1306" s="92" t="s">
        <v>58</v>
      </c>
      <c r="D1306" s="98" t="s">
        <v>6</v>
      </c>
      <c r="E1306" s="106">
        <v>2000</v>
      </c>
      <c r="F1306" s="83">
        <f t="shared" si="10"/>
        <v>3.4010597702244016</v>
      </c>
      <c r="G1306" s="90" t="s">
        <v>176</v>
      </c>
      <c r="H1306" s="96"/>
      <c r="I1306" s="92" t="s">
        <v>168</v>
      </c>
      <c r="J1306" s="86" t="s">
        <v>22</v>
      </c>
      <c r="K1306" s="87" t="s">
        <v>431</v>
      </c>
      <c r="L1306" s="88">
        <v>588.05200000000002</v>
      </c>
    </row>
    <row r="1307" spans="1:12" ht="20.100000000000001" customHeight="1">
      <c r="A1307" s="91">
        <v>44977</v>
      </c>
      <c r="B1307" s="90" t="s">
        <v>46</v>
      </c>
      <c r="C1307" s="92" t="s">
        <v>58</v>
      </c>
      <c r="D1307" s="98" t="s">
        <v>6</v>
      </c>
      <c r="E1307" s="106">
        <v>1900</v>
      </c>
      <c r="F1307" s="83">
        <f t="shared" si="10"/>
        <v>3.2310067817131816</v>
      </c>
      <c r="G1307" s="102" t="s">
        <v>160</v>
      </c>
      <c r="H1307" s="96"/>
      <c r="I1307" s="92" t="s">
        <v>153</v>
      </c>
      <c r="J1307" s="86" t="s">
        <v>22</v>
      </c>
      <c r="K1307" s="87" t="s">
        <v>431</v>
      </c>
      <c r="L1307" s="88">
        <v>588.05200000000002</v>
      </c>
    </row>
    <row r="1308" spans="1:12" ht="20.100000000000001" customHeight="1">
      <c r="A1308" s="91">
        <v>44977</v>
      </c>
      <c r="B1308" s="90" t="s">
        <v>417</v>
      </c>
      <c r="C1308" s="92" t="s">
        <v>58</v>
      </c>
      <c r="D1308" s="98" t="s">
        <v>6</v>
      </c>
      <c r="E1308" s="115">
        <v>600</v>
      </c>
      <c r="F1308" s="83">
        <f t="shared" si="10"/>
        <v>1.0203179310673205</v>
      </c>
      <c r="G1308" s="102" t="s">
        <v>178</v>
      </c>
      <c r="H1308" s="96"/>
      <c r="I1308" s="92" t="s">
        <v>144</v>
      </c>
      <c r="J1308" s="86" t="s">
        <v>22</v>
      </c>
      <c r="K1308" s="87" t="s">
        <v>431</v>
      </c>
      <c r="L1308" s="88">
        <v>588.05200000000002</v>
      </c>
    </row>
    <row r="1309" spans="1:12" ht="20.100000000000001" customHeight="1">
      <c r="A1309" s="91">
        <v>44977</v>
      </c>
      <c r="B1309" s="90" t="s">
        <v>46</v>
      </c>
      <c r="C1309" s="92" t="s">
        <v>58</v>
      </c>
      <c r="D1309" s="98" t="s">
        <v>7</v>
      </c>
      <c r="E1309" s="108">
        <v>1500</v>
      </c>
      <c r="F1309" s="83">
        <f t="shared" si="10"/>
        <v>2.4457994535757916</v>
      </c>
      <c r="G1309" s="90" t="s">
        <v>112</v>
      </c>
      <c r="H1309" s="96"/>
      <c r="I1309" s="90" t="s">
        <v>59</v>
      </c>
      <c r="J1309" s="86" t="s">
        <v>22</v>
      </c>
      <c r="K1309" s="87" t="s">
        <v>130</v>
      </c>
      <c r="L1309" s="88">
        <v>613.29639999999995</v>
      </c>
    </row>
    <row r="1310" spans="1:12" ht="20.100000000000001" customHeight="1">
      <c r="A1310" s="91">
        <v>44977</v>
      </c>
      <c r="B1310" s="90" t="s">
        <v>46</v>
      </c>
      <c r="C1310" s="92" t="s">
        <v>58</v>
      </c>
      <c r="D1310" s="98" t="s">
        <v>7</v>
      </c>
      <c r="E1310" s="108">
        <v>1300</v>
      </c>
      <c r="F1310" s="83">
        <f t="shared" si="10"/>
        <v>2.1196928597656859</v>
      </c>
      <c r="G1310" s="90" t="s">
        <v>161</v>
      </c>
      <c r="H1310" s="96"/>
      <c r="I1310" s="90" t="s">
        <v>12</v>
      </c>
      <c r="J1310" s="86" t="s">
        <v>22</v>
      </c>
      <c r="K1310" s="87" t="s">
        <v>130</v>
      </c>
      <c r="L1310" s="88">
        <v>613.29639999999995</v>
      </c>
    </row>
    <row r="1311" spans="1:12" ht="20.100000000000001" customHeight="1">
      <c r="A1311" s="91">
        <v>44977</v>
      </c>
      <c r="B1311" s="90" t="s">
        <v>46</v>
      </c>
      <c r="C1311" s="92" t="s">
        <v>58</v>
      </c>
      <c r="D1311" s="98" t="s">
        <v>10</v>
      </c>
      <c r="E1311" s="101">
        <v>1800</v>
      </c>
      <c r="F1311" s="83">
        <f t="shared" si="10"/>
        <v>2.9349593442909501</v>
      </c>
      <c r="G1311" s="102" t="s">
        <v>179</v>
      </c>
      <c r="H1311" s="96"/>
      <c r="I1311" s="92" t="s">
        <v>167</v>
      </c>
      <c r="J1311" s="86" t="s">
        <v>22</v>
      </c>
      <c r="K1311" s="87" t="s">
        <v>130</v>
      </c>
      <c r="L1311" s="88">
        <v>613.29639999999995</v>
      </c>
    </row>
    <row r="1312" spans="1:12" ht="20.100000000000001" customHeight="1">
      <c r="A1312" s="91">
        <v>44977</v>
      </c>
      <c r="B1312" s="90" t="s">
        <v>18</v>
      </c>
      <c r="C1312" s="97" t="s">
        <v>41</v>
      </c>
      <c r="D1312" s="165" t="s">
        <v>9</v>
      </c>
      <c r="E1312" s="105">
        <v>5000</v>
      </c>
      <c r="F1312" s="83">
        <f t="shared" si="10"/>
        <v>8.1526648452526391</v>
      </c>
      <c r="G1312" s="97" t="s">
        <v>396</v>
      </c>
      <c r="H1312" s="96"/>
      <c r="I1312" s="90" t="s">
        <v>17</v>
      </c>
      <c r="J1312" s="86" t="s">
        <v>22</v>
      </c>
      <c r="K1312" s="87" t="s">
        <v>130</v>
      </c>
      <c r="L1312" s="88">
        <v>613.29639999999995</v>
      </c>
    </row>
    <row r="1313" spans="1:12" ht="20.100000000000001" customHeight="1">
      <c r="A1313" s="91">
        <v>44977</v>
      </c>
      <c r="B1313" s="90" t="s">
        <v>18</v>
      </c>
      <c r="C1313" s="97" t="s">
        <v>41</v>
      </c>
      <c r="D1313" s="165" t="s">
        <v>10</v>
      </c>
      <c r="E1313" s="105">
        <v>2500</v>
      </c>
      <c r="F1313" s="83">
        <f t="shared" si="10"/>
        <v>4.0763324226263196</v>
      </c>
      <c r="G1313" s="97" t="s">
        <v>410</v>
      </c>
      <c r="H1313" s="96"/>
      <c r="I1313" s="90" t="s">
        <v>15</v>
      </c>
      <c r="J1313" s="86" t="s">
        <v>22</v>
      </c>
      <c r="K1313" s="87" t="s">
        <v>130</v>
      </c>
      <c r="L1313" s="88">
        <v>613.29639999999995</v>
      </c>
    </row>
    <row r="1314" spans="1:12" ht="20.100000000000001" customHeight="1">
      <c r="A1314" s="91">
        <v>44977</v>
      </c>
      <c r="B1314" s="90" t="s">
        <v>46</v>
      </c>
      <c r="C1314" s="92" t="s">
        <v>58</v>
      </c>
      <c r="D1314" s="98" t="s">
        <v>7</v>
      </c>
      <c r="E1314" s="108">
        <v>2000</v>
      </c>
      <c r="F1314" s="83">
        <f t="shared" si="10"/>
        <v>3.2610659381010554</v>
      </c>
      <c r="G1314" s="102" t="s">
        <v>61</v>
      </c>
      <c r="H1314" s="96"/>
      <c r="I1314" s="90" t="s">
        <v>40</v>
      </c>
      <c r="J1314" s="86" t="s">
        <v>22</v>
      </c>
      <c r="K1314" s="87" t="s">
        <v>130</v>
      </c>
      <c r="L1314" s="88">
        <v>613.29639999999995</v>
      </c>
    </row>
    <row r="1315" spans="1:12" ht="20.100000000000001" customHeight="1">
      <c r="A1315" s="91">
        <v>44977</v>
      </c>
      <c r="B1315" s="90" t="s">
        <v>46</v>
      </c>
      <c r="C1315" s="92" t="s">
        <v>58</v>
      </c>
      <c r="D1315" s="98" t="s">
        <v>10</v>
      </c>
      <c r="E1315" s="105">
        <v>2000</v>
      </c>
      <c r="F1315" s="83">
        <f t="shared" si="10"/>
        <v>3.2610659381010554</v>
      </c>
      <c r="G1315" s="102" t="s">
        <v>63</v>
      </c>
      <c r="H1315" s="96"/>
      <c r="I1315" s="90" t="s">
        <v>15</v>
      </c>
      <c r="J1315" s="86" t="s">
        <v>22</v>
      </c>
      <c r="K1315" s="87" t="s">
        <v>130</v>
      </c>
      <c r="L1315" s="88">
        <v>613.29639999999995</v>
      </c>
    </row>
    <row r="1316" spans="1:12" ht="20.100000000000001" customHeight="1">
      <c r="A1316" s="91">
        <v>44978</v>
      </c>
      <c r="B1316" s="90" t="s">
        <v>221</v>
      </c>
      <c r="C1316" s="92" t="s">
        <v>58</v>
      </c>
      <c r="D1316" s="98" t="s">
        <v>7</v>
      </c>
      <c r="E1316" s="94">
        <v>1800</v>
      </c>
      <c r="F1316" s="83">
        <f t="shared" si="10"/>
        <v>2.9349593442909501</v>
      </c>
      <c r="G1316" s="95" t="s">
        <v>68</v>
      </c>
      <c r="H1316" s="96"/>
      <c r="I1316" s="90" t="s">
        <v>20</v>
      </c>
      <c r="J1316" s="86" t="s">
        <v>22</v>
      </c>
      <c r="K1316" s="87" t="s">
        <v>130</v>
      </c>
      <c r="L1316" s="88">
        <v>613.29639999999995</v>
      </c>
    </row>
    <row r="1317" spans="1:12" ht="20.100000000000001" customHeight="1">
      <c r="A1317" s="91">
        <v>44978</v>
      </c>
      <c r="B1317" s="134" t="s">
        <v>340</v>
      </c>
      <c r="C1317" s="131" t="s">
        <v>49</v>
      </c>
      <c r="D1317" s="98" t="s">
        <v>8</v>
      </c>
      <c r="E1317" s="101">
        <v>10000</v>
      </c>
      <c r="F1317" s="83">
        <f t="shared" si="10"/>
        <v>16.305329690505278</v>
      </c>
      <c r="G1317" s="102" t="s">
        <v>67</v>
      </c>
      <c r="H1317" s="96"/>
      <c r="I1317" s="92" t="s">
        <v>14</v>
      </c>
      <c r="J1317" s="86" t="s">
        <v>22</v>
      </c>
      <c r="K1317" s="87" t="s">
        <v>130</v>
      </c>
      <c r="L1317" s="88">
        <v>613.29639999999995</v>
      </c>
    </row>
    <row r="1318" spans="1:12" ht="20.100000000000001" customHeight="1">
      <c r="A1318" s="91">
        <v>44978</v>
      </c>
      <c r="B1318" s="90" t="s">
        <v>46</v>
      </c>
      <c r="C1318" s="92" t="s">
        <v>58</v>
      </c>
      <c r="D1318" s="98" t="s">
        <v>8</v>
      </c>
      <c r="E1318" s="101">
        <v>1800</v>
      </c>
      <c r="F1318" s="83">
        <f t="shared" si="10"/>
        <v>2.9349593442909501</v>
      </c>
      <c r="G1318" s="102" t="s">
        <v>67</v>
      </c>
      <c r="H1318" s="96"/>
      <c r="I1318" s="92" t="s">
        <v>14</v>
      </c>
      <c r="J1318" s="86" t="s">
        <v>22</v>
      </c>
      <c r="K1318" s="87" t="s">
        <v>130</v>
      </c>
      <c r="L1318" s="88">
        <v>613.29639999999995</v>
      </c>
    </row>
    <row r="1319" spans="1:12" ht="20.100000000000001" customHeight="1">
      <c r="A1319" s="103">
        <v>44978</v>
      </c>
      <c r="B1319" s="104" t="s">
        <v>46</v>
      </c>
      <c r="C1319" s="92" t="s">
        <v>58</v>
      </c>
      <c r="D1319" s="98" t="s">
        <v>9</v>
      </c>
      <c r="E1319" s="121">
        <v>2900</v>
      </c>
      <c r="F1319" s="83">
        <f t="shared" si="10"/>
        <v>4.7285456102465302</v>
      </c>
      <c r="G1319" s="102" t="s">
        <v>104</v>
      </c>
      <c r="H1319" s="96"/>
      <c r="I1319" s="92" t="s">
        <v>17</v>
      </c>
      <c r="J1319" s="86" t="s">
        <v>22</v>
      </c>
      <c r="K1319" s="87" t="s">
        <v>130</v>
      </c>
      <c r="L1319" s="88">
        <v>613.29639999999995</v>
      </c>
    </row>
    <row r="1320" spans="1:12" ht="20.100000000000001" customHeight="1">
      <c r="A1320" s="114">
        <v>44978</v>
      </c>
      <c r="B1320" s="111" t="s">
        <v>46</v>
      </c>
      <c r="C1320" s="92" t="s">
        <v>58</v>
      </c>
      <c r="D1320" s="112" t="s">
        <v>9</v>
      </c>
      <c r="E1320" s="113">
        <v>1800</v>
      </c>
      <c r="F1320" s="83">
        <f t="shared" si="10"/>
        <v>2.9349593442909501</v>
      </c>
      <c r="G1320" s="112" t="s">
        <v>60</v>
      </c>
      <c r="H1320" s="96"/>
      <c r="I1320" s="112" t="s">
        <v>16</v>
      </c>
      <c r="J1320" s="86" t="s">
        <v>22</v>
      </c>
      <c r="K1320" s="87" t="s">
        <v>130</v>
      </c>
      <c r="L1320" s="88">
        <v>613.29639999999995</v>
      </c>
    </row>
    <row r="1321" spans="1:12" ht="20.100000000000001" customHeight="1">
      <c r="A1321" s="91">
        <v>44978</v>
      </c>
      <c r="B1321" s="90" t="s">
        <v>46</v>
      </c>
      <c r="C1321" s="92" t="s">
        <v>58</v>
      </c>
      <c r="D1321" s="98" t="s">
        <v>6</v>
      </c>
      <c r="E1321" s="115">
        <v>2900</v>
      </c>
      <c r="F1321" s="83">
        <f t="shared" si="10"/>
        <v>4.9315366668253828</v>
      </c>
      <c r="G1321" s="90" t="s">
        <v>65</v>
      </c>
      <c r="H1321" s="96"/>
      <c r="I1321" s="92" t="s">
        <v>25</v>
      </c>
      <c r="J1321" s="86" t="s">
        <v>22</v>
      </c>
      <c r="K1321" s="87" t="s">
        <v>431</v>
      </c>
      <c r="L1321" s="88">
        <v>588.05200000000002</v>
      </c>
    </row>
    <row r="1322" spans="1:12" ht="20.100000000000001" customHeight="1">
      <c r="A1322" s="91">
        <v>44978</v>
      </c>
      <c r="B1322" s="90" t="s">
        <v>46</v>
      </c>
      <c r="C1322" s="92" t="s">
        <v>58</v>
      </c>
      <c r="D1322" s="98" t="s">
        <v>6</v>
      </c>
      <c r="E1322" s="115">
        <v>1750</v>
      </c>
      <c r="F1322" s="83">
        <f t="shared" si="10"/>
        <v>2.9759272989463517</v>
      </c>
      <c r="G1322" s="102" t="s">
        <v>64</v>
      </c>
      <c r="H1322" s="96"/>
      <c r="I1322" s="92" t="s">
        <v>45</v>
      </c>
      <c r="J1322" s="86" t="s">
        <v>22</v>
      </c>
      <c r="K1322" s="87" t="s">
        <v>431</v>
      </c>
      <c r="L1322" s="88">
        <v>588.05200000000002</v>
      </c>
    </row>
    <row r="1323" spans="1:12" ht="20.100000000000001" customHeight="1">
      <c r="A1323" s="91">
        <v>44978</v>
      </c>
      <c r="B1323" s="90" t="s">
        <v>46</v>
      </c>
      <c r="C1323" s="92" t="s">
        <v>58</v>
      </c>
      <c r="D1323" s="98" t="s">
        <v>6</v>
      </c>
      <c r="E1323" s="115">
        <v>2000</v>
      </c>
      <c r="F1323" s="83">
        <f t="shared" si="10"/>
        <v>3.4010597702244016</v>
      </c>
      <c r="G1323" s="90" t="s">
        <v>129</v>
      </c>
      <c r="H1323" s="96"/>
      <c r="I1323" s="92" t="s">
        <v>128</v>
      </c>
      <c r="J1323" s="86" t="s">
        <v>22</v>
      </c>
      <c r="K1323" s="87" t="s">
        <v>431</v>
      </c>
      <c r="L1323" s="88">
        <v>588.05200000000002</v>
      </c>
    </row>
    <row r="1324" spans="1:12" ht="20.100000000000001" customHeight="1">
      <c r="A1324" s="91">
        <v>44978</v>
      </c>
      <c r="B1324" s="90" t="s">
        <v>46</v>
      </c>
      <c r="C1324" s="92" t="s">
        <v>58</v>
      </c>
      <c r="D1324" s="98" t="s">
        <v>6</v>
      </c>
      <c r="E1324" s="106">
        <v>2000</v>
      </c>
      <c r="F1324" s="83">
        <f t="shared" si="10"/>
        <v>3.4010597702244016</v>
      </c>
      <c r="G1324" s="90" t="s">
        <v>176</v>
      </c>
      <c r="H1324" s="96"/>
      <c r="I1324" s="92" t="s">
        <v>168</v>
      </c>
      <c r="J1324" s="86" t="s">
        <v>22</v>
      </c>
      <c r="K1324" s="87" t="s">
        <v>431</v>
      </c>
      <c r="L1324" s="88">
        <v>588.05200000000002</v>
      </c>
    </row>
    <row r="1325" spans="1:12" ht="20.100000000000001" customHeight="1">
      <c r="A1325" s="91">
        <v>44978</v>
      </c>
      <c r="B1325" s="90" t="s">
        <v>46</v>
      </c>
      <c r="C1325" s="92" t="s">
        <v>58</v>
      </c>
      <c r="D1325" s="98" t="s">
        <v>6</v>
      </c>
      <c r="E1325" s="106">
        <v>1900</v>
      </c>
      <c r="F1325" s="83">
        <f t="shared" si="10"/>
        <v>3.2310067817131816</v>
      </c>
      <c r="G1325" s="102" t="s">
        <v>160</v>
      </c>
      <c r="H1325" s="96"/>
      <c r="I1325" s="92" t="s">
        <v>153</v>
      </c>
      <c r="J1325" s="86" t="s">
        <v>22</v>
      </c>
      <c r="K1325" s="87" t="s">
        <v>431</v>
      </c>
      <c r="L1325" s="88">
        <v>588.05200000000002</v>
      </c>
    </row>
    <row r="1326" spans="1:12" ht="20.100000000000001" customHeight="1">
      <c r="A1326" s="91">
        <v>44978</v>
      </c>
      <c r="B1326" s="90" t="s">
        <v>417</v>
      </c>
      <c r="C1326" s="92" t="s">
        <v>58</v>
      </c>
      <c r="D1326" s="98" t="s">
        <v>6</v>
      </c>
      <c r="E1326" s="115">
        <v>600</v>
      </c>
      <c r="F1326" s="83">
        <f t="shared" si="10"/>
        <v>0.97259234764340874</v>
      </c>
      <c r="G1326" s="102" t="s">
        <v>178</v>
      </c>
      <c r="H1326" s="96"/>
      <c r="I1326" s="92" t="s">
        <v>144</v>
      </c>
      <c r="J1326" s="86" t="s">
        <v>22</v>
      </c>
      <c r="K1326" s="87" t="s">
        <v>44</v>
      </c>
      <c r="L1326" s="88">
        <v>616.90800000000002</v>
      </c>
    </row>
    <row r="1327" spans="1:12" ht="20.100000000000001" customHeight="1">
      <c r="A1327" s="91">
        <v>44978</v>
      </c>
      <c r="B1327" s="90" t="s">
        <v>46</v>
      </c>
      <c r="C1327" s="92" t="s">
        <v>58</v>
      </c>
      <c r="D1327" s="98" t="s">
        <v>7</v>
      </c>
      <c r="E1327" s="108">
        <v>1500</v>
      </c>
      <c r="F1327" s="83">
        <f t="shared" si="10"/>
        <v>2.4457994535757916</v>
      </c>
      <c r="G1327" s="90" t="s">
        <v>112</v>
      </c>
      <c r="H1327" s="96"/>
      <c r="I1327" s="90" t="s">
        <v>59</v>
      </c>
      <c r="J1327" s="86" t="s">
        <v>22</v>
      </c>
      <c r="K1327" s="87" t="s">
        <v>130</v>
      </c>
      <c r="L1327" s="88">
        <v>613.29639999999995</v>
      </c>
    </row>
    <row r="1328" spans="1:12" ht="20.100000000000001" customHeight="1">
      <c r="A1328" s="91">
        <v>44978</v>
      </c>
      <c r="B1328" s="90" t="s">
        <v>46</v>
      </c>
      <c r="C1328" s="92" t="s">
        <v>58</v>
      </c>
      <c r="D1328" s="98" t="s">
        <v>7</v>
      </c>
      <c r="E1328" s="108">
        <v>1500</v>
      </c>
      <c r="F1328" s="83">
        <f t="shared" si="10"/>
        <v>2.4457994535757916</v>
      </c>
      <c r="G1328" s="90" t="s">
        <v>161</v>
      </c>
      <c r="H1328" s="96"/>
      <c r="I1328" s="90" t="s">
        <v>12</v>
      </c>
      <c r="J1328" s="86" t="s">
        <v>22</v>
      </c>
      <c r="K1328" s="87" t="s">
        <v>130</v>
      </c>
      <c r="L1328" s="88">
        <v>613.29639999999995</v>
      </c>
    </row>
    <row r="1329" spans="1:12" ht="20.100000000000001" customHeight="1">
      <c r="A1329" s="91">
        <v>44978</v>
      </c>
      <c r="B1329" s="90" t="s">
        <v>46</v>
      </c>
      <c r="C1329" s="92" t="s">
        <v>58</v>
      </c>
      <c r="D1329" s="98" t="s">
        <v>10</v>
      </c>
      <c r="E1329" s="101">
        <v>1800</v>
      </c>
      <c r="F1329" s="83">
        <f t="shared" si="10"/>
        <v>2.9349593442909501</v>
      </c>
      <c r="G1329" s="102" t="s">
        <v>179</v>
      </c>
      <c r="H1329" s="96"/>
      <c r="I1329" s="92" t="s">
        <v>167</v>
      </c>
      <c r="J1329" s="86" t="s">
        <v>22</v>
      </c>
      <c r="K1329" s="87" t="s">
        <v>130</v>
      </c>
      <c r="L1329" s="88">
        <v>613.29639999999995</v>
      </c>
    </row>
    <row r="1330" spans="1:12" ht="20.100000000000001" customHeight="1">
      <c r="A1330" s="91">
        <v>44978</v>
      </c>
      <c r="B1330" s="90" t="s">
        <v>18</v>
      </c>
      <c r="C1330" s="97" t="s">
        <v>41</v>
      </c>
      <c r="D1330" s="165" t="s">
        <v>9</v>
      </c>
      <c r="E1330" s="105">
        <v>5000</v>
      </c>
      <c r="F1330" s="83">
        <f t="shared" si="10"/>
        <v>8.1526648452526391</v>
      </c>
      <c r="G1330" s="97" t="s">
        <v>396</v>
      </c>
      <c r="H1330" s="96"/>
      <c r="I1330" s="90" t="s">
        <v>17</v>
      </c>
      <c r="J1330" s="86" t="s">
        <v>22</v>
      </c>
      <c r="K1330" s="87" t="s">
        <v>130</v>
      </c>
      <c r="L1330" s="88">
        <v>613.29639999999995</v>
      </c>
    </row>
    <row r="1331" spans="1:12" ht="20.100000000000001" customHeight="1">
      <c r="A1331" s="91">
        <v>44978</v>
      </c>
      <c r="B1331" s="90" t="s">
        <v>18</v>
      </c>
      <c r="C1331" s="97" t="s">
        <v>41</v>
      </c>
      <c r="D1331" s="165" t="s">
        <v>10</v>
      </c>
      <c r="E1331" s="105">
        <v>2500</v>
      </c>
      <c r="F1331" s="83">
        <f t="shared" si="10"/>
        <v>4.0763324226263196</v>
      </c>
      <c r="G1331" s="97" t="s">
        <v>410</v>
      </c>
      <c r="H1331" s="96"/>
      <c r="I1331" s="90" t="s">
        <v>15</v>
      </c>
      <c r="J1331" s="86" t="s">
        <v>22</v>
      </c>
      <c r="K1331" s="87" t="s">
        <v>130</v>
      </c>
      <c r="L1331" s="88">
        <v>613.29639999999995</v>
      </c>
    </row>
    <row r="1332" spans="1:12" ht="20.100000000000001" customHeight="1">
      <c r="A1332" s="91">
        <v>44978</v>
      </c>
      <c r="B1332" s="90" t="s">
        <v>46</v>
      </c>
      <c r="C1332" s="92" t="s">
        <v>58</v>
      </c>
      <c r="D1332" s="98" t="s">
        <v>7</v>
      </c>
      <c r="E1332" s="108">
        <v>2000</v>
      </c>
      <c r="F1332" s="83">
        <f t="shared" si="10"/>
        <v>3.2610659381010554</v>
      </c>
      <c r="G1332" s="102" t="s">
        <v>61</v>
      </c>
      <c r="H1332" s="96"/>
      <c r="I1332" s="90" t="s">
        <v>40</v>
      </c>
      <c r="J1332" s="86" t="s">
        <v>22</v>
      </c>
      <c r="K1332" s="87" t="s">
        <v>130</v>
      </c>
      <c r="L1332" s="88">
        <v>613.29639999999995</v>
      </c>
    </row>
    <row r="1333" spans="1:12" ht="20.100000000000001" customHeight="1">
      <c r="A1333" s="91">
        <v>44978</v>
      </c>
      <c r="B1333" s="90" t="s">
        <v>46</v>
      </c>
      <c r="C1333" s="92" t="s">
        <v>58</v>
      </c>
      <c r="D1333" s="98" t="s">
        <v>10</v>
      </c>
      <c r="E1333" s="105">
        <v>2000</v>
      </c>
      <c r="F1333" s="83">
        <f t="shared" si="10"/>
        <v>3.2610659381010554</v>
      </c>
      <c r="G1333" s="102" t="s">
        <v>63</v>
      </c>
      <c r="H1333" s="96"/>
      <c r="I1333" s="90" t="s">
        <v>15</v>
      </c>
      <c r="J1333" s="86" t="s">
        <v>22</v>
      </c>
      <c r="K1333" s="87" t="s">
        <v>130</v>
      </c>
      <c r="L1333" s="88">
        <v>613.29639999999995</v>
      </c>
    </row>
    <row r="1334" spans="1:12" ht="20.100000000000001" customHeight="1">
      <c r="A1334" s="91">
        <v>44979</v>
      </c>
      <c r="B1334" s="90" t="s">
        <v>221</v>
      </c>
      <c r="C1334" s="92" t="s">
        <v>58</v>
      </c>
      <c r="D1334" s="98" t="s">
        <v>7</v>
      </c>
      <c r="E1334" s="99">
        <v>1900</v>
      </c>
      <c r="F1334" s="83">
        <f t="shared" si="10"/>
        <v>3.0980126411960027</v>
      </c>
      <c r="G1334" s="95" t="s">
        <v>68</v>
      </c>
      <c r="H1334" s="96"/>
      <c r="I1334" s="90" t="s">
        <v>20</v>
      </c>
      <c r="J1334" s="86" t="s">
        <v>22</v>
      </c>
      <c r="K1334" s="87" t="s">
        <v>130</v>
      </c>
      <c r="L1334" s="88">
        <v>613.29639999999995</v>
      </c>
    </row>
    <row r="1335" spans="1:12" ht="20.100000000000001" customHeight="1">
      <c r="A1335" s="91">
        <v>44979</v>
      </c>
      <c r="B1335" s="90" t="s">
        <v>46</v>
      </c>
      <c r="C1335" s="92" t="s">
        <v>58</v>
      </c>
      <c r="D1335" s="98" t="s">
        <v>8</v>
      </c>
      <c r="E1335" s="101">
        <v>1550</v>
      </c>
      <c r="F1335" s="83">
        <f t="shared" si="10"/>
        <v>2.5273261020283182</v>
      </c>
      <c r="G1335" s="102" t="s">
        <v>67</v>
      </c>
      <c r="H1335" s="96"/>
      <c r="I1335" s="92" t="s">
        <v>14</v>
      </c>
      <c r="J1335" s="86" t="s">
        <v>22</v>
      </c>
      <c r="K1335" s="87" t="s">
        <v>130</v>
      </c>
      <c r="L1335" s="88">
        <v>613.29639999999995</v>
      </c>
    </row>
    <row r="1336" spans="1:12" ht="20.100000000000001" customHeight="1">
      <c r="A1336" s="103">
        <v>44979</v>
      </c>
      <c r="B1336" s="104" t="s">
        <v>46</v>
      </c>
      <c r="C1336" s="92" t="s">
        <v>58</v>
      </c>
      <c r="D1336" s="98" t="s">
        <v>9</v>
      </c>
      <c r="E1336" s="101">
        <v>2900</v>
      </c>
      <c r="F1336" s="83">
        <f t="shared" si="10"/>
        <v>4.7285456102465302</v>
      </c>
      <c r="G1336" s="102" t="s">
        <v>104</v>
      </c>
      <c r="H1336" s="96"/>
      <c r="I1336" s="92" t="s">
        <v>17</v>
      </c>
      <c r="J1336" s="86" t="s">
        <v>22</v>
      </c>
      <c r="K1336" s="87" t="s">
        <v>130</v>
      </c>
      <c r="L1336" s="88">
        <v>613.29639999999995</v>
      </c>
    </row>
    <row r="1337" spans="1:12" ht="20.100000000000001" customHeight="1">
      <c r="A1337" s="110">
        <v>44979</v>
      </c>
      <c r="B1337" s="111" t="s">
        <v>95</v>
      </c>
      <c r="C1337" s="92" t="s">
        <v>58</v>
      </c>
      <c r="D1337" s="112" t="s">
        <v>9</v>
      </c>
      <c r="E1337" s="113">
        <v>1800</v>
      </c>
      <c r="F1337" s="83">
        <f t="shared" si="10"/>
        <v>2.9349593442909501</v>
      </c>
      <c r="G1337" s="112" t="s">
        <v>60</v>
      </c>
      <c r="H1337" s="96"/>
      <c r="I1337" s="112" t="s">
        <v>16</v>
      </c>
      <c r="J1337" s="86" t="s">
        <v>22</v>
      </c>
      <c r="K1337" s="87" t="s">
        <v>130</v>
      </c>
      <c r="L1337" s="88">
        <v>613.29639999999995</v>
      </c>
    </row>
    <row r="1338" spans="1:12" ht="20.100000000000001" customHeight="1">
      <c r="A1338" s="103">
        <v>44979</v>
      </c>
      <c r="B1338" s="90" t="s">
        <v>46</v>
      </c>
      <c r="C1338" s="92" t="s">
        <v>58</v>
      </c>
      <c r="D1338" s="98" t="s">
        <v>6</v>
      </c>
      <c r="E1338" s="105">
        <v>1750</v>
      </c>
      <c r="F1338" s="83">
        <f t="shared" si="10"/>
        <v>2.9759272989463517</v>
      </c>
      <c r="G1338" s="90" t="s">
        <v>66</v>
      </c>
      <c r="H1338" s="96"/>
      <c r="I1338" s="90" t="s">
        <v>13</v>
      </c>
      <c r="J1338" s="86" t="s">
        <v>22</v>
      </c>
      <c r="K1338" s="87" t="s">
        <v>431</v>
      </c>
      <c r="L1338" s="88">
        <v>588.05200000000002</v>
      </c>
    </row>
    <row r="1339" spans="1:12" ht="20.100000000000001" customHeight="1">
      <c r="A1339" s="91">
        <v>44979</v>
      </c>
      <c r="B1339" s="90" t="s">
        <v>46</v>
      </c>
      <c r="C1339" s="92" t="s">
        <v>58</v>
      </c>
      <c r="D1339" s="98" t="s">
        <v>6</v>
      </c>
      <c r="E1339" s="115">
        <v>2350</v>
      </c>
      <c r="F1339" s="83">
        <f t="shared" si="10"/>
        <v>3.9962452300136722</v>
      </c>
      <c r="G1339" s="90" t="s">
        <v>65</v>
      </c>
      <c r="H1339" s="96"/>
      <c r="I1339" s="92" t="s">
        <v>25</v>
      </c>
      <c r="J1339" s="86" t="s">
        <v>22</v>
      </c>
      <c r="K1339" s="87" t="s">
        <v>431</v>
      </c>
      <c r="L1339" s="88">
        <v>588.05200000000002</v>
      </c>
    </row>
    <row r="1340" spans="1:12" ht="20.100000000000001" customHeight="1">
      <c r="A1340" s="91">
        <v>44979</v>
      </c>
      <c r="B1340" s="90" t="s">
        <v>46</v>
      </c>
      <c r="C1340" s="92" t="s">
        <v>58</v>
      </c>
      <c r="D1340" s="98" t="s">
        <v>6</v>
      </c>
      <c r="E1340" s="115">
        <v>1600</v>
      </c>
      <c r="F1340" s="83">
        <f t="shared" si="10"/>
        <v>2.7208478161795213</v>
      </c>
      <c r="G1340" s="102" t="s">
        <v>64</v>
      </c>
      <c r="H1340" s="96"/>
      <c r="I1340" s="92" t="s">
        <v>45</v>
      </c>
      <c r="J1340" s="86" t="s">
        <v>22</v>
      </c>
      <c r="K1340" s="87" t="s">
        <v>431</v>
      </c>
      <c r="L1340" s="88">
        <v>588.05200000000002</v>
      </c>
    </row>
    <row r="1341" spans="1:12" ht="20.100000000000001" customHeight="1">
      <c r="A1341" s="91">
        <v>44979</v>
      </c>
      <c r="B1341" s="90" t="s">
        <v>46</v>
      </c>
      <c r="C1341" s="92" t="s">
        <v>58</v>
      </c>
      <c r="D1341" s="98" t="s">
        <v>6</v>
      </c>
      <c r="E1341" s="115">
        <v>2000</v>
      </c>
      <c r="F1341" s="83">
        <f t="shared" si="10"/>
        <v>3.4010597702244016</v>
      </c>
      <c r="G1341" s="90" t="s">
        <v>129</v>
      </c>
      <c r="H1341" s="96"/>
      <c r="I1341" s="92" t="s">
        <v>128</v>
      </c>
      <c r="J1341" s="86" t="s">
        <v>22</v>
      </c>
      <c r="K1341" s="87" t="s">
        <v>431</v>
      </c>
      <c r="L1341" s="88">
        <v>588.05200000000002</v>
      </c>
    </row>
    <row r="1342" spans="1:12" ht="20.100000000000001" customHeight="1">
      <c r="A1342" s="91">
        <v>44979</v>
      </c>
      <c r="B1342" s="90" t="s">
        <v>46</v>
      </c>
      <c r="C1342" s="92" t="s">
        <v>58</v>
      </c>
      <c r="D1342" s="98" t="s">
        <v>6</v>
      </c>
      <c r="E1342" s="106">
        <v>2000</v>
      </c>
      <c r="F1342" s="83">
        <f t="shared" ref="F1342:F1405" si="11">E1342/L1342</f>
        <v>3.4010597702244016</v>
      </c>
      <c r="G1342" s="90" t="s">
        <v>176</v>
      </c>
      <c r="H1342" s="96"/>
      <c r="I1342" s="92" t="s">
        <v>168</v>
      </c>
      <c r="J1342" s="86" t="s">
        <v>22</v>
      </c>
      <c r="K1342" s="87" t="s">
        <v>431</v>
      </c>
      <c r="L1342" s="88">
        <v>588.05200000000002</v>
      </c>
    </row>
    <row r="1343" spans="1:12" ht="20.100000000000001" customHeight="1">
      <c r="A1343" s="91">
        <v>44979</v>
      </c>
      <c r="B1343" s="90" t="s">
        <v>46</v>
      </c>
      <c r="C1343" s="92" t="s">
        <v>58</v>
      </c>
      <c r="D1343" s="98" t="s">
        <v>6</v>
      </c>
      <c r="E1343" s="106">
        <v>1950</v>
      </c>
      <c r="F1343" s="83">
        <f t="shared" si="11"/>
        <v>3.3160332759687918</v>
      </c>
      <c r="G1343" s="102" t="s">
        <v>160</v>
      </c>
      <c r="H1343" s="96"/>
      <c r="I1343" s="92" t="s">
        <v>153</v>
      </c>
      <c r="J1343" s="86" t="s">
        <v>22</v>
      </c>
      <c r="K1343" s="87" t="s">
        <v>431</v>
      </c>
      <c r="L1343" s="88">
        <v>588.05200000000002</v>
      </c>
    </row>
    <row r="1344" spans="1:12" ht="20.100000000000001" customHeight="1">
      <c r="A1344" s="91">
        <v>44979</v>
      </c>
      <c r="B1344" s="90" t="s">
        <v>417</v>
      </c>
      <c r="C1344" s="92" t="s">
        <v>58</v>
      </c>
      <c r="D1344" s="98" t="s">
        <v>6</v>
      </c>
      <c r="E1344" s="115">
        <v>600</v>
      </c>
      <c r="F1344" s="83">
        <f t="shared" si="11"/>
        <v>1.0203179310673205</v>
      </c>
      <c r="G1344" s="102" t="s">
        <v>178</v>
      </c>
      <c r="H1344" s="96"/>
      <c r="I1344" s="92" t="s">
        <v>144</v>
      </c>
      <c r="J1344" s="86" t="s">
        <v>22</v>
      </c>
      <c r="K1344" s="87" t="s">
        <v>431</v>
      </c>
      <c r="L1344" s="88">
        <v>588.05200000000002</v>
      </c>
    </row>
    <row r="1345" spans="1:12" ht="20.100000000000001" customHeight="1">
      <c r="A1345" s="91">
        <v>44979</v>
      </c>
      <c r="B1345" s="90" t="s">
        <v>46</v>
      </c>
      <c r="C1345" s="92" t="s">
        <v>58</v>
      </c>
      <c r="D1345" s="98" t="s">
        <v>7</v>
      </c>
      <c r="E1345" s="108">
        <v>1500</v>
      </c>
      <c r="F1345" s="83">
        <f t="shared" si="11"/>
        <v>2.4457994535757916</v>
      </c>
      <c r="G1345" s="90" t="s">
        <v>112</v>
      </c>
      <c r="H1345" s="96"/>
      <c r="I1345" s="90" t="s">
        <v>59</v>
      </c>
      <c r="J1345" s="86" t="s">
        <v>22</v>
      </c>
      <c r="K1345" s="87" t="s">
        <v>130</v>
      </c>
      <c r="L1345" s="88">
        <v>613.29639999999995</v>
      </c>
    </row>
    <row r="1346" spans="1:12" ht="20.100000000000001" customHeight="1">
      <c r="A1346" s="91">
        <v>44979</v>
      </c>
      <c r="B1346" s="90" t="s">
        <v>46</v>
      </c>
      <c r="C1346" s="92" t="s">
        <v>58</v>
      </c>
      <c r="D1346" s="98" t="s">
        <v>7</v>
      </c>
      <c r="E1346" s="108">
        <v>1500</v>
      </c>
      <c r="F1346" s="83">
        <f t="shared" si="11"/>
        <v>2.4457994535757916</v>
      </c>
      <c r="G1346" s="90" t="s">
        <v>161</v>
      </c>
      <c r="H1346" s="96"/>
      <c r="I1346" s="90" t="s">
        <v>12</v>
      </c>
      <c r="J1346" s="86" t="s">
        <v>22</v>
      </c>
      <c r="K1346" s="87" t="s">
        <v>130</v>
      </c>
      <c r="L1346" s="88">
        <v>613.29639999999995</v>
      </c>
    </row>
    <row r="1347" spans="1:12" ht="20.100000000000001" customHeight="1">
      <c r="A1347" s="91">
        <v>44979</v>
      </c>
      <c r="B1347" s="90" t="s">
        <v>46</v>
      </c>
      <c r="C1347" s="92" t="s">
        <v>58</v>
      </c>
      <c r="D1347" s="98" t="s">
        <v>10</v>
      </c>
      <c r="E1347" s="101">
        <v>1800</v>
      </c>
      <c r="F1347" s="83">
        <f t="shared" si="11"/>
        <v>2.9349593442909501</v>
      </c>
      <c r="G1347" s="102" t="s">
        <v>179</v>
      </c>
      <c r="H1347" s="96"/>
      <c r="I1347" s="92" t="s">
        <v>167</v>
      </c>
      <c r="J1347" s="86" t="s">
        <v>22</v>
      </c>
      <c r="K1347" s="87" t="s">
        <v>130</v>
      </c>
      <c r="L1347" s="88">
        <v>613.29639999999995</v>
      </c>
    </row>
    <row r="1348" spans="1:12" ht="20.100000000000001" customHeight="1">
      <c r="A1348" s="91">
        <v>44979</v>
      </c>
      <c r="B1348" s="90" t="s">
        <v>46</v>
      </c>
      <c r="C1348" s="92" t="s">
        <v>58</v>
      </c>
      <c r="D1348" s="98" t="s">
        <v>7</v>
      </c>
      <c r="E1348" s="108">
        <v>2000</v>
      </c>
      <c r="F1348" s="83">
        <f t="shared" si="11"/>
        <v>3.2610659381010554</v>
      </c>
      <c r="G1348" s="102" t="s">
        <v>61</v>
      </c>
      <c r="H1348" s="96"/>
      <c r="I1348" s="90" t="s">
        <v>40</v>
      </c>
      <c r="J1348" s="86" t="s">
        <v>22</v>
      </c>
      <c r="K1348" s="87" t="s">
        <v>130</v>
      </c>
      <c r="L1348" s="88">
        <v>613.29639999999995</v>
      </c>
    </row>
    <row r="1349" spans="1:12" ht="20.100000000000001" customHeight="1">
      <c r="A1349" s="91">
        <v>44979</v>
      </c>
      <c r="B1349" s="90" t="s">
        <v>46</v>
      </c>
      <c r="C1349" s="92" t="s">
        <v>58</v>
      </c>
      <c r="D1349" s="98" t="s">
        <v>10</v>
      </c>
      <c r="E1349" s="105">
        <v>1950</v>
      </c>
      <c r="F1349" s="83">
        <f t="shared" si="11"/>
        <v>3.1795392896485293</v>
      </c>
      <c r="G1349" s="102" t="s">
        <v>63</v>
      </c>
      <c r="H1349" s="96"/>
      <c r="I1349" s="90" t="s">
        <v>15</v>
      </c>
      <c r="J1349" s="86" t="s">
        <v>22</v>
      </c>
      <c r="K1349" s="87" t="s">
        <v>130</v>
      </c>
      <c r="L1349" s="88">
        <v>613.29639999999995</v>
      </c>
    </row>
    <row r="1350" spans="1:12" ht="20.100000000000001" customHeight="1">
      <c r="A1350" s="91">
        <v>44980</v>
      </c>
      <c r="B1350" s="90" t="s">
        <v>221</v>
      </c>
      <c r="C1350" s="92" t="s">
        <v>58</v>
      </c>
      <c r="D1350" s="98" t="s">
        <v>7</v>
      </c>
      <c r="E1350" s="100">
        <v>1700</v>
      </c>
      <c r="F1350" s="83">
        <f t="shared" si="11"/>
        <v>2.771906047385897</v>
      </c>
      <c r="G1350" s="95" t="s">
        <v>68</v>
      </c>
      <c r="H1350" s="96"/>
      <c r="I1350" s="90" t="s">
        <v>20</v>
      </c>
      <c r="J1350" s="86" t="s">
        <v>22</v>
      </c>
      <c r="K1350" s="87" t="s">
        <v>130</v>
      </c>
      <c r="L1350" s="88">
        <v>613.29639999999995</v>
      </c>
    </row>
    <row r="1351" spans="1:12" ht="20.100000000000001" customHeight="1">
      <c r="A1351" s="91">
        <v>44980</v>
      </c>
      <c r="B1351" s="90" t="s">
        <v>46</v>
      </c>
      <c r="C1351" s="92" t="s">
        <v>58</v>
      </c>
      <c r="D1351" s="98" t="s">
        <v>8</v>
      </c>
      <c r="E1351" s="101">
        <v>1600</v>
      </c>
      <c r="F1351" s="83">
        <f t="shared" si="11"/>
        <v>2.6088527504808443</v>
      </c>
      <c r="G1351" s="102" t="s">
        <v>67</v>
      </c>
      <c r="H1351" s="96"/>
      <c r="I1351" s="92" t="s">
        <v>14</v>
      </c>
      <c r="J1351" s="86" t="s">
        <v>22</v>
      </c>
      <c r="K1351" s="87" t="s">
        <v>130</v>
      </c>
      <c r="L1351" s="88">
        <v>613.29639999999995</v>
      </c>
    </row>
    <row r="1352" spans="1:12" ht="20.100000000000001" customHeight="1">
      <c r="A1352" s="91">
        <v>44980</v>
      </c>
      <c r="B1352" s="134" t="s">
        <v>341</v>
      </c>
      <c r="C1352" s="131" t="s">
        <v>49</v>
      </c>
      <c r="D1352" s="98" t="s">
        <v>8</v>
      </c>
      <c r="E1352" s="101">
        <v>5000</v>
      </c>
      <c r="F1352" s="83">
        <f t="shared" si="11"/>
        <v>8.1526648452526391</v>
      </c>
      <c r="G1352" s="102" t="s">
        <v>67</v>
      </c>
      <c r="H1352" s="96"/>
      <c r="I1352" s="92" t="s">
        <v>14</v>
      </c>
      <c r="J1352" s="86" t="s">
        <v>22</v>
      </c>
      <c r="K1352" s="87" t="s">
        <v>130</v>
      </c>
      <c r="L1352" s="88">
        <v>613.29639999999995</v>
      </c>
    </row>
    <row r="1353" spans="1:12" ht="20.100000000000001" customHeight="1">
      <c r="A1353" s="103">
        <v>44980</v>
      </c>
      <c r="B1353" s="104" t="s">
        <v>46</v>
      </c>
      <c r="C1353" s="92" t="s">
        <v>58</v>
      </c>
      <c r="D1353" s="98" t="s">
        <v>9</v>
      </c>
      <c r="E1353" s="101">
        <v>2900</v>
      </c>
      <c r="F1353" s="83">
        <f t="shared" si="11"/>
        <v>4.7285456102465302</v>
      </c>
      <c r="G1353" s="102" t="s">
        <v>104</v>
      </c>
      <c r="H1353" s="96"/>
      <c r="I1353" s="92" t="s">
        <v>17</v>
      </c>
      <c r="J1353" s="86" t="s">
        <v>22</v>
      </c>
      <c r="K1353" s="87" t="s">
        <v>130</v>
      </c>
      <c r="L1353" s="88">
        <v>613.29639999999995</v>
      </c>
    </row>
    <row r="1354" spans="1:12" ht="20.100000000000001" customHeight="1">
      <c r="A1354" s="110">
        <v>44980</v>
      </c>
      <c r="B1354" s="111" t="s">
        <v>46</v>
      </c>
      <c r="C1354" s="92" t="s">
        <v>58</v>
      </c>
      <c r="D1354" s="112" t="s">
        <v>9</v>
      </c>
      <c r="E1354" s="113">
        <v>1600</v>
      </c>
      <c r="F1354" s="83">
        <f t="shared" si="11"/>
        <v>2.6088527504808443</v>
      </c>
      <c r="G1354" s="112" t="s">
        <v>60</v>
      </c>
      <c r="H1354" s="96"/>
      <c r="I1354" s="112" t="s">
        <v>16</v>
      </c>
      <c r="J1354" s="86" t="s">
        <v>22</v>
      </c>
      <c r="K1354" s="87" t="s">
        <v>130</v>
      </c>
      <c r="L1354" s="88">
        <v>613.29639999999995</v>
      </c>
    </row>
    <row r="1355" spans="1:12" ht="20.100000000000001" customHeight="1">
      <c r="A1355" s="91">
        <v>44980</v>
      </c>
      <c r="B1355" s="90" t="s">
        <v>46</v>
      </c>
      <c r="C1355" s="92" t="s">
        <v>58</v>
      </c>
      <c r="D1355" s="98" t="s">
        <v>6</v>
      </c>
      <c r="E1355" s="115">
        <v>2400</v>
      </c>
      <c r="F1355" s="83">
        <f t="shared" si="11"/>
        <v>4.081271724269282</v>
      </c>
      <c r="G1355" s="90" t="s">
        <v>65</v>
      </c>
      <c r="H1355" s="96"/>
      <c r="I1355" s="92" t="s">
        <v>25</v>
      </c>
      <c r="J1355" s="86" t="s">
        <v>22</v>
      </c>
      <c r="K1355" s="87" t="s">
        <v>431</v>
      </c>
      <c r="L1355" s="88">
        <v>588.05200000000002</v>
      </c>
    </row>
    <row r="1356" spans="1:12" ht="20.100000000000001" customHeight="1">
      <c r="A1356" s="91">
        <v>44980</v>
      </c>
      <c r="B1356" s="90" t="s">
        <v>46</v>
      </c>
      <c r="C1356" s="92" t="s">
        <v>58</v>
      </c>
      <c r="D1356" s="98" t="s">
        <v>6</v>
      </c>
      <c r="E1356" s="115">
        <v>2000</v>
      </c>
      <c r="F1356" s="83">
        <f t="shared" si="11"/>
        <v>3.4010597702244016</v>
      </c>
      <c r="G1356" s="102" t="s">
        <v>64</v>
      </c>
      <c r="H1356" s="96"/>
      <c r="I1356" s="92" t="s">
        <v>45</v>
      </c>
      <c r="J1356" s="86" t="s">
        <v>22</v>
      </c>
      <c r="K1356" s="87" t="s">
        <v>431</v>
      </c>
      <c r="L1356" s="88">
        <v>588.05200000000002</v>
      </c>
    </row>
    <row r="1357" spans="1:12" ht="20.100000000000001" customHeight="1">
      <c r="A1357" s="91">
        <v>44980</v>
      </c>
      <c r="B1357" s="90" t="s">
        <v>46</v>
      </c>
      <c r="C1357" s="92" t="s">
        <v>58</v>
      </c>
      <c r="D1357" s="98" t="s">
        <v>6</v>
      </c>
      <c r="E1357" s="115">
        <v>2000</v>
      </c>
      <c r="F1357" s="83">
        <f t="shared" si="11"/>
        <v>3.4010597702244016</v>
      </c>
      <c r="G1357" s="90" t="s">
        <v>129</v>
      </c>
      <c r="H1357" s="96"/>
      <c r="I1357" s="92" t="s">
        <v>128</v>
      </c>
      <c r="J1357" s="86" t="s">
        <v>22</v>
      </c>
      <c r="K1357" s="87" t="s">
        <v>431</v>
      </c>
      <c r="L1357" s="88">
        <v>588.05200000000002</v>
      </c>
    </row>
    <row r="1358" spans="1:12" ht="20.100000000000001" customHeight="1">
      <c r="A1358" s="91">
        <v>44980</v>
      </c>
      <c r="B1358" s="90" t="s">
        <v>46</v>
      </c>
      <c r="C1358" s="92" t="s">
        <v>58</v>
      </c>
      <c r="D1358" s="98" t="s">
        <v>6</v>
      </c>
      <c r="E1358" s="106">
        <v>2000</v>
      </c>
      <c r="F1358" s="83">
        <f t="shared" si="11"/>
        <v>3.4010597702244016</v>
      </c>
      <c r="G1358" s="90" t="s">
        <v>176</v>
      </c>
      <c r="H1358" s="96"/>
      <c r="I1358" s="92" t="s">
        <v>168</v>
      </c>
      <c r="J1358" s="86" t="s">
        <v>22</v>
      </c>
      <c r="K1358" s="87" t="s">
        <v>431</v>
      </c>
      <c r="L1358" s="88">
        <v>588.05200000000002</v>
      </c>
    </row>
    <row r="1359" spans="1:12" ht="20.100000000000001" customHeight="1">
      <c r="A1359" s="91">
        <v>44980</v>
      </c>
      <c r="B1359" s="90" t="s">
        <v>46</v>
      </c>
      <c r="C1359" s="92" t="s">
        <v>58</v>
      </c>
      <c r="D1359" s="98" t="s">
        <v>6</v>
      </c>
      <c r="E1359" s="106">
        <v>1900</v>
      </c>
      <c r="F1359" s="83">
        <f t="shared" si="11"/>
        <v>3.2310067817131816</v>
      </c>
      <c r="G1359" s="102" t="s">
        <v>160</v>
      </c>
      <c r="H1359" s="96"/>
      <c r="I1359" s="92" t="s">
        <v>153</v>
      </c>
      <c r="J1359" s="86" t="s">
        <v>22</v>
      </c>
      <c r="K1359" s="87" t="s">
        <v>431</v>
      </c>
      <c r="L1359" s="88">
        <v>588.05200000000002</v>
      </c>
    </row>
    <row r="1360" spans="1:12" ht="20.100000000000001" customHeight="1">
      <c r="A1360" s="91">
        <v>44980</v>
      </c>
      <c r="B1360" s="90" t="s">
        <v>46</v>
      </c>
      <c r="C1360" s="92" t="s">
        <v>58</v>
      </c>
      <c r="D1360" s="98" t="s">
        <v>7</v>
      </c>
      <c r="E1360" s="108">
        <v>1500</v>
      </c>
      <c r="F1360" s="83">
        <f t="shared" si="11"/>
        <v>2.4457994535757916</v>
      </c>
      <c r="G1360" s="90" t="s">
        <v>112</v>
      </c>
      <c r="H1360" s="96"/>
      <c r="I1360" s="90" t="s">
        <v>59</v>
      </c>
      <c r="J1360" s="86" t="s">
        <v>22</v>
      </c>
      <c r="K1360" s="87" t="s">
        <v>130</v>
      </c>
      <c r="L1360" s="88">
        <v>613.29639999999995</v>
      </c>
    </row>
    <row r="1361" spans="1:12" ht="20.100000000000001" customHeight="1">
      <c r="A1361" s="91">
        <v>44980</v>
      </c>
      <c r="B1361" s="90" t="s">
        <v>46</v>
      </c>
      <c r="C1361" s="92" t="s">
        <v>58</v>
      </c>
      <c r="D1361" s="98" t="s">
        <v>7</v>
      </c>
      <c r="E1361" s="108">
        <v>1400</v>
      </c>
      <c r="F1361" s="83">
        <f t="shared" si="11"/>
        <v>2.282746156670739</v>
      </c>
      <c r="G1361" s="90" t="s">
        <v>161</v>
      </c>
      <c r="H1361" s="96"/>
      <c r="I1361" s="90" t="s">
        <v>12</v>
      </c>
      <c r="J1361" s="86" t="s">
        <v>22</v>
      </c>
      <c r="K1361" s="87" t="s">
        <v>130</v>
      </c>
      <c r="L1361" s="88">
        <v>613.29639999999995</v>
      </c>
    </row>
    <row r="1362" spans="1:12" ht="20.100000000000001" customHeight="1">
      <c r="A1362" s="91">
        <v>44980</v>
      </c>
      <c r="B1362" s="90" t="s">
        <v>46</v>
      </c>
      <c r="C1362" s="92" t="s">
        <v>58</v>
      </c>
      <c r="D1362" s="98" t="s">
        <v>10</v>
      </c>
      <c r="E1362" s="105">
        <v>1800</v>
      </c>
      <c r="F1362" s="83">
        <f t="shared" si="11"/>
        <v>2.9349593442909501</v>
      </c>
      <c r="G1362" s="102" t="s">
        <v>179</v>
      </c>
      <c r="H1362" s="96"/>
      <c r="I1362" s="92" t="s">
        <v>167</v>
      </c>
      <c r="J1362" s="86" t="s">
        <v>22</v>
      </c>
      <c r="K1362" s="87" t="s">
        <v>130</v>
      </c>
      <c r="L1362" s="88">
        <v>613.29639999999995</v>
      </c>
    </row>
    <row r="1363" spans="1:12" ht="20.100000000000001" customHeight="1">
      <c r="A1363" s="91">
        <v>44980</v>
      </c>
      <c r="B1363" s="90" t="s">
        <v>46</v>
      </c>
      <c r="C1363" s="92" t="s">
        <v>58</v>
      </c>
      <c r="D1363" s="98" t="s">
        <v>7</v>
      </c>
      <c r="E1363" s="108">
        <v>2000</v>
      </c>
      <c r="F1363" s="83">
        <f t="shared" si="11"/>
        <v>3.2610659381010554</v>
      </c>
      <c r="G1363" s="102" t="s">
        <v>61</v>
      </c>
      <c r="H1363" s="96"/>
      <c r="I1363" s="90" t="s">
        <v>40</v>
      </c>
      <c r="J1363" s="86" t="s">
        <v>22</v>
      </c>
      <c r="K1363" s="87" t="s">
        <v>130</v>
      </c>
      <c r="L1363" s="88">
        <v>613.29639999999995</v>
      </c>
    </row>
    <row r="1364" spans="1:12" ht="20.100000000000001" customHeight="1">
      <c r="A1364" s="91">
        <v>44980</v>
      </c>
      <c r="B1364" s="90" t="s">
        <v>46</v>
      </c>
      <c r="C1364" s="92" t="s">
        <v>58</v>
      </c>
      <c r="D1364" s="98" t="s">
        <v>10</v>
      </c>
      <c r="E1364" s="105">
        <v>2800</v>
      </c>
      <c r="F1364" s="83">
        <f t="shared" si="11"/>
        <v>4.565492313341478</v>
      </c>
      <c r="G1364" s="102" t="s">
        <v>63</v>
      </c>
      <c r="H1364" s="96"/>
      <c r="I1364" s="90" t="s">
        <v>15</v>
      </c>
      <c r="J1364" s="86" t="s">
        <v>22</v>
      </c>
      <c r="K1364" s="87" t="s">
        <v>130</v>
      </c>
      <c r="L1364" s="88">
        <v>613.29639999999995</v>
      </c>
    </row>
    <row r="1365" spans="1:12" ht="20.100000000000001" customHeight="1">
      <c r="A1365" s="91">
        <v>44981</v>
      </c>
      <c r="B1365" s="90" t="s">
        <v>221</v>
      </c>
      <c r="C1365" s="92" t="s">
        <v>58</v>
      </c>
      <c r="D1365" s="98" t="s">
        <v>7</v>
      </c>
      <c r="E1365" s="100">
        <v>1900</v>
      </c>
      <c r="F1365" s="83">
        <f t="shared" si="11"/>
        <v>3.0980126411960027</v>
      </c>
      <c r="G1365" s="95" t="s">
        <v>68</v>
      </c>
      <c r="H1365" s="96"/>
      <c r="I1365" s="90" t="s">
        <v>20</v>
      </c>
      <c r="J1365" s="86" t="s">
        <v>22</v>
      </c>
      <c r="K1365" s="87" t="s">
        <v>130</v>
      </c>
      <c r="L1365" s="88">
        <v>613.29639999999995</v>
      </c>
    </row>
    <row r="1366" spans="1:12" ht="20.100000000000001" customHeight="1">
      <c r="A1366" s="91">
        <v>44981</v>
      </c>
      <c r="B1366" s="90" t="s">
        <v>46</v>
      </c>
      <c r="C1366" s="92" t="s">
        <v>58</v>
      </c>
      <c r="D1366" s="98" t="s">
        <v>8</v>
      </c>
      <c r="E1366" s="101">
        <v>1700</v>
      </c>
      <c r="F1366" s="83">
        <f t="shared" si="11"/>
        <v>2.771906047385897</v>
      </c>
      <c r="G1366" s="102" t="s">
        <v>342</v>
      </c>
      <c r="H1366" s="96"/>
      <c r="I1366" s="92" t="s">
        <v>14</v>
      </c>
      <c r="J1366" s="86" t="s">
        <v>22</v>
      </c>
      <c r="K1366" s="87" t="s">
        <v>130</v>
      </c>
      <c r="L1366" s="88">
        <v>613.29639999999995</v>
      </c>
    </row>
    <row r="1367" spans="1:12" ht="20.100000000000001" customHeight="1">
      <c r="A1367" s="103">
        <v>44981</v>
      </c>
      <c r="B1367" s="104" t="s">
        <v>46</v>
      </c>
      <c r="C1367" s="92" t="s">
        <v>58</v>
      </c>
      <c r="D1367" s="98" t="s">
        <v>9</v>
      </c>
      <c r="E1367" s="101">
        <v>2900</v>
      </c>
      <c r="F1367" s="83">
        <f t="shared" si="11"/>
        <v>4.7285456102465302</v>
      </c>
      <c r="G1367" s="102" t="s">
        <v>104</v>
      </c>
      <c r="H1367" s="96"/>
      <c r="I1367" s="92" t="s">
        <v>17</v>
      </c>
      <c r="J1367" s="86" t="s">
        <v>22</v>
      </c>
      <c r="K1367" s="87" t="s">
        <v>130</v>
      </c>
      <c r="L1367" s="88">
        <v>613.29639999999995</v>
      </c>
    </row>
    <row r="1368" spans="1:12" ht="20.100000000000001" customHeight="1">
      <c r="A1368" s="114">
        <v>44981</v>
      </c>
      <c r="B1368" s="111" t="s">
        <v>46</v>
      </c>
      <c r="C1368" s="92" t="s">
        <v>58</v>
      </c>
      <c r="D1368" s="112" t="s">
        <v>9</v>
      </c>
      <c r="E1368" s="113">
        <v>1700</v>
      </c>
      <c r="F1368" s="83">
        <f t="shared" si="11"/>
        <v>2.771906047385897</v>
      </c>
      <c r="G1368" s="112" t="s">
        <v>60</v>
      </c>
      <c r="H1368" s="96"/>
      <c r="I1368" s="112" t="s">
        <v>16</v>
      </c>
      <c r="J1368" s="86" t="s">
        <v>22</v>
      </c>
      <c r="K1368" s="87" t="s">
        <v>130</v>
      </c>
      <c r="L1368" s="88">
        <v>613.29639999999995</v>
      </c>
    </row>
    <row r="1369" spans="1:12" ht="20.100000000000001" customHeight="1">
      <c r="A1369" s="91">
        <v>44981</v>
      </c>
      <c r="B1369" s="90" t="s">
        <v>46</v>
      </c>
      <c r="C1369" s="92" t="s">
        <v>58</v>
      </c>
      <c r="D1369" s="98" t="s">
        <v>6</v>
      </c>
      <c r="E1369" s="115">
        <v>3000</v>
      </c>
      <c r="F1369" s="83">
        <f t="shared" si="11"/>
        <v>5.1015896553366025</v>
      </c>
      <c r="G1369" s="90" t="s">
        <v>65</v>
      </c>
      <c r="H1369" s="96"/>
      <c r="I1369" s="92" t="s">
        <v>25</v>
      </c>
      <c r="J1369" s="86" t="s">
        <v>22</v>
      </c>
      <c r="K1369" s="87" t="s">
        <v>431</v>
      </c>
      <c r="L1369" s="88">
        <v>588.05200000000002</v>
      </c>
    </row>
    <row r="1370" spans="1:12" ht="20.100000000000001" customHeight="1">
      <c r="A1370" s="91">
        <v>44981</v>
      </c>
      <c r="B1370" s="90" t="s">
        <v>46</v>
      </c>
      <c r="C1370" s="92" t="s">
        <v>58</v>
      </c>
      <c r="D1370" s="98" t="s">
        <v>6</v>
      </c>
      <c r="E1370" s="115">
        <v>1900</v>
      </c>
      <c r="F1370" s="83">
        <f t="shared" si="11"/>
        <v>3.2310067817131816</v>
      </c>
      <c r="G1370" s="102" t="s">
        <v>64</v>
      </c>
      <c r="H1370" s="96"/>
      <c r="I1370" s="92" t="s">
        <v>45</v>
      </c>
      <c r="J1370" s="86" t="s">
        <v>22</v>
      </c>
      <c r="K1370" s="87" t="s">
        <v>431</v>
      </c>
      <c r="L1370" s="88">
        <v>588.05200000000002</v>
      </c>
    </row>
    <row r="1371" spans="1:12" ht="20.100000000000001" customHeight="1">
      <c r="A1371" s="91">
        <v>44981</v>
      </c>
      <c r="B1371" s="90" t="s">
        <v>46</v>
      </c>
      <c r="C1371" s="92" t="s">
        <v>58</v>
      </c>
      <c r="D1371" s="98" t="s">
        <v>6</v>
      </c>
      <c r="E1371" s="115">
        <v>2000</v>
      </c>
      <c r="F1371" s="83">
        <f t="shared" si="11"/>
        <v>3.4010597702244016</v>
      </c>
      <c r="G1371" s="90" t="s">
        <v>129</v>
      </c>
      <c r="H1371" s="96"/>
      <c r="I1371" s="92" t="s">
        <v>128</v>
      </c>
      <c r="J1371" s="86" t="s">
        <v>22</v>
      </c>
      <c r="K1371" s="87" t="s">
        <v>431</v>
      </c>
      <c r="L1371" s="88">
        <v>588.05200000000002</v>
      </c>
    </row>
    <row r="1372" spans="1:12" ht="20.100000000000001" customHeight="1">
      <c r="A1372" s="91">
        <v>44981</v>
      </c>
      <c r="B1372" s="90" t="s">
        <v>46</v>
      </c>
      <c r="C1372" s="92" t="s">
        <v>58</v>
      </c>
      <c r="D1372" s="98" t="s">
        <v>6</v>
      </c>
      <c r="E1372" s="106">
        <v>2000</v>
      </c>
      <c r="F1372" s="83">
        <f t="shared" si="11"/>
        <v>3.4010597702244016</v>
      </c>
      <c r="G1372" s="90" t="s">
        <v>176</v>
      </c>
      <c r="H1372" s="96"/>
      <c r="I1372" s="92" t="s">
        <v>168</v>
      </c>
      <c r="J1372" s="86" t="s">
        <v>22</v>
      </c>
      <c r="K1372" s="87" t="s">
        <v>431</v>
      </c>
      <c r="L1372" s="88">
        <v>588.05200000000002</v>
      </c>
    </row>
    <row r="1373" spans="1:12" ht="20.100000000000001" customHeight="1">
      <c r="A1373" s="91">
        <v>44981</v>
      </c>
      <c r="B1373" s="90" t="s">
        <v>46</v>
      </c>
      <c r="C1373" s="92" t="s">
        <v>58</v>
      </c>
      <c r="D1373" s="98" t="s">
        <v>6</v>
      </c>
      <c r="E1373" s="106">
        <v>1900</v>
      </c>
      <c r="F1373" s="83">
        <f t="shared" si="11"/>
        <v>3.2310067817131816</v>
      </c>
      <c r="G1373" s="102" t="s">
        <v>160</v>
      </c>
      <c r="H1373" s="96"/>
      <c r="I1373" s="92" t="s">
        <v>153</v>
      </c>
      <c r="J1373" s="86" t="s">
        <v>22</v>
      </c>
      <c r="K1373" s="87" t="s">
        <v>431</v>
      </c>
      <c r="L1373" s="88">
        <v>588.05200000000002</v>
      </c>
    </row>
    <row r="1374" spans="1:12" ht="20.100000000000001" customHeight="1">
      <c r="A1374" s="91">
        <v>44981</v>
      </c>
      <c r="B1374" s="90" t="s">
        <v>417</v>
      </c>
      <c r="C1374" s="92" t="s">
        <v>58</v>
      </c>
      <c r="D1374" s="98" t="s">
        <v>6</v>
      </c>
      <c r="E1374" s="115">
        <v>600</v>
      </c>
      <c r="F1374" s="83">
        <f t="shared" si="11"/>
        <v>1.0203179310673205</v>
      </c>
      <c r="G1374" s="102" t="s">
        <v>178</v>
      </c>
      <c r="H1374" s="96"/>
      <c r="I1374" s="92" t="s">
        <v>144</v>
      </c>
      <c r="J1374" s="86" t="s">
        <v>22</v>
      </c>
      <c r="K1374" s="87" t="s">
        <v>431</v>
      </c>
      <c r="L1374" s="88">
        <v>588.05200000000002</v>
      </c>
    </row>
    <row r="1375" spans="1:12" ht="20.100000000000001" customHeight="1">
      <c r="A1375" s="91">
        <v>44981</v>
      </c>
      <c r="B1375" s="90" t="s">
        <v>46</v>
      </c>
      <c r="C1375" s="92" t="s">
        <v>58</v>
      </c>
      <c r="D1375" s="98" t="s">
        <v>7</v>
      </c>
      <c r="E1375" s="108">
        <v>1400</v>
      </c>
      <c r="F1375" s="83">
        <f t="shared" si="11"/>
        <v>2.282746156670739</v>
      </c>
      <c r="G1375" s="90" t="s">
        <v>112</v>
      </c>
      <c r="H1375" s="96"/>
      <c r="I1375" s="90" t="s">
        <v>59</v>
      </c>
      <c r="J1375" s="86" t="s">
        <v>22</v>
      </c>
      <c r="K1375" s="87" t="s">
        <v>130</v>
      </c>
      <c r="L1375" s="88">
        <v>613.29639999999995</v>
      </c>
    </row>
    <row r="1376" spans="1:12" ht="20.100000000000001" customHeight="1">
      <c r="A1376" s="91">
        <v>44981</v>
      </c>
      <c r="B1376" s="90" t="s">
        <v>46</v>
      </c>
      <c r="C1376" s="92" t="s">
        <v>58</v>
      </c>
      <c r="D1376" s="98" t="s">
        <v>7</v>
      </c>
      <c r="E1376" s="108">
        <v>1400</v>
      </c>
      <c r="F1376" s="83">
        <f t="shared" si="11"/>
        <v>2.282746156670739</v>
      </c>
      <c r="G1376" s="90" t="s">
        <v>161</v>
      </c>
      <c r="H1376" s="96"/>
      <c r="I1376" s="90" t="s">
        <v>12</v>
      </c>
      <c r="J1376" s="86" t="s">
        <v>22</v>
      </c>
      <c r="K1376" s="87" t="s">
        <v>130</v>
      </c>
      <c r="L1376" s="88">
        <v>613.29639999999995</v>
      </c>
    </row>
    <row r="1377" spans="1:12" ht="20.100000000000001" customHeight="1">
      <c r="A1377" s="91">
        <v>44981</v>
      </c>
      <c r="B1377" s="90" t="s">
        <v>46</v>
      </c>
      <c r="C1377" s="92" t="s">
        <v>58</v>
      </c>
      <c r="D1377" s="98" t="s">
        <v>10</v>
      </c>
      <c r="E1377" s="105">
        <v>2400</v>
      </c>
      <c r="F1377" s="83">
        <f t="shared" si="11"/>
        <v>3.9132791257212665</v>
      </c>
      <c r="G1377" s="102" t="s">
        <v>179</v>
      </c>
      <c r="H1377" s="96"/>
      <c r="I1377" s="92" t="s">
        <v>167</v>
      </c>
      <c r="J1377" s="86" t="s">
        <v>22</v>
      </c>
      <c r="K1377" s="87" t="s">
        <v>130</v>
      </c>
      <c r="L1377" s="88">
        <v>613.29639999999995</v>
      </c>
    </row>
    <row r="1378" spans="1:12" ht="20.100000000000001" customHeight="1">
      <c r="A1378" s="91">
        <v>44981</v>
      </c>
      <c r="B1378" s="90" t="s">
        <v>46</v>
      </c>
      <c r="C1378" s="92" t="s">
        <v>58</v>
      </c>
      <c r="D1378" s="98" t="s">
        <v>7</v>
      </c>
      <c r="E1378" s="108">
        <v>2000</v>
      </c>
      <c r="F1378" s="83">
        <f t="shared" si="11"/>
        <v>3.2610659381010554</v>
      </c>
      <c r="G1378" s="102" t="s">
        <v>61</v>
      </c>
      <c r="H1378" s="96"/>
      <c r="I1378" s="90" t="s">
        <v>40</v>
      </c>
      <c r="J1378" s="86" t="s">
        <v>22</v>
      </c>
      <c r="K1378" s="87" t="s">
        <v>130</v>
      </c>
      <c r="L1378" s="88">
        <v>613.29639999999995</v>
      </c>
    </row>
    <row r="1379" spans="1:12" ht="20.100000000000001" customHeight="1">
      <c r="A1379" s="91">
        <v>44981</v>
      </c>
      <c r="B1379" s="90" t="s">
        <v>46</v>
      </c>
      <c r="C1379" s="92" t="s">
        <v>58</v>
      </c>
      <c r="D1379" s="98" t="s">
        <v>10</v>
      </c>
      <c r="E1379" s="105">
        <v>1800</v>
      </c>
      <c r="F1379" s="83">
        <f t="shared" si="11"/>
        <v>2.9349593442909501</v>
      </c>
      <c r="G1379" s="102" t="s">
        <v>63</v>
      </c>
      <c r="H1379" s="96"/>
      <c r="I1379" s="90" t="s">
        <v>15</v>
      </c>
      <c r="J1379" s="86" t="s">
        <v>22</v>
      </c>
      <c r="K1379" s="87" t="s">
        <v>130</v>
      </c>
      <c r="L1379" s="88">
        <v>613.29639999999995</v>
      </c>
    </row>
    <row r="1380" spans="1:12" ht="20.100000000000001" customHeight="1">
      <c r="A1380" s="103">
        <v>44982</v>
      </c>
      <c r="B1380" s="104" t="s">
        <v>46</v>
      </c>
      <c r="C1380" s="92" t="s">
        <v>58</v>
      </c>
      <c r="D1380" s="98" t="s">
        <v>9</v>
      </c>
      <c r="E1380" s="121">
        <v>2900</v>
      </c>
      <c r="F1380" s="83">
        <f t="shared" si="11"/>
        <v>4.7285456102465302</v>
      </c>
      <c r="G1380" s="102" t="s">
        <v>104</v>
      </c>
      <c r="H1380" s="96"/>
      <c r="I1380" s="92" t="s">
        <v>17</v>
      </c>
      <c r="J1380" s="86" t="s">
        <v>22</v>
      </c>
      <c r="K1380" s="87" t="s">
        <v>130</v>
      </c>
      <c r="L1380" s="88">
        <v>613.29639999999995</v>
      </c>
    </row>
    <row r="1381" spans="1:12" ht="20.100000000000001" customHeight="1">
      <c r="A1381" s="110">
        <v>44982</v>
      </c>
      <c r="B1381" s="111" t="s">
        <v>95</v>
      </c>
      <c r="C1381" s="92" t="s">
        <v>58</v>
      </c>
      <c r="D1381" s="112" t="s">
        <v>9</v>
      </c>
      <c r="E1381" s="113">
        <v>1500</v>
      </c>
      <c r="F1381" s="83">
        <f t="shared" si="11"/>
        <v>2.4457994535757916</v>
      </c>
      <c r="G1381" s="112" t="s">
        <v>60</v>
      </c>
      <c r="H1381" s="96"/>
      <c r="I1381" s="112" t="s">
        <v>16</v>
      </c>
      <c r="J1381" s="86" t="s">
        <v>22</v>
      </c>
      <c r="K1381" s="87" t="s">
        <v>130</v>
      </c>
      <c r="L1381" s="88">
        <v>613.29639999999995</v>
      </c>
    </row>
    <row r="1382" spans="1:12" ht="20.100000000000001" customHeight="1">
      <c r="A1382" s="91">
        <v>44982</v>
      </c>
      <c r="B1382" s="90" t="s">
        <v>46</v>
      </c>
      <c r="C1382" s="92" t="s">
        <v>58</v>
      </c>
      <c r="D1382" s="98" t="s">
        <v>10</v>
      </c>
      <c r="E1382" s="105">
        <v>1800</v>
      </c>
      <c r="F1382" s="83">
        <f t="shared" si="11"/>
        <v>2.9349593442909501</v>
      </c>
      <c r="G1382" s="102" t="s">
        <v>63</v>
      </c>
      <c r="H1382" s="96"/>
      <c r="I1382" s="90" t="s">
        <v>15</v>
      </c>
      <c r="J1382" s="86" t="s">
        <v>22</v>
      </c>
      <c r="K1382" s="87" t="s">
        <v>130</v>
      </c>
      <c r="L1382" s="88">
        <v>613.29639999999995</v>
      </c>
    </row>
    <row r="1383" spans="1:12" ht="20.100000000000001" customHeight="1">
      <c r="A1383" s="91">
        <v>44984</v>
      </c>
      <c r="B1383" s="90" t="s">
        <v>221</v>
      </c>
      <c r="C1383" s="92" t="s">
        <v>58</v>
      </c>
      <c r="D1383" s="98" t="s">
        <v>7</v>
      </c>
      <c r="E1383" s="100">
        <v>1800</v>
      </c>
      <c r="F1383" s="83">
        <f t="shared" si="11"/>
        <v>2.9349593442909501</v>
      </c>
      <c r="G1383" s="95" t="s">
        <v>68</v>
      </c>
      <c r="H1383" s="96"/>
      <c r="I1383" s="90" t="s">
        <v>20</v>
      </c>
      <c r="J1383" s="86" t="s">
        <v>22</v>
      </c>
      <c r="K1383" s="87" t="s">
        <v>130</v>
      </c>
      <c r="L1383" s="88">
        <v>613.29639999999995</v>
      </c>
    </row>
    <row r="1384" spans="1:12" ht="20.100000000000001" customHeight="1">
      <c r="A1384" s="91">
        <v>44984</v>
      </c>
      <c r="B1384" s="90" t="s">
        <v>46</v>
      </c>
      <c r="C1384" s="92" t="s">
        <v>58</v>
      </c>
      <c r="D1384" s="98" t="s">
        <v>8</v>
      </c>
      <c r="E1384" s="101">
        <v>1800</v>
      </c>
      <c r="F1384" s="83">
        <f t="shared" si="11"/>
        <v>2.9349593442909501</v>
      </c>
      <c r="G1384" s="102" t="s">
        <v>67</v>
      </c>
      <c r="H1384" s="96"/>
      <c r="I1384" s="92" t="s">
        <v>14</v>
      </c>
      <c r="J1384" s="86" t="s">
        <v>22</v>
      </c>
      <c r="K1384" s="87" t="s">
        <v>130</v>
      </c>
      <c r="L1384" s="88">
        <v>613.29639999999995</v>
      </c>
    </row>
    <row r="1385" spans="1:12" ht="20.100000000000001" customHeight="1">
      <c r="A1385" s="103">
        <v>44984</v>
      </c>
      <c r="B1385" s="104" t="s">
        <v>46</v>
      </c>
      <c r="C1385" s="92" t="s">
        <v>58</v>
      </c>
      <c r="D1385" s="98" t="s">
        <v>9</v>
      </c>
      <c r="E1385" s="101">
        <v>2900</v>
      </c>
      <c r="F1385" s="83">
        <f t="shared" si="11"/>
        <v>4.7285456102465302</v>
      </c>
      <c r="G1385" s="102" t="s">
        <v>104</v>
      </c>
      <c r="H1385" s="96"/>
      <c r="I1385" s="92" t="s">
        <v>17</v>
      </c>
      <c r="J1385" s="86" t="s">
        <v>22</v>
      </c>
      <c r="K1385" s="87" t="s">
        <v>130</v>
      </c>
      <c r="L1385" s="88">
        <v>613.29639999999995</v>
      </c>
    </row>
    <row r="1386" spans="1:12" ht="20.100000000000001" customHeight="1">
      <c r="A1386" s="110">
        <v>44984</v>
      </c>
      <c r="B1386" s="111" t="s">
        <v>46</v>
      </c>
      <c r="C1386" s="92" t="s">
        <v>58</v>
      </c>
      <c r="D1386" s="112" t="s">
        <v>9</v>
      </c>
      <c r="E1386" s="113">
        <v>1700</v>
      </c>
      <c r="F1386" s="83">
        <f t="shared" si="11"/>
        <v>2.771906047385897</v>
      </c>
      <c r="G1386" s="112" t="s">
        <v>60</v>
      </c>
      <c r="H1386" s="96"/>
      <c r="I1386" s="112" t="s">
        <v>16</v>
      </c>
      <c r="J1386" s="86" t="s">
        <v>22</v>
      </c>
      <c r="K1386" s="87" t="s">
        <v>130</v>
      </c>
      <c r="L1386" s="88">
        <v>613.29639999999995</v>
      </c>
    </row>
    <row r="1387" spans="1:12" ht="20.100000000000001" customHeight="1">
      <c r="A1387" s="103">
        <v>44984</v>
      </c>
      <c r="B1387" s="90" t="s">
        <v>46</v>
      </c>
      <c r="C1387" s="92" t="s">
        <v>58</v>
      </c>
      <c r="D1387" s="98" t="s">
        <v>6</v>
      </c>
      <c r="E1387" s="105">
        <v>1800</v>
      </c>
      <c r="F1387" s="83">
        <f t="shared" si="11"/>
        <v>3.0609537932019615</v>
      </c>
      <c r="G1387" s="90" t="s">
        <v>66</v>
      </c>
      <c r="H1387" s="96"/>
      <c r="I1387" s="90" t="s">
        <v>13</v>
      </c>
      <c r="J1387" s="86" t="s">
        <v>22</v>
      </c>
      <c r="K1387" s="87" t="s">
        <v>431</v>
      </c>
      <c r="L1387" s="88">
        <v>588.05200000000002</v>
      </c>
    </row>
    <row r="1388" spans="1:12" ht="20.100000000000001" customHeight="1">
      <c r="A1388" s="91">
        <v>44984</v>
      </c>
      <c r="B1388" s="90" t="s">
        <v>46</v>
      </c>
      <c r="C1388" s="92" t="s">
        <v>58</v>
      </c>
      <c r="D1388" s="98" t="s">
        <v>6</v>
      </c>
      <c r="E1388" s="115">
        <v>1700</v>
      </c>
      <c r="F1388" s="83">
        <f t="shared" si="11"/>
        <v>2.8909008046907414</v>
      </c>
      <c r="G1388" s="102" t="s">
        <v>64</v>
      </c>
      <c r="H1388" s="96"/>
      <c r="I1388" s="92" t="s">
        <v>45</v>
      </c>
      <c r="J1388" s="86" t="s">
        <v>22</v>
      </c>
      <c r="K1388" s="87" t="s">
        <v>431</v>
      </c>
      <c r="L1388" s="88">
        <v>588.05200000000002</v>
      </c>
    </row>
    <row r="1389" spans="1:12" ht="20.100000000000001" customHeight="1">
      <c r="A1389" s="91">
        <v>44984</v>
      </c>
      <c r="B1389" s="90" t="s">
        <v>46</v>
      </c>
      <c r="C1389" s="92" t="s">
        <v>58</v>
      </c>
      <c r="D1389" s="98" t="s">
        <v>6</v>
      </c>
      <c r="E1389" s="115">
        <v>2000</v>
      </c>
      <c r="F1389" s="83">
        <f t="shared" si="11"/>
        <v>3.4010597702244016</v>
      </c>
      <c r="G1389" s="90" t="s">
        <v>129</v>
      </c>
      <c r="H1389" s="96"/>
      <c r="I1389" s="92" t="s">
        <v>128</v>
      </c>
      <c r="J1389" s="86" t="s">
        <v>22</v>
      </c>
      <c r="K1389" s="87" t="s">
        <v>431</v>
      </c>
      <c r="L1389" s="88">
        <v>588.05200000000002</v>
      </c>
    </row>
    <row r="1390" spans="1:12" ht="20.100000000000001" customHeight="1">
      <c r="A1390" s="91">
        <v>44984</v>
      </c>
      <c r="B1390" s="90" t="s">
        <v>46</v>
      </c>
      <c r="C1390" s="92" t="s">
        <v>58</v>
      </c>
      <c r="D1390" s="98" t="s">
        <v>6</v>
      </c>
      <c r="E1390" s="106">
        <v>2000</v>
      </c>
      <c r="F1390" s="83">
        <f t="shared" si="11"/>
        <v>3.4010597702244016</v>
      </c>
      <c r="G1390" s="90" t="s">
        <v>176</v>
      </c>
      <c r="H1390" s="96"/>
      <c r="I1390" s="92" t="s">
        <v>168</v>
      </c>
      <c r="J1390" s="86" t="s">
        <v>22</v>
      </c>
      <c r="K1390" s="87" t="s">
        <v>431</v>
      </c>
      <c r="L1390" s="88">
        <v>588.05200000000002</v>
      </c>
    </row>
    <row r="1391" spans="1:12" ht="20.100000000000001" customHeight="1">
      <c r="A1391" s="91">
        <v>44984</v>
      </c>
      <c r="B1391" s="90" t="s">
        <v>46</v>
      </c>
      <c r="C1391" s="92" t="s">
        <v>58</v>
      </c>
      <c r="D1391" s="98" t="s">
        <v>6</v>
      </c>
      <c r="E1391" s="106">
        <v>1900</v>
      </c>
      <c r="F1391" s="83">
        <f t="shared" si="11"/>
        <v>3.2310067817131816</v>
      </c>
      <c r="G1391" s="102" t="s">
        <v>160</v>
      </c>
      <c r="H1391" s="96"/>
      <c r="I1391" s="92" t="s">
        <v>153</v>
      </c>
      <c r="J1391" s="86" t="s">
        <v>22</v>
      </c>
      <c r="K1391" s="87" t="s">
        <v>431</v>
      </c>
      <c r="L1391" s="88">
        <v>588.05200000000002</v>
      </c>
    </row>
    <row r="1392" spans="1:12" ht="20.100000000000001" customHeight="1">
      <c r="A1392" s="91">
        <v>44984</v>
      </c>
      <c r="B1392" s="90" t="s">
        <v>417</v>
      </c>
      <c r="C1392" s="92" t="s">
        <v>58</v>
      </c>
      <c r="D1392" s="98" t="s">
        <v>6</v>
      </c>
      <c r="E1392" s="115">
        <v>600</v>
      </c>
      <c r="F1392" s="83">
        <f t="shared" si="11"/>
        <v>1.0203179310673205</v>
      </c>
      <c r="G1392" s="102" t="s">
        <v>178</v>
      </c>
      <c r="H1392" s="96"/>
      <c r="I1392" s="92" t="s">
        <v>144</v>
      </c>
      <c r="J1392" s="86" t="s">
        <v>22</v>
      </c>
      <c r="K1392" s="87" t="s">
        <v>431</v>
      </c>
      <c r="L1392" s="88">
        <v>588.05200000000002</v>
      </c>
    </row>
    <row r="1393" spans="1:12" ht="20.100000000000001" customHeight="1">
      <c r="A1393" s="91">
        <v>44984</v>
      </c>
      <c r="B1393" s="90" t="s">
        <v>46</v>
      </c>
      <c r="C1393" s="92" t="s">
        <v>58</v>
      </c>
      <c r="D1393" s="98" t="s">
        <v>7</v>
      </c>
      <c r="E1393" s="108">
        <v>1500</v>
      </c>
      <c r="F1393" s="83">
        <f t="shared" si="11"/>
        <v>2.4457994535757916</v>
      </c>
      <c r="G1393" s="90" t="s">
        <v>112</v>
      </c>
      <c r="H1393" s="96"/>
      <c r="I1393" s="90" t="s">
        <v>59</v>
      </c>
      <c r="J1393" s="86" t="s">
        <v>22</v>
      </c>
      <c r="K1393" s="87" t="s">
        <v>130</v>
      </c>
      <c r="L1393" s="88">
        <v>613.29639999999995</v>
      </c>
    </row>
    <row r="1394" spans="1:12" ht="20.100000000000001" customHeight="1">
      <c r="A1394" s="91">
        <v>44984</v>
      </c>
      <c r="B1394" s="90" t="s">
        <v>46</v>
      </c>
      <c r="C1394" s="92" t="s">
        <v>58</v>
      </c>
      <c r="D1394" s="98" t="s">
        <v>7</v>
      </c>
      <c r="E1394" s="108">
        <v>1500</v>
      </c>
      <c r="F1394" s="83">
        <f t="shared" si="11"/>
        <v>2.4457994535757916</v>
      </c>
      <c r="G1394" s="90" t="s">
        <v>161</v>
      </c>
      <c r="H1394" s="96"/>
      <c r="I1394" s="90" t="s">
        <v>12</v>
      </c>
      <c r="J1394" s="86" t="s">
        <v>22</v>
      </c>
      <c r="K1394" s="87" t="s">
        <v>130</v>
      </c>
      <c r="L1394" s="88">
        <v>613.29639999999995</v>
      </c>
    </row>
    <row r="1395" spans="1:12" ht="20.100000000000001" customHeight="1">
      <c r="A1395" s="91">
        <v>44984</v>
      </c>
      <c r="B1395" s="90" t="s">
        <v>46</v>
      </c>
      <c r="C1395" s="92" t="s">
        <v>58</v>
      </c>
      <c r="D1395" s="98" t="s">
        <v>10</v>
      </c>
      <c r="E1395" s="105">
        <v>1800</v>
      </c>
      <c r="F1395" s="83">
        <f t="shared" si="11"/>
        <v>2.9349593442909501</v>
      </c>
      <c r="G1395" s="102" t="s">
        <v>179</v>
      </c>
      <c r="H1395" s="96"/>
      <c r="I1395" s="92" t="s">
        <v>167</v>
      </c>
      <c r="J1395" s="86" t="s">
        <v>22</v>
      </c>
      <c r="K1395" s="87" t="s">
        <v>130</v>
      </c>
      <c r="L1395" s="88">
        <v>613.29639999999995</v>
      </c>
    </row>
    <row r="1396" spans="1:12" ht="20.100000000000001" customHeight="1">
      <c r="A1396" s="91">
        <v>44984</v>
      </c>
      <c r="B1396" s="90" t="s">
        <v>46</v>
      </c>
      <c r="C1396" s="92" t="s">
        <v>58</v>
      </c>
      <c r="D1396" s="98" t="s">
        <v>7</v>
      </c>
      <c r="E1396" s="108">
        <v>2900</v>
      </c>
      <c r="F1396" s="83">
        <f t="shared" si="11"/>
        <v>4.7285456102465302</v>
      </c>
      <c r="G1396" s="102" t="s">
        <v>61</v>
      </c>
      <c r="H1396" s="96"/>
      <c r="I1396" s="90" t="s">
        <v>40</v>
      </c>
      <c r="J1396" s="86" t="s">
        <v>22</v>
      </c>
      <c r="K1396" s="87" t="s">
        <v>130</v>
      </c>
      <c r="L1396" s="88">
        <v>613.29639999999995</v>
      </c>
    </row>
    <row r="1397" spans="1:12" ht="20.100000000000001" customHeight="1">
      <c r="A1397" s="91">
        <v>44984</v>
      </c>
      <c r="B1397" s="90" t="s">
        <v>46</v>
      </c>
      <c r="C1397" s="92" t="s">
        <v>58</v>
      </c>
      <c r="D1397" s="98" t="s">
        <v>10</v>
      </c>
      <c r="E1397" s="105">
        <v>2000</v>
      </c>
      <c r="F1397" s="83">
        <f t="shared" si="11"/>
        <v>3.2610659381010554</v>
      </c>
      <c r="G1397" s="102" t="s">
        <v>63</v>
      </c>
      <c r="H1397" s="96"/>
      <c r="I1397" s="90" t="s">
        <v>15</v>
      </c>
      <c r="J1397" s="86" t="s">
        <v>22</v>
      </c>
      <c r="K1397" s="87" t="s">
        <v>130</v>
      </c>
      <c r="L1397" s="88">
        <v>613.29639999999995</v>
      </c>
    </row>
    <row r="1398" spans="1:12" ht="20.100000000000001" customHeight="1">
      <c r="A1398" s="91">
        <v>44985</v>
      </c>
      <c r="B1398" s="80" t="s">
        <v>151</v>
      </c>
      <c r="C1398" s="80" t="s">
        <v>127</v>
      </c>
      <c r="D1398" s="81" t="s">
        <v>10</v>
      </c>
      <c r="E1398" s="121">
        <v>10092</v>
      </c>
      <c r="F1398" s="83">
        <f t="shared" si="11"/>
        <v>16.455338723657928</v>
      </c>
      <c r="G1398" s="84" t="s">
        <v>27</v>
      </c>
      <c r="H1398" s="85"/>
      <c r="I1398" s="80" t="s">
        <v>57</v>
      </c>
      <c r="J1398" s="86" t="s">
        <v>22</v>
      </c>
      <c r="K1398" s="87" t="s">
        <v>130</v>
      </c>
      <c r="L1398" s="88">
        <v>613.29639999999995</v>
      </c>
    </row>
    <row r="1399" spans="1:12" ht="20.100000000000001" customHeight="1">
      <c r="A1399" s="91">
        <v>44985</v>
      </c>
      <c r="B1399" s="80" t="s">
        <v>152</v>
      </c>
      <c r="C1399" s="80" t="s">
        <v>127</v>
      </c>
      <c r="D1399" s="81" t="s">
        <v>10</v>
      </c>
      <c r="E1399" s="121">
        <v>23851</v>
      </c>
      <c r="F1399" s="83">
        <f t="shared" si="11"/>
        <v>38.88984184482414</v>
      </c>
      <c r="G1399" s="84" t="s">
        <v>27</v>
      </c>
      <c r="H1399" s="85"/>
      <c r="I1399" s="80" t="s">
        <v>56</v>
      </c>
      <c r="J1399" s="86" t="s">
        <v>22</v>
      </c>
      <c r="K1399" s="87" t="s">
        <v>130</v>
      </c>
      <c r="L1399" s="88">
        <v>613.29639999999995</v>
      </c>
    </row>
    <row r="1400" spans="1:12" ht="20.100000000000001" customHeight="1">
      <c r="A1400" s="91">
        <v>44985</v>
      </c>
      <c r="B1400" s="97" t="s">
        <v>221</v>
      </c>
      <c r="C1400" s="92" t="s">
        <v>58</v>
      </c>
      <c r="D1400" s="135" t="s">
        <v>7</v>
      </c>
      <c r="E1400" s="99">
        <v>1800</v>
      </c>
      <c r="F1400" s="83">
        <f t="shared" si="11"/>
        <v>2.9349593442909501</v>
      </c>
      <c r="G1400" s="84" t="s">
        <v>68</v>
      </c>
      <c r="H1400" s="96"/>
      <c r="I1400" s="90" t="s">
        <v>20</v>
      </c>
      <c r="J1400" s="86" t="s">
        <v>22</v>
      </c>
      <c r="K1400" s="87" t="s">
        <v>130</v>
      </c>
      <c r="L1400" s="88">
        <v>613.29639999999995</v>
      </c>
    </row>
    <row r="1401" spans="1:12" ht="20.100000000000001" customHeight="1">
      <c r="A1401" s="91">
        <v>44985</v>
      </c>
      <c r="B1401" s="90" t="s">
        <v>46</v>
      </c>
      <c r="C1401" s="92" t="s">
        <v>58</v>
      </c>
      <c r="D1401" s="98" t="s">
        <v>8</v>
      </c>
      <c r="E1401" s="101">
        <v>1500</v>
      </c>
      <c r="F1401" s="83">
        <f t="shared" si="11"/>
        <v>2.4457994535757916</v>
      </c>
      <c r="G1401" s="102" t="s">
        <v>67</v>
      </c>
      <c r="H1401" s="96"/>
      <c r="I1401" s="92" t="s">
        <v>14</v>
      </c>
      <c r="J1401" s="86" t="s">
        <v>22</v>
      </c>
      <c r="K1401" s="87" t="s">
        <v>130</v>
      </c>
      <c r="L1401" s="88">
        <v>613.29639999999995</v>
      </c>
    </row>
    <row r="1402" spans="1:12" ht="20.100000000000001" customHeight="1">
      <c r="A1402" s="91">
        <v>44985</v>
      </c>
      <c r="B1402" s="90" t="s">
        <v>332</v>
      </c>
      <c r="C1402" s="97" t="s">
        <v>432</v>
      </c>
      <c r="D1402" s="165" t="s">
        <v>10</v>
      </c>
      <c r="E1402" s="101">
        <v>6400</v>
      </c>
      <c r="F1402" s="83">
        <f t="shared" si="11"/>
        <v>10.435411001923377</v>
      </c>
      <c r="G1402" s="102" t="s">
        <v>121</v>
      </c>
      <c r="H1402" s="96"/>
      <c r="I1402" s="92" t="s">
        <v>14</v>
      </c>
      <c r="J1402" s="86" t="s">
        <v>22</v>
      </c>
      <c r="K1402" s="87" t="s">
        <v>130</v>
      </c>
      <c r="L1402" s="88">
        <v>613.29639999999995</v>
      </c>
    </row>
    <row r="1403" spans="1:12" ht="20.100000000000001" customHeight="1">
      <c r="A1403" s="103">
        <v>44985</v>
      </c>
      <c r="B1403" s="104" t="s">
        <v>46</v>
      </c>
      <c r="C1403" s="92" t="s">
        <v>58</v>
      </c>
      <c r="D1403" s="98" t="s">
        <v>9</v>
      </c>
      <c r="E1403" s="101">
        <v>2900</v>
      </c>
      <c r="F1403" s="83">
        <f t="shared" si="11"/>
        <v>4.7285456102465302</v>
      </c>
      <c r="G1403" s="102" t="s">
        <v>104</v>
      </c>
      <c r="H1403" s="96"/>
      <c r="I1403" s="92" t="s">
        <v>17</v>
      </c>
      <c r="J1403" s="86" t="s">
        <v>22</v>
      </c>
      <c r="K1403" s="87" t="s">
        <v>130</v>
      </c>
      <c r="L1403" s="88">
        <v>613.29639999999995</v>
      </c>
    </row>
    <row r="1404" spans="1:12" ht="20.100000000000001" customHeight="1">
      <c r="A1404" s="114">
        <v>44985</v>
      </c>
      <c r="B1404" s="111" t="s">
        <v>46</v>
      </c>
      <c r="C1404" s="92" t="s">
        <v>58</v>
      </c>
      <c r="D1404" s="112" t="s">
        <v>9</v>
      </c>
      <c r="E1404" s="113">
        <v>1900</v>
      </c>
      <c r="F1404" s="83">
        <f t="shared" si="11"/>
        <v>3.0980126411960027</v>
      </c>
      <c r="G1404" s="112" t="s">
        <v>60</v>
      </c>
      <c r="H1404" s="96"/>
      <c r="I1404" s="112" t="s">
        <v>16</v>
      </c>
      <c r="J1404" s="86" t="s">
        <v>22</v>
      </c>
      <c r="K1404" s="87" t="s">
        <v>130</v>
      </c>
      <c r="L1404" s="88">
        <v>613.29639999999995</v>
      </c>
    </row>
    <row r="1405" spans="1:12" ht="20.100000000000001" customHeight="1">
      <c r="A1405" s="103">
        <v>44985</v>
      </c>
      <c r="B1405" s="90" t="s">
        <v>46</v>
      </c>
      <c r="C1405" s="92" t="s">
        <v>58</v>
      </c>
      <c r="D1405" s="98" t="s">
        <v>6</v>
      </c>
      <c r="E1405" s="105">
        <v>1900</v>
      </c>
      <c r="F1405" s="83">
        <f t="shared" si="11"/>
        <v>3.2310067817131816</v>
      </c>
      <c r="G1405" s="90" t="s">
        <v>66</v>
      </c>
      <c r="H1405" s="96"/>
      <c r="I1405" s="90" t="s">
        <v>13</v>
      </c>
      <c r="J1405" s="86" t="s">
        <v>22</v>
      </c>
      <c r="K1405" s="87" t="s">
        <v>431</v>
      </c>
      <c r="L1405" s="88">
        <v>588.05200000000002</v>
      </c>
    </row>
    <row r="1406" spans="1:12" ht="20.100000000000001" customHeight="1">
      <c r="A1406" s="91">
        <v>44985</v>
      </c>
      <c r="B1406" s="90" t="s">
        <v>46</v>
      </c>
      <c r="C1406" s="92" t="s">
        <v>58</v>
      </c>
      <c r="D1406" s="98" t="s">
        <v>6</v>
      </c>
      <c r="E1406" s="115">
        <v>2200</v>
      </c>
      <c r="F1406" s="83">
        <f t="shared" ref="F1406:F1416" si="12">E1406/L1406</f>
        <v>3.7411657472468418</v>
      </c>
      <c r="G1406" s="90" t="s">
        <v>65</v>
      </c>
      <c r="H1406" s="96"/>
      <c r="I1406" s="92" t="s">
        <v>25</v>
      </c>
      <c r="J1406" s="86" t="s">
        <v>22</v>
      </c>
      <c r="K1406" s="87" t="s">
        <v>431</v>
      </c>
      <c r="L1406" s="88">
        <v>588.05200000000002</v>
      </c>
    </row>
    <row r="1407" spans="1:12" ht="20.100000000000001" customHeight="1">
      <c r="A1407" s="91">
        <v>44985</v>
      </c>
      <c r="B1407" s="90" t="s">
        <v>46</v>
      </c>
      <c r="C1407" s="92" t="s">
        <v>58</v>
      </c>
      <c r="D1407" s="98" t="s">
        <v>6</v>
      </c>
      <c r="E1407" s="115">
        <v>1950</v>
      </c>
      <c r="F1407" s="83">
        <f t="shared" si="12"/>
        <v>3.3160332759687918</v>
      </c>
      <c r="G1407" s="102" t="s">
        <v>64</v>
      </c>
      <c r="H1407" s="96"/>
      <c r="I1407" s="92" t="s">
        <v>45</v>
      </c>
      <c r="J1407" s="86" t="s">
        <v>22</v>
      </c>
      <c r="K1407" s="87" t="s">
        <v>431</v>
      </c>
      <c r="L1407" s="88">
        <v>588.05200000000002</v>
      </c>
    </row>
    <row r="1408" spans="1:12" ht="20.100000000000001" customHeight="1">
      <c r="A1408" s="91">
        <v>44985</v>
      </c>
      <c r="B1408" s="90" t="s">
        <v>46</v>
      </c>
      <c r="C1408" s="92" t="s">
        <v>58</v>
      </c>
      <c r="D1408" s="98" t="s">
        <v>6</v>
      </c>
      <c r="E1408" s="115">
        <v>2000</v>
      </c>
      <c r="F1408" s="83">
        <f t="shared" si="12"/>
        <v>3.4010597702244016</v>
      </c>
      <c r="G1408" s="90" t="s">
        <v>129</v>
      </c>
      <c r="H1408" s="96"/>
      <c r="I1408" s="92" t="s">
        <v>128</v>
      </c>
      <c r="J1408" s="86" t="s">
        <v>22</v>
      </c>
      <c r="K1408" s="87" t="s">
        <v>431</v>
      </c>
      <c r="L1408" s="88">
        <v>588.05200000000002</v>
      </c>
    </row>
    <row r="1409" spans="1:12" ht="20.100000000000001" customHeight="1">
      <c r="A1409" s="91">
        <v>44985</v>
      </c>
      <c r="B1409" s="90" t="s">
        <v>46</v>
      </c>
      <c r="C1409" s="92" t="s">
        <v>58</v>
      </c>
      <c r="D1409" s="98" t="s">
        <v>6</v>
      </c>
      <c r="E1409" s="143">
        <v>2000</v>
      </c>
      <c r="F1409" s="83">
        <f t="shared" si="12"/>
        <v>3.4010597702244016</v>
      </c>
      <c r="G1409" s="90" t="s">
        <v>176</v>
      </c>
      <c r="H1409" s="96"/>
      <c r="I1409" s="92" t="s">
        <v>168</v>
      </c>
      <c r="J1409" s="86" t="s">
        <v>22</v>
      </c>
      <c r="K1409" s="87" t="s">
        <v>431</v>
      </c>
      <c r="L1409" s="88">
        <v>588.05200000000002</v>
      </c>
    </row>
    <row r="1410" spans="1:12" ht="20.100000000000001" customHeight="1">
      <c r="A1410" s="91">
        <v>44985</v>
      </c>
      <c r="B1410" s="90" t="s">
        <v>46</v>
      </c>
      <c r="C1410" s="92" t="s">
        <v>58</v>
      </c>
      <c r="D1410" s="98" t="s">
        <v>6</v>
      </c>
      <c r="E1410" s="106">
        <v>1900</v>
      </c>
      <c r="F1410" s="83">
        <f t="shared" si="12"/>
        <v>3.0798757675374611</v>
      </c>
      <c r="G1410" s="102" t="s">
        <v>160</v>
      </c>
      <c r="H1410" s="96"/>
      <c r="I1410" s="92" t="s">
        <v>153</v>
      </c>
      <c r="J1410" s="86" t="s">
        <v>22</v>
      </c>
      <c r="K1410" s="87" t="s">
        <v>44</v>
      </c>
      <c r="L1410" s="88">
        <v>616.90800000000002</v>
      </c>
    </row>
    <row r="1411" spans="1:12" ht="20.100000000000001" customHeight="1">
      <c r="A1411" s="91">
        <v>44985</v>
      </c>
      <c r="B1411" s="90" t="s">
        <v>417</v>
      </c>
      <c r="C1411" s="92" t="s">
        <v>58</v>
      </c>
      <c r="D1411" s="98" t="s">
        <v>6</v>
      </c>
      <c r="E1411" s="115">
        <v>600</v>
      </c>
      <c r="F1411" s="83">
        <f t="shared" si="12"/>
        <v>0.97259234764340874</v>
      </c>
      <c r="G1411" s="102" t="s">
        <v>178</v>
      </c>
      <c r="H1411" s="96"/>
      <c r="I1411" s="92" t="s">
        <v>144</v>
      </c>
      <c r="J1411" s="86" t="s">
        <v>22</v>
      </c>
      <c r="K1411" s="87" t="s">
        <v>44</v>
      </c>
      <c r="L1411" s="88">
        <v>616.90800000000002</v>
      </c>
    </row>
    <row r="1412" spans="1:12" ht="20.100000000000001" customHeight="1">
      <c r="A1412" s="91">
        <v>44985</v>
      </c>
      <c r="B1412" s="90" t="s">
        <v>46</v>
      </c>
      <c r="C1412" s="92" t="s">
        <v>58</v>
      </c>
      <c r="D1412" s="98" t="s">
        <v>7</v>
      </c>
      <c r="E1412" s="108">
        <v>1600</v>
      </c>
      <c r="F1412" s="83">
        <f t="shared" si="12"/>
        <v>2.5935795937157566</v>
      </c>
      <c r="G1412" s="90" t="s">
        <v>112</v>
      </c>
      <c r="H1412" s="96"/>
      <c r="I1412" s="90" t="s">
        <v>59</v>
      </c>
      <c r="J1412" s="86" t="s">
        <v>22</v>
      </c>
      <c r="K1412" s="87" t="s">
        <v>44</v>
      </c>
      <c r="L1412" s="88">
        <v>616.90800000000002</v>
      </c>
    </row>
    <row r="1413" spans="1:12" ht="20.100000000000001" customHeight="1">
      <c r="A1413" s="91">
        <v>44985</v>
      </c>
      <c r="B1413" s="90" t="s">
        <v>46</v>
      </c>
      <c r="C1413" s="92" t="s">
        <v>58</v>
      </c>
      <c r="D1413" s="98" t="s">
        <v>7</v>
      </c>
      <c r="E1413" s="108">
        <v>1500</v>
      </c>
      <c r="F1413" s="83">
        <f t="shared" si="12"/>
        <v>2.4314808691085217</v>
      </c>
      <c r="G1413" s="90" t="s">
        <v>161</v>
      </c>
      <c r="H1413" s="96"/>
      <c r="I1413" s="90" t="s">
        <v>12</v>
      </c>
      <c r="J1413" s="86" t="s">
        <v>22</v>
      </c>
      <c r="K1413" s="87" t="s">
        <v>44</v>
      </c>
      <c r="L1413" s="88">
        <v>616.90800000000002</v>
      </c>
    </row>
    <row r="1414" spans="1:12" ht="20.100000000000001" customHeight="1">
      <c r="A1414" s="91">
        <v>44985</v>
      </c>
      <c r="B1414" s="90" t="s">
        <v>46</v>
      </c>
      <c r="C1414" s="92" t="s">
        <v>58</v>
      </c>
      <c r="D1414" s="98" t="s">
        <v>10</v>
      </c>
      <c r="E1414" s="105">
        <v>1800</v>
      </c>
      <c r="F1414" s="83">
        <f t="shared" si="12"/>
        <v>2.9349593442909501</v>
      </c>
      <c r="G1414" s="102" t="s">
        <v>179</v>
      </c>
      <c r="H1414" s="96"/>
      <c r="I1414" s="92" t="s">
        <v>167</v>
      </c>
      <c r="J1414" s="86" t="s">
        <v>22</v>
      </c>
      <c r="K1414" s="87" t="s">
        <v>130</v>
      </c>
      <c r="L1414" s="88">
        <v>613.29639999999995</v>
      </c>
    </row>
    <row r="1415" spans="1:12" ht="20.100000000000001" customHeight="1">
      <c r="A1415" s="91">
        <v>44985</v>
      </c>
      <c r="B1415" s="90" t="s">
        <v>46</v>
      </c>
      <c r="C1415" s="92" t="s">
        <v>58</v>
      </c>
      <c r="D1415" s="98" t="s">
        <v>7</v>
      </c>
      <c r="E1415" s="108">
        <v>2000</v>
      </c>
      <c r="F1415" s="83">
        <f t="shared" si="12"/>
        <v>3.2419744921446956</v>
      </c>
      <c r="G1415" s="102" t="s">
        <v>61</v>
      </c>
      <c r="H1415" s="96"/>
      <c r="I1415" s="90" t="s">
        <v>40</v>
      </c>
      <c r="J1415" s="86" t="s">
        <v>22</v>
      </c>
      <c r="K1415" s="87" t="s">
        <v>44</v>
      </c>
      <c r="L1415" s="88">
        <v>616.90800000000002</v>
      </c>
    </row>
    <row r="1416" spans="1:12" ht="20.100000000000001" customHeight="1">
      <c r="A1416" s="91">
        <v>44985</v>
      </c>
      <c r="B1416" s="136" t="s">
        <v>46</v>
      </c>
      <c r="C1416" s="137" t="s">
        <v>58</v>
      </c>
      <c r="D1416" s="138" t="s">
        <v>10</v>
      </c>
      <c r="E1416" s="105">
        <v>2000</v>
      </c>
      <c r="F1416" s="83">
        <f t="shared" si="12"/>
        <v>3.2610659381010554</v>
      </c>
      <c r="G1416" s="139" t="s">
        <v>63</v>
      </c>
      <c r="H1416" s="96"/>
      <c r="I1416" s="90" t="s">
        <v>15</v>
      </c>
      <c r="J1416" s="86" t="s">
        <v>22</v>
      </c>
      <c r="K1416" s="87" t="s">
        <v>130</v>
      </c>
      <c r="L1416" s="88">
        <v>613.29639999999995</v>
      </c>
    </row>
  </sheetData>
  <autoFilter ref="A1:L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30"/>
  <sheetViews>
    <sheetView topLeftCell="A121" zoomScale="115" zoomScaleNormal="115" workbookViewId="0">
      <selection activeCell="C134" sqref="C134"/>
    </sheetView>
  </sheetViews>
  <sheetFormatPr defaultColWidth="8.796875" defaultRowHeight="12.75"/>
  <cols>
    <col min="1" max="1" width="19.3984375" style="1" customWidth="1"/>
    <col min="2" max="2" width="11.8984375" style="1" customWidth="1"/>
    <col min="3" max="3" width="6.19921875" style="1" customWidth="1"/>
    <col min="4" max="4" width="9.19921875" style="1" customWidth="1"/>
    <col min="5" max="5" width="7.5" style="1" customWidth="1"/>
    <col min="6" max="6" width="5.3984375" style="1" customWidth="1"/>
    <col min="7" max="7" width="6.09765625" style="1" customWidth="1"/>
    <col min="8" max="8" width="7.5" style="1" customWidth="1"/>
    <col min="9" max="10" width="8.3984375" style="1" customWidth="1"/>
    <col min="11" max="12" width="9.296875" style="1" customWidth="1"/>
    <col min="13" max="13" width="9.3984375" style="1" customWidth="1"/>
    <col min="14" max="14" width="9.5" style="1" customWidth="1"/>
    <col min="15" max="16" width="5.5" style="1" customWidth="1"/>
    <col min="17" max="17" width="9.3984375" style="1" customWidth="1"/>
    <col min="18" max="19" width="7.59765625" style="1" customWidth="1"/>
    <col min="20" max="20" width="11.09765625" style="1" customWidth="1"/>
    <col min="21" max="21" width="11" style="1" customWidth="1"/>
    <col min="22" max="22" width="9.69921875" style="1" customWidth="1"/>
    <col min="23" max="23" width="10.69921875" style="1" customWidth="1"/>
    <col min="24" max="24" width="8.69921875" style="1" customWidth="1"/>
    <col min="25" max="25" width="7.296875" style="1" customWidth="1"/>
    <col min="26" max="26" width="5.8984375" style="1" customWidth="1"/>
    <col min="27" max="27" width="7.5" style="1" customWidth="1"/>
    <col min="28" max="28" width="8.3984375" style="1" customWidth="1"/>
    <col min="29" max="29" width="7.8984375" style="1" customWidth="1"/>
    <col min="30" max="30" width="9.5" style="1" customWidth="1"/>
    <col min="31" max="31" width="8.8984375" style="1" customWidth="1"/>
    <col min="32" max="32" width="10.3984375" style="1" customWidth="1"/>
    <col min="33" max="33" width="11.09765625" style="1" customWidth="1"/>
    <col min="34" max="34" width="10.8984375" style="1" customWidth="1"/>
    <col min="35" max="35" width="9.8984375" style="1" customWidth="1"/>
    <col min="36" max="36" width="10.796875" style="1" customWidth="1"/>
    <col min="37" max="37" width="7.8984375" style="1" customWidth="1"/>
    <col min="38" max="38" width="8.3984375" style="1" customWidth="1"/>
    <col min="39" max="39" width="8.296875" style="1" customWidth="1"/>
    <col min="40" max="40" width="10.59765625" style="1" customWidth="1"/>
    <col min="41" max="41" width="7.5" style="1" customWidth="1"/>
    <col min="42" max="42" width="9.3984375" style="1" customWidth="1"/>
    <col min="43" max="43" width="7.59765625" style="1" customWidth="1"/>
    <col min="44" max="45" width="8.69921875" style="1" customWidth="1"/>
    <col min="46" max="46" width="8.59765625" style="1" customWidth="1"/>
    <col min="47" max="48" width="10.69921875" style="1" customWidth="1"/>
    <col min="49" max="49" width="7.5" style="1" customWidth="1"/>
    <col min="50" max="50" width="5.69921875" style="1" customWidth="1"/>
    <col min="51" max="51" width="10.5" style="1" customWidth="1"/>
    <col min="52" max="16384" width="8.796875" style="1"/>
  </cols>
  <sheetData>
    <row r="1" spans="1:17" ht="15">
      <c r="A1"/>
      <c r="B1"/>
    </row>
    <row r="3" spans="1:17" ht="15">
      <c r="A3" s="43" t="s">
        <v>26</v>
      </c>
      <c r="B3" s="43" t="s">
        <v>131</v>
      </c>
      <c r="C3" s="44"/>
      <c r="D3" s="44"/>
      <c r="E3" s="44"/>
      <c r="F3" s="44"/>
      <c r="G3" s="44"/>
      <c r="H3" s="44"/>
      <c r="I3" s="45"/>
      <c r="J3"/>
      <c r="K3"/>
      <c r="L3"/>
      <c r="M3"/>
      <c r="N3"/>
      <c r="O3"/>
      <c r="P3"/>
      <c r="Q3"/>
    </row>
    <row r="4" spans="1:17" ht="25.5">
      <c r="A4" s="43" t="s">
        <v>132</v>
      </c>
      <c r="B4" s="63" t="s">
        <v>6</v>
      </c>
      <c r="C4" s="64" t="s">
        <v>7</v>
      </c>
      <c r="D4" s="64" t="s">
        <v>9</v>
      </c>
      <c r="E4" s="64" t="s">
        <v>8</v>
      </c>
      <c r="F4" s="64" t="s">
        <v>156</v>
      </c>
      <c r="G4" s="64" t="s">
        <v>138</v>
      </c>
      <c r="H4" s="64" t="s">
        <v>158</v>
      </c>
      <c r="I4" s="46" t="s">
        <v>133</v>
      </c>
      <c r="J4"/>
      <c r="K4"/>
      <c r="L4"/>
      <c r="M4"/>
      <c r="N4"/>
      <c r="O4"/>
      <c r="P4"/>
      <c r="Q4"/>
    </row>
    <row r="5" spans="1:17" ht="15">
      <c r="A5" s="57" t="s">
        <v>140</v>
      </c>
      <c r="B5" s="65">
        <v>77800</v>
      </c>
      <c r="C5" s="66">
        <v>1800</v>
      </c>
      <c r="D5" s="66">
        <v>3000</v>
      </c>
      <c r="E5" s="66">
        <v>7600</v>
      </c>
      <c r="F5" s="66"/>
      <c r="G5" s="66"/>
      <c r="H5" s="55">
        <v>20000</v>
      </c>
      <c r="I5" s="60">
        <v>110200</v>
      </c>
      <c r="J5"/>
      <c r="K5"/>
      <c r="L5"/>
      <c r="M5"/>
      <c r="N5"/>
      <c r="O5"/>
      <c r="P5"/>
      <c r="Q5"/>
    </row>
    <row r="6" spans="1:17" ht="15">
      <c r="A6" s="58" t="s">
        <v>142</v>
      </c>
      <c r="B6" s="67">
        <v>424625</v>
      </c>
      <c r="C6" s="42">
        <v>29700</v>
      </c>
      <c r="D6" s="42">
        <v>6900</v>
      </c>
      <c r="E6" s="42">
        <v>60900</v>
      </c>
      <c r="F6" s="42"/>
      <c r="G6" s="42">
        <v>80000</v>
      </c>
      <c r="H6" s="41">
        <v>127500</v>
      </c>
      <c r="I6" s="61">
        <v>729625</v>
      </c>
      <c r="J6"/>
      <c r="K6"/>
      <c r="L6"/>
      <c r="M6"/>
      <c r="N6"/>
      <c r="O6"/>
      <c r="P6"/>
      <c r="Q6"/>
    </row>
    <row r="7" spans="1:17" ht="15">
      <c r="A7" s="58" t="s">
        <v>143</v>
      </c>
      <c r="B7" s="67">
        <v>283425</v>
      </c>
      <c r="C7" s="42">
        <v>206800</v>
      </c>
      <c r="D7" s="42">
        <v>8500</v>
      </c>
      <c r="E7" s="42">
        <v>895620</v>
      </c>
      <c r="F7" s="42">
        <v>6400</v>
      </c>
      <c r="G7" s="42"/>
      <c r="H7" s="41">
        <v>52500</v>
      </c>
      <c r="I7" s="61">
        <v>1453245</v>
      </c>
      <c r="J7"/>
      <c r="K7"/>
      <c r="L7"/>
      <c r="M7"/>
      <c r="N7"/>
      <c r="O7"/>
      <c r="P7"/>
      <c r="Q7"/>
    </row>
    <row r="8" spans="1:17" ht="25.5">
      <c r="A8" s="58" t="s">
        <v>139</v>
      </c>
      <c r="B8" s="67">
        <v>202900</v>
      </c>
      <c r="C8" s="42">
        <v>45600</v>
      </c>
      <c r="D8" s="42">
        <v>7600</v>
      </c>
      <c r="E8" s="42">
        <v>134908</v>
      </c>
      <c r="F8" s="42"/>
      <c r="G8" s="42"/>
      <c r="H8" s="41">
        <v>167500</v>
      </c>
      <c r="I8" s="61">
        <v>558508</v>
      </c>
      <c r="J8"/>
      <c r="K8"/>
      <c r="L8"/>
      <c r="M8"/>
      <c r="N8"/>
      <c r="O8"/>
      <c r="P8"/>
      <c r="Q8"/>
    </row>
    <row r="9" spans="1:17" ht="15">
      <c r="A9" s="58" t="s">
        <v>130</v>
      </c>
      <c r="B9" s="67">
        <v>1406300</v>
      </c>
      <c r="C9" s="42">
        <v>339250</v>
      </c>
      <c r="D9" s="42">
        <v>98000</v>
      </c>
      <c r="E9" s="42">
        <v>1184672</v>
      </c>
      <c r="F9" s="42">
        <v>13200</v>
      </c>
      <c r="G9" s="42"/>
      <c r="H9" s="41">
        <v>712500</v>
      </c>
      <c r="I9" s="61">
        <v>3753922</v>
      </c>
      <c r="J9"/>
      <c r="K9"/>
      <c r="L9"/>
      <c r="M9"/>
      <c r="N9"/>
      <c r="O9"/>
      <c r="P9"/>
    </row>
    <row r="10" spans="1:17" ht="15">
      <c r="A10" s="59" t="s">
        <v>133</v>
      </c>
      <c r="B10" s="68">
        <v>2395050</v>
      </c>
      <c r="C10" s="69">
        <v>623150</v>
      </c>
      <c r="D10" s="69">
        <v>124000</v>
      </c>
      <c r="E10" s="69">
        <v>2283700</v>
      </c>
      <c r="F10" s="69">
        <v>19600</v>
      </c>
      <c r="G10" s="69">
        <v>80000</v>
      </c>
      <c r="H10" s="56">
        <v>1080000</v>
      </c>
      <c r="I10" s="62">
        <v>6605500</v>
      </c>
      <c r="J10"/>
      <c r="K10"/>
      <c r="L10"/>
      <c r="M10"/>
      <c r="N10"/>
      <c r="O10"/>
      <c r="P10"/>
      <c r="Q10"/>
    </row>
    <row r="11" spans="1:17" ht="15">
      <c r="A11"/>
      <c r="B11"/>
      <c r="C11"/>
      <c r="D11"/>
      <c r="E11"/>
      <c r="F11"/>
      <c r="G11"/>
      <c r="H11"/>
      <c r="I11"/>
      <c r="J11"/>
      <c r="K11"/>
      <c r="L11"/>
      <c r="M11"/>
      <c r="N11"/>
      <c r="O11"/>
      <c r="P11"/>
      <c r="Q11"/>
    </row>
    <row r="12" spans="1:17" ht="15">
      <c r="A12"/>
      <c r="B12"/>
      <c r="C12"/>
      <c r="D12"/>
      <c r="E12"/>
      <c r="F12"/>
      <c r="G12"/>
      <c r="H12"/>
      <c r="I12"/>
      <c r="J12"/>
      <c r="K12"/>
      <c r="L12"/>
      <c r="M12"/>
      <c r="N12"/>
      <c r="O12"/>
      <c r="P12"/>
      <c r="Q12"/>
    </row>
    <row r="13" spans="1:17" ht="15">
      <c r="A13"/>
      <c r="B13"/>
      <c r="C13"/>
      <c r="D13"/>
      <c r="E13"/>
      <c r="F13"/>
      <c r="G13"/>
      <c r="H13"/>
      <c r="I13"/>
      <c r="J13"/>
      <c r="K13"/>
      <c r="L13"/>
      <c r="M13"/>
      <c r="N13"/>
      <c r="O13"/>
      <c r="P13"/>
      <c r="Q13"/>
    </row>
    <row r="14" spans="1:17" ht="15">
      <c r="A14"/>
      <c r="B14"/>
      <c r="C14"/>
      <c r="D14"/>
      <c r="E14"/>
      <c r="F14"/>
      <c r="G14"/>
      <c r="H14"/>
      <c r="I14"/>
      <c r="J14"/>
      <c r="K14"/>
      <c r="L14"/>
      <c r="M14"/>
      <c r="N14"/>
      <c r="O14"/>
      <c r="P14"/>
      <c r="Q14"/>
    </row>
    <row r="15" spans="1:17" ht="15">
      <c r="A15"/>
      <c r="B15"/>
      <c r="C15"/>
      <c r="D15"/>
      <c r="E15"/>
      <c r="F15"/>
      <c r="G15"/>
      <c r="H15"/>
      <c r="I15"/>
      <c r="J15"/>
      <c r="K15"/>
      <c r="L15"/>
      <c r="M15"/>
      <c r="N15"/>
      <c r="O15"/>
      <c r="P15"/>
      <c r="Q15"/>
    </row>
    <row r="16" spans="1:17" ht="15">
      <c r="A16"/>
      <c r="B16"/>
      <c r="C16"/>
      <c r="D16"/>
      <c r="E16"/>
      <c r="F16"/>
      <c r="G16"/>
      <c r="H16"/>
      <c r="I16"/>
      <c r="J16"/>
      <c r="K16"/>
      <c r="L16"/>
      <c r="M16"/>
      <c r="N16"/>
      <c r="O16"/>
      <c r="P16"/>
      <c r="Q16"/>
    </row>
    <row r="17" spans="1:17" ht="15">
      <c r="A17"/>
      <c r="B17"/>
      <c r="C17"/>
      <c r="D17"/>
      <c r="E17"/>
      <c r="F17"/>
      <c r="G17"/>
      <c r="H17"/>
      <c r="I17"/>
      <c r="J17"/>
      <c r="K17"/>
      <c r="L17"/>
      <c r="M17"/>
      <c r="N17"/>
      <c r="O17"/>
      <c r="P17"/>
      <c r="Q17"/>
    </row>
    <row r="18" spans="1:17" ht="15">
      <c r="A18"/>
      <c r="B18"/>
      <c r="C18"/>
      <c r="D18"/>
      <c r="E18"/>
      <c r="F18"/>
      <c r="G18"/>
      <c r="H18"/>
      <c r="I18"/>
      <c r="J18"/>
      <c r="K18"/>
      <c r="L18"/>
      <c r="M18" s="22"/>
      <c r="N18"/>
      <c r="O18"/>
      <c r="P18"/>
      <c r="Q18"/>
    </row>
    <row r="19" spans="1:17" s="4" customFormat="1" ht="38.25">
      <c r="A19" s="23" t="s">
        <v>96</v>
      </c>
      <c r="B19" s="23" t="s">
        <v>29</v>
      </c>
      <c r="C19" s="23" t="s">
        <v>30</v>
      </c>
      <c r="D19" s="23" t="s">
        <v>31</v>
      </c>
      <c r="E19" s="23" t="s">
        <v>32</v>
      </c>
      <c r="F19" s="23" t="s">
        <v>33</v>
      </c>
      <c r="G19" s="23" t="s">
        <v>34</v>
      </c>
      <c r="H19" s="23" t="s">
        <v>35</v>
      </c>
      <c r="I19" s="23" t="s">
        <v>36</v>
      </c>
      <c r="J19" s="2"/>
    </row>
    <row r="20" spans="1:17" s="4" customFormat="1" ht="15">
      <c r="A20" s="24" t="s">
        <v>28</v>
      </c>
      <c r="B20" s="37"/>
      <c r="C20" s="37">
        <f>+B20/J20</f>
        <v>0</v>
      </c>
      <c r="D20" s="35">
        <f>SUM(D21:D29)</f>
        <v>0</v>
      </c>
      <c r="E20" s="35">
        <f>SUM(E21:E29)</f>
        <v>0</v>
      </c>
      <c r="F20" s="35">
        <f>SUM(F21:F29)</f>
        <v>-4230000</v>
      </c>
      <c r="G20" s="35">
        <f>SUM(G21:G29)</f>
        <v>-7494.6846208362867</v>
      </c>
      <c r="H20" s="37">
        <f>B20+D20-F20</f>
        <v>4230000</v>
      </c>
      <c r="I20" s="38">
        <f>+C20+E20-G20</f>
        <v>7494.6846208362867</v>
      </c>
      <c r="J20" s="39">
        <v>564.4</v>
      </c>
    </row>
    <row r="21" spans="1:17" s="4" customFormat="1" ht="15">
      <c r="A21" s="11" t="s">
        <v>97</v>
      </c>
      <c r="B21" s="13"/>
      <c r="C21" s="13"/>
      <c r="D21" s="13"/>
      <c r="E21" s="13"/>
      <c r="F21" s="5"/>
      <c r="G21" s="13"/>
      <c r="H21" s="20"/>
      <c r="I21" s="20"/>
      <c r="J21" s="2"/>
    </row>
    <row r="22" spans="1:17" s="4" customFormat="1" ht="15">
      <c r="A22" s="11" t="s">
        <v>98</v>
      </c>
      <c r="B22" s="12"/>
      <c r="C22" s="12"/>
      <c r="D22" s="12"/>
      <c r="E22" s="13"/>
      <c r="F22" s="12"/>
      <c r="G22" s="13"/>
      <c r="H22" s="20"/>
      <c r="I22" s="14"/>
      <c r="J22" s="9"/>
      <c r="K22" s="8"/>
    </row>
    <row r="23" spans="1:17" s="4" customFormat="1" ht="15">
      <c r="A23" s="11" t="s">
        <v>99</v>
      </c>
      <c r="B23" s="12"/>
      <c r="C23" s="12"/>
      <c r="D23" s="26"/>
      <c r="E23" s="13"/>
      <c r="F23" s="12"/>
      <c r="G23" s="12"/>
      <c r="H23" s="20"/>
      <c r="I23" s="14"/>
      <c r="J23" s="21"/>
    </row>
    <row r="24" spans="1:17" s="4" customFormat="1" ht="15">
      <c r="A24" s="11" t="s">
        <v>100</v>
      </c>
      <c r="B24" s="12"/>
      <c r="C24" s="12"/>
      <c r="D24" s="26"/>
      <c r="E24" s="13"/>
      <c r="F24" s="12"/>
      <c r="G24" s="12"/>
      <c r="H24" s="20"/>
      <c r="I24" s="14"/>
      <c r="J24" s="34"/>
    </row>
    <row r="25" spans="1:17" s="4" customFormat="1" ht="15">
      <c r="A25" s="11" t="s">
        <v>111</v>
      </c>
      <c r="B25" s="12"/>
      <c r="C25" s="12"/>
      <c r="D25" s="26"/>
      <c r="E25" s="13"/>
      <c r="F25" s="12"/>
      <c r="G25" s="12"/>
      <c r="H25" s="20"/>
      <c r="I25" s="14"/>
      <c r="J25" s="2"/>
    </row>
    <row r="26" spans="1:17" s="4" customFormat="1" ht="15">
      <c r="A26" s="11" t="s">
        <v>113</v>
      </c>
      <c r="B26" s="12"/>
      <c r="C26" s="12"/>
      <c r="D26" s="26"/>
      <c r="E26" s="13"/>
      <c r="F26" s="40">
        <v>-4230000</v>
      </c>
      <c r="G26" s="40">
        <f>+F26/J26</f>
        <v>-7494.6846208362867</v>
      </c>
      <c r="H26" s="14"/>
      <c r="I26" s="14"/>
      <c r="J26" s="2">
        <v>564.4</v>
      </c>
    </row>
    <row r="27" spans="1:17" s="4" customFormat="1" ht="15">
      <c r="A27" s="11"/>
      <c r="B27" s="12"/>
      <c r="C27" s="12"/>
      <c r="D27" s="26"/>
      <c r="E27" s="13"/>
      <c r="F27" s="12"/>
      <c r="G27" s="12"/>
      <c r="H27" s="14"/>
      <c r="I27" s="14"/>
      <c r="J27" s="2"/>
    </row>
    <row r="28" spans="1:17" s="4" customFormat="1" ht="15">
      <c r="A28" s="11"/>
      <c r="B28" s="12"/>
      <c r="C28" s="12"/>
      <c r="D28" s="26"/>
      <c r="E28" s="13"/>
      <c r="F28" s="12"/>
      <c r="G28" s="12"/>
      <c r="H28" s="14"/>
      <c r="I28" s="14"/>
      <c r="J28" s="2"/>
    </row>
    <row r="29" spans="1:17" s="4" customFormat="1" ht="15">
      <c r="A29" s="11"/>
      <c r="B29" s="12"/>
      <c r="C29" s="12"/>
      <c r="D29" s="26"/>
      <c r="E29" s="13"/>
      <c r="F29" s="12"/>
      <c r="G29" s="12"/>
      <c r="H29" s="14"/>
      <c r="I29" s="14"/>
      <c r="J29" s="2"/>
    </row>
    <row r="30" spans="1:17" s="4" customFormat="1" ht="15">
      <c r="A30" s="24" t="s">
        <v>53</v>
      </c>
      <c r="B30" s="29">
        <v>-12113080</v>
      </c>
      <c r="C30" s="25">
        <f>B30/J31</f>
        <v>-21461.871013465628</v>
      </c>
      <c r="D30" s="25">
        <f>+D31+D32+D33+D34+D35+D36+D37+D39</f>
        <v>40197849</v>
      </c>
      <c r="E30" s="25">
        <f>SUM(E31:E42)</f>
        <v>70000</v>
      </c>
      <c r="F30" s="25">
        <f>SUM(F31:F42)</f>
        <v>28994688</v>
      </c>
      <c r="G30" s="25">
        <f>G31+G32+G33+G34+G35+G36+G37+G38</f>
        <v>37227.961893296997</v>
      </c>
      <c r="H30" s="35">
        <f>+D30+B30-F30</f>
        <v>-909919</v>
      </c>
      <c r="I30" s="35">
        <f>+E30+C30-G30</f>
        <v>11310.167093237375</v>
      </c>
      <c r="J30" s="2"/>
    </row>
    <row r="31" spans="1:17" s="4" customFormat="1" ht="15">
      <c r="A31" s="11" t="s">
        <v>97</v>
      </c>
      <c r="B31" s="13"/>
      <c r="C31" s="13"/>
      <c r="D31" s="13"/>
      <c r="E31" s="13"/>
      <c r="F31" s="13">
        <v>1635165</v>
      </c>
      <c r="G31" s="13">
        <v>2897.1739900779589</v>
      </c>
      <c r="H31" s="16"/>
      <c r="I31" s="13"/>
      <c r="J31" s="2">
        <v>564.4</v>
      </c>
    </row>
    <row r="32" spans="1:17" s="4" customFormat="1" ht="15">
      <c r="A32" s="11" t="s">
        <v>98</v>
      </c>
      <c r="B32" s="12"/>
      <c r="C32" s="12"/>
      <c r="D32" s="12">
        <v>11813228</v>
      </c>
      <c r="E32" s="13">
        <v>20000</v>
      </c>
      <c r="F32" s="12">
        <v>3224348</v>
      </c>
      <c r="G32" s="13">
        <v>5458.8771163986685</v>
      </c>
      <c r="H32" s="15"/>
      <c r="I32" s="13"/>
      <c r="J32" s="3">
        <f>D32/E32</f>
        <v>590.66139999999996</v>
      </c>
    </row>
    <row r="33" spans="1:10" s="4" customFormat="1" ht="15">
      <c r="A33" s="11" t="s">
        <v>99</v>
      </c>
      <c r="B33" s="12"/>
      <c r="C33" s="12"/>
      <c r="D33" s="26">
        <v>8644271</v>
      </c>
      <c r="E33" s="13">
        <v>15000</v>
      </c>
      <c r="F33" s="12">
        <v>3235283</v>
      </c>
      <c r="G33" s="13">
        <v>5614.0355849556317</v>
      </c>
      <c r="H33" s="15"/>
      <c r="I33" s="13"/>
      <c r="J33" s="2">
        <f>D33/E33</f>
        <v>576.28473333333329</v>
      </c>
    </row>
    <row r="34" spans="1:10" s="4" customFormat="1" ht="15">
      <c r="A34" s="11" t="s">
        <v>100</v>
      </c>
      <c r="B34" s="12"/>
      <c r="C34" s="12"/>
      <c r="D34" s="26">
        <v>8779394</v>
      </c>
      <c r="E34" s="13">
        <v>15000</v>
      </c>
      <c r="F34" s="12">
        <v>2424051</v>
      </c>
      <c r="G34" s="13">
        <v>4141.6030536959634</v>
      </c>
      <c r="H34" s="15"/>
      <c r="I34" s="13"/>
      <c r="J34" s="2">
        <v>576.28473333333329</v>
      </c>
    </row>
    <row r="35" spans="1:10" s="4" customFormat="1" ht="15">
      <c r="A35" s="11" t="s">
        <v>111</v>
      </c>
      <c r="B35" s="12"/>
      <c r="C35" s="12"/>
      <c r="D35" s="26"/>
      <c r="E35" s="13"/>
      <c r="F35" s="12">
        <v>5030915</v>
      </c>
      <c r="G35" s="13">
        <f t="shared" ref="G35:G40" si="0">F35/J35</f>
        <v>8595.5505585009669</v>
      </c>
      <c r="H35" s="15"/>
      <c r="I35" s="13"/>
      <c r="J35" s="2">
        <v>585.29293333333305</v>
      </c>
    </row>
    <row r="36" spans="1:10" s="4" customFormat="1" ht="15">
      <c r="A36" s="11" t="s">
        <v>113</v>
      </c>
      <c r="B36" s="12"/>
      <c r="C36" s="12"/>
      <c r="D36" s="26"/>
      <c r="E36" s="13"/>
      <c r="F36" s="12">
        <v>2456288</v>
      </c>
      <c r="G36" s="13">
        <f t="shared" si="0"/>
        <v>4196.6814566016765</v>
      </c>
      <c r="H36" s="15"/>
      <c r="I36" s="13"/>
      <c r="J36" s="2">
        <v>585.29293333333305</v>
      </c>
    </row>
    <row r="37" spans="1:10" s="4" customFormat="1" ht="15">
      <c r="A37" s="11" t="s">
        <v>115</v>
      </c>
      <c r="B37" s="12"/>
      <c r="C37" s="12"/>
      <c r="D37" s="26"/>
      <c r="E37" s="13"/>
      <c r="F37" s="12">
        <v>1864990</v>
      </c>
      <c r="G37" s="13">
        <f t="shared" si="0"/>
        <v>3186.4215229433848</v>
      </c>
      <c r="H37" s="15"/>
      <c r="I37" s="13"/>
      <c r="J37" s="2">
        <v>585.29293333333305</v>
      </c>
    </row>
    <row r="38" spans="1:10" s="4" customFormat="1" ht="15">
      <c r="A38" s="11" t="s">
        <v>117</v>
      </c>
      <c r="B38" s="12"/>
      <c r="C38" s="12"/>
      <c r="D38" s="26"/>
      <c r="E38" s="13"/>
      <c r="F38" s="12">
        <v>1836426</v>
      </c>
      <c r="G38" s="13">
        <f t="shared" si="0"/>
        <v>3137.6186101227504</v>
      </c>
      <c r="H38" s="15"/>
      <c r="I38" s="13"/>
      <c r="J38" s="2">
        <v>585.29293333333305</v>
      </c>
    </row>
    <row r="39" spans="1:10" s="4" customFormat="1" ht="15">
      <c r="A39" s="11" t="s">
        <v>118</v>
      </c>
      <c r="B39" s="12"/>
      <c r="C39" s="12"/>
      <c r="D39" s="26">
        <v>10960956</v>
      </c>
      <c r="E39" s="13">
        <v>20000</v>
      </c>
      <c r="F39" s="12">
        <v>3609235</v>
      </c>
      <c r="G39" s="13">
        <f t="shared" si="0"/>
        <v>6585.6208162864623</v>
      </c>
      <c r="H39" s="15"/>
      <c r="I39" s="13"/>
      <c r="J39" s="2">
        <f>D39/E39</f>
        <v>548.04780000000005</v>
      </c>
    </row>
    <row r="40" spans="1:10" s="4" customFormat="1" ht="15">
      <c r="A40" s="11" t="s">
        <v>122</v>
      </c>
      <c r="B40" s="12"/>
      <c r="C40" s="12"/>
      <c r="D40" s="26"/>
      <c r="E40" s="13"/>
      <c r="F40" s="12">
        <v>3677987</v>
      </c>
      <c r="G40" s="13">
        <f t="shared" si="0"/>
        <v>6711.0697278595035</v>
      </c>
      <c r="H40" s="15"/>
      <c r="I40" s="13"/>
      <c r="J40" s="2">
        <v>548.04780000000005</v>
      </c>
    </row>
    <row r="41" spans="1:10" s="4" customFormat="1" ht="15">
      <c r="A41" s="11"/>
      <c r="B41" s="12"/>
      <c r="C41" s="12"/>
      <c r="D41" s="26"/>
      <c r="E41" s="13"/>
      <c r="F41" s="12"/>
      <c r="G41" s="13"/>
      <c r="H41" s="15"/>
      <c r="I41" s="13"/>
      <c r="J41" s="2"/>
    </row>
    <row r="42" spans="1:10" s="4" customFormat="1" ht="15">
      <c r="A42" s="11"/>
      <c r="B42" s="12"/>
      <c r="C42" s="12"/>
      <c r="D42" s="26"/>
      <c r="E42" s="13"/>
      <c r="F42" s="12"/>
      <c r="G42" s="13"/>
      <c r="H42" s="15"/>
      <c r="I42" s="13"/>
      <c r="J42" s="2"/>
    </row>
    <row r="43" spans="1:10" s="4" customFormat="1" ht="15">
      <c r="A43" s="24" t="s">
        <v>114</v>
      </c>
      <c r="B43" s="25"/>
      <c r="C43" s="25">
        <v>0</v>
      </c>
      <c r="D43" s="25">
        <f>+D44</f>
        <v>6528412</v>
      </c>
      <c r="E43" s="25">
        <f>+E44</f>
        <v>9967.0412213740456</v>
      </c>
      <c r="F43" s="25">
        <f>SUM(F44:F48)</f>
        <v>4676508</v>
      </c>
      <c r="G43" s="25">
        <f>SUM(G44:G48)</f>
        <v>7139.706870229008</v>
      </c>
      <c r="H43" s="25">
        <f>+D43-F43</f>
        <v>1851904</v>
      </c>
      <c r="I43" s="36">
        <f>+E43-G43</f>
        <v>2827.3343511450375</v>
      </c>
      <c r="J43" s="2"/>
    </row>
    <row r="44" spans="1:10" s="4" customFormat="1" ht="15">
      <c r="A44" s="11" t="s">
        <v>113</v>
      </c>
      <c r="B44" s="18"/>
      <c r="C44" s="18"/>
      <c r="D44" s="18">
        <v>6528412</v>
      </c>
      <c r="E44" s="18">
        <f>D44/J44</f>
        <v>9967.0412213740456</v>
      </c>
      <c r="F44" s="18">
        <v>2169100</v>
      </c>
      <c r="G44" s="18">
        <f>F44/J44</f>
        <v>3311.6030534351144</v>
      </c>
      <c r="H44" s="20"/>
      <c r="I44" s="20"/>
      <c r="J44" s="6">
        <v>655</v>
      </c>
    </row>
    <row r="45" spans="1:10" s="4" customFormat="1" ht="15">
      <c r="A45" s="11" t="s">
        <v>115</v>
      </c>
      <c r="B45" s="18"/>
      <c r="C45" s="18"/>
      <c r="D45" s="18"/>
      <c r="E45" s="19"/>
      <c r="F45" s="18">
        <v>1664050</v>
      </c>
      <c r="G45" s="18">
        <f>F45/J44</f>
        <v>2540.5343511450383</v>
      </c>
      <c r="H45" s="20"/>
      <c r="I45" s="20"/>
      <c r="J45" s="6"/>
    </row>
    <row r="46" spans="1:10" s="4" customFormat="1" ht="15">
      <c r="A46" s="11" t="s">
        <v>117</v>
      </c>
      <c r="B46" s="18"/>
      <c r="C46" s="18"/>
      <c r="D46" s="18"/>
      <c r="E46" s="19"/>
      <c r="F46" s="18">
        <v>843358</v>
      </c>
      <c r="G46" s="18">
        <f>F46/J44</f>
        <v>1287.5694656488549</v>
      </c>
      <c r="H46" s="20"/>
      <c r="I46" s="20"/>
      <c r="J46" s="6"/>
    </row>
    <row r="47" spans="1:10" s="4" customFormat="1" ht="15">
      <c r="A47" s="11"/>
      <c r="B47" s="13"/>
      <c r="C47" s="13"/>
      <c r="D47" s="13"/>
      <c r="E47" s="13"/>
      <c r="F47" s="18"/>
      <c r="G47" s="18"/>
      <c r="H47" s="20"/>
      <c r="I47" s="20"/>
      <c r="J47" s="2"/>
    </row>
    <row r="48" spans="1:10" s="4" customFormat="1" ht="15">
      <c r="A48" s="11"/>
      <c r="B48" s="13"/>
      <c r="C48" s="13"/>
      <c r="D48" s="13"/>
      <c r="E48" s="13"/>
      <c r="F48" s="13"/>
      <c r="G48" s="18"/>
      <c r="H48" s="20"/>
      <c r="I48" s="20"/>
      <c r="J48" s="2"/>
    </row>
    <row r="49" spans="1:10" s="4" customFormat="1" ht="25.5">
      <c r="A49" s="24" t="s">
        <v>54</v>
      </c>
      <c r="B49" s="25">
        <v>3046096</v>
      </c>
      <c r="C49" s="25">
        <f>B49/J51</f>
        <v>5350.5505790699417</v>
      </c>
      <c r="D49" s="25"/>
      <c r="E49" s="25">
        <f>D49/J51</f>
        <v>0</v>
      </c>
      <c r="F49" s="25">
        <f>+F50+F51+F52</f>
        <v>0</v>
      </c>
      <c r="G49" s="25">
        <f>+G50+G51+G52+G53</f>
        <v>0</v>
      </c>
      <c r="H49" s="25">
        <f>B49+D49-F49</f>
        <v>3046096</v>
      </c>
      <c r="I49" s="25">
        <f>C49+E49-G49</f>
        <v>5350.5505790699417</v>
      </c>
      <c r="J49" s="2"/>
    </row>
    <row r="50" spans="1:10" s="4" customFormat="1" ht="15">
      <c r="A50" s="32">
        <v>42004</v>
      </c>
      <c r="B50" s="27"/>
      <c r="C50" s="27"/>
      <c r="D50" s="27"/>
      <c r="E50" s="27"/>
      <c r="F50" s="27"/>
      <c r="G50" s="27"/>
      <c r="H50" s="27"/>
      <c r="I50" s="27"/>
      <c r="J50" s="2"/>
    </row>
    <row r="51" spans="1:10" s="4" customFormat="1" ht="15">
      <c r="A51" s="11"/>
      <c r="B51" s="17"/>
      <c r="C51" s="17"/>
      <c r="D51" s="13"/>
      <c r="E51" s="13"/>
      <c r="F51" s="13"/>
      <c r="G51" s="16"/>
      <c r="H51" s="16"/>
      <c r="I51" s="13"/>
      <c r="J51" s="2">
        <v>569.30515000000003</v>
      </c>
    </row>
    <row r="52" spans="1:10" s="4" customFormat="1" ht="15">
      <c r="A52" s="11"/>
      <c r="B52" s="17"/>
      <c r="C52" s="17"/>
      <c r="D52" s="13"/>
      <c r="E52" s="13"/>
      <c r="F52" s="13"/>
      <c r="G52" s="16"/>
      <c r="H52" s="16"/>
      <c r="I52" s="13"/>
      <c r="J52" s="2"/>
    </row>
    <row r="53" spans="1:10" s="4" customFormat="1" ht="15">
      <c r="A53" s="11"/>
      <c r="B53" s="17"/>
      <c r="C53" s="17"/>
      <c r="D53" s="13"/>
      <c r="E53" s="13"/>
      <c r="F53" s="13"/>
      <c r="G53" s="16"/>
      <c r="H53" s="16"/>
      <c r="I53" s="13"/>
      <c r="J53" s="2"/>
    </row>
    <row r="54" spans="1:10" s="4" customFormat="1" ht="15">
      <c r="A54" s="11"/>
      <c r="B54" s="17"/>
      <c r="C54" s="17"/>
      <c r="D54" s="13"/>
      <c r="E54" s="13"/>
      <c r="F54" s="13"/>
      <c r="G54" s="16"/>
      <c r="H54" s="16"/>
      <c r="I54" s="13"/>
      <c r="J54" s="2"/>
    </row>
    <row r="55" spans="1:10" s="4" customFormat="1" ht="15">
      <c r="A55" s="11"/>
      <c r="B55" s="13"/>
      <c r="C55" s="13"/>
      <c r="D55" s="13"/>
      <c r="E55" s="13"/>
      <c r="F55" s="13"/>
      <c r="G55" s="16"/>
      <c r="H55" s="16"/>
      <c r="I55" s="13"/>
      <c r="J55" s="2"/>
    </row>
    <row r="56" spans="1:10" s="4" customFormat="1" ht="15">
      <c r="A56" s="11"/>
      <c r="B56" s="13"/>
      <c r="C56" s="13"/>
      <c r="D56" s="13"/>
      <c r="E56" s="13"/>
      <c r="F56" s="13"/>
      <c r="G56" s="16"/>
      <c r="H56" s="16"/>
      <c r="I56" s="13"/>
      <c r="J56" s="2"/>
    </row>
    <row r="57" spans="1:10" s="4" customFormat="1" ht="25.5">
      <c r="A57" s="24" t="s">
        <v>55</v>
      </c>
      <c r="B57" s="25">
        <v>0</v>
      </c>
      <c r="C57" s="25">
        <v>0</v>
      </c>
      <c r="D57" s="25">
        <v>0</v>
      </c>
      <c r="E57" s="25">
        <v>0</v>
      </c>
      <c r="F57" s="25">
        <f>SUM(F58:F62)</f>
        <v>0</v>
      </c>
      <c r="G57" s="25">
        <f>SUM(G58:G62)</f>
        <v>0</v>
      </c>
      <c r="H57" s="25">
        <f>B57+D57-F57</f>
        <v>0</v>
      </c>
      <c r="I57" s="25">
        <f>+E57-G57</f>
        <v>0</v>
      </c>
      <c r="J57" s="2"/>
    </row>
    <row r="58" spans="1:10" s="4" customFormat="1" ht="15">
      <c r="A58" s="11"/>
      <c r="B58" s="13"/>
      <c r="C58" s="13"/>
      <c r="D58" s="28"/>
      <c r="E58" s="13"/>
      <c r="F58" s="13"/>
      <c r="G58" s="13"/>
      <c r="H58" s="16"/>
      <c r="I58" s="13"/>
      <c r="J58" s="2"/>
    </row>
    <row r="59" spans="1:10" s="4" customFormat="1" ht="15">
      <c r="A59" s="11"/>
      <c r="B59" s="13"/>
      <c r="C59" s="13"/>
      <c r="D59" s="13"/>
      <c r="E59" s="13"/>
      <c r="F59" s="13"/>
      <c r="G59" s="13"/>
      <c r="H59" s="16"/>
      <c r="I59" s="13"/>
      <c r="J59" s="2"/>
    </row>
    <row r="60" spans="1:10" s="4" customFormat="1" ht="15">
      <c r="A60" s="11"/>
      <c r="B60" s="13"/>
      <c r="C60" s="13"/>
      <c r="D60" s="13"/>
      <c r="E60" s="13"/>
      <c r="F60" s="13"/>
      <c r="G60" s="13"/>
      <c r="H60" s="16"/>
      <c r="I60" s="13"/>
      <c r="J60" s="2"/>
    </row>
    <row r="61" spans="1:10" s="4" customFormat="1" ht="15">
      <c r="A61" s="11"/>
      <c r="B61" s="12"/>
      <c r="C61" s="12"/>
      <c r="D61" s="12"/>
      <c r="E61" s="13"/>
      <c r="F61" s="12"/>
      <c r="G61" s="13"/>
      <c r="H61" s="15"/>
      <c r="I61" s="13"/>
      <c r="J61" s="2"/>
    </row>
    <row r="62" spans="1:10" s="4" customFormat="1" ht="15">
      <c r="A62" s="11"/>
      <c r="B62" s="12"/>
      <c r="C62" s="12"/>
      <c r="D62" s="12"/>
      <c r="E62" s="13"/>
      <c r="F62" s="12"/>
      <c r="G62" s="13"/>
      <c r="H62" s="16"/>
      <c r="I62" s="16"/>
      <c r="J62" s="2"/>
    </row>
    <row r="63" spans="1:10" s="4" customFormat="1" ht="15">
      <c r="A63" s="24" t="s">
        <v>37</v>
      </c>
      <c r="B63" s="29">
        <v>-6602643</v>
      </c>
      <c r="C63" s="25">
        <f>B63/J64</f>
        <v>-11257.669030346113</v>
      </c>
      <c r="D63" s="25">
        <f>SUM(D64:D67)</f>
        <v>0</v>
      </c>
      <c r="E63" s="25">
        <f>SUM(E64:E67)</f>
        <v>0</v>
      </c>
      <c r="F63" s="25">
        <f>(F64+F65+F66+F67+F68+F69+F70+F71+F72+F73+F74+F75)</f>
        <v>5048946</v>
      </c>
      <c r="G63" s="25">
        <f>(G64+G65+G66+G67+G68+G69+G70+G71+G72+G73+G74+G75)</f>
        <v>8608.5773560814778</v>
      </c>
      <c r="H63" s="29">
        <f>+D63-F63+B63</f>
        <v>-11651589</v>
      </c>
      <c r="I63" s="29">
        <f>+E63-G63+C63</f>
        <v>-19866.246386427592</v>
      </c>
      <c r="J63" s="2"/>
    </row>
    <row r="64" spans="1:10" s="4" customFormat="1" ht="15">
      <c r="A64" s="11" t="s">
        <v>97</v>
      </c>
      <c r="B64" s="13"/>
      <c r="C64" s="13"/>
      <c r="D64" s="13"/>
      <c r="E64" s="13"/>
      <c r="F64" s="13">
        <v>392500</v>
      </c>
      <c r="G64" s="13">
        <f>F64/J64</f>
        <v>669.22217275882542</v>
      </c>
      <c r="H64" s="13"/>
      <c r="I64" s="13"/>
      <c r="J64" s="2">
        <v>586.50178666666704</v>
      </c>
    </row>
    <row r="65" spans="1:10" s="4" customFormat="1" ht="15">
      <c r="A65" s="11" t="s">
        <v>101</v>
      </c>
      <c r="B65" s="12"/>
      <c r="C65" s="12"/>
      <c r="D65" s="13"/>
      <c r="E65" s="13"/>
      <c r="F65" s="13">
        <v>701705</v>
      </c>
      <c r="G65" s="13">
        <f>F65/J64</f>
        <v>1196.4243177980422</v>
      </c>
      <c r="H65" s="13"/>
      <c r="I65" s="13"/>
      <c r="J65" s="2"/>
    </row>
    <row r="66" spans="1:10" s="4" customFormat="1" ht="15">
      <c r="A66" s="11" t="s">
        <v>99</v>
      </c>
      <c r="B66" s="12"/>
      <c r="C66" s="12"/>
      <c r="D66" s="13"/>
      <c r="E66" s="13"/>
      <c r="F66" s="12">
        <v>647241</v>
      </c>
      <c r="G66" s="13">
        <f>F66/J64</f>
        <v>1103.5618555887768</v>
      </c>
      <c r="H66" s="13"/>
      <c r="I66" s="13"/>
      <c r="J66" s="2"/>
    </row>
    <row r="67" spans="1:10" s="4" customFormat="1" ht="15">
      <c r="A67" s="11" t="s">
        <v>100</v>
      </c>
      <c r="B67" s="12"/>
      <c r="C67" s="12"/>
      <c r="D67" s="12"/>
      <c r="E67" s="13"/>
      <c r="F67" s="12">
        <v>35000</v>
      </c>
      <c r="G67" s="13">
        <f>F67/J64</f>
        <v>59.675862539003539</v>
      </c>
      <c r="H67" s="15"/>
      <c r="I67" s="13"/>
      <c r="J67" s="2"/>
    </row>
    <row r="68" spans="1:10" s="4" customFormat="1" ht="15">
      <c r="A68" s="11" t="s">
        <v>111</v>
      </c>
      <c r="B68" s="12"/>
      <c r="C68" s="12"/>
      <c r="D68" s="12"/>
      <c r="E68" s="13"/>
      <c r="F68" s="12">
        <v>695000</v>
      </c>
      <c r="G68" s="13">
        <f>F68/J64</f>
        <v>1184.992127560213</v>
      </c>
      <c r="H68" s="15"/>
      <c r="I68" s="13"/>
      <c r="J68" s="2"/>
    </row>
    <row r="69" spans="1:10" s="4" customFormat="1" ht="15">
      <c r="A69" s="11" t="s">
        <v>113</v>
      </c>
      <c r="B69" s="12"/>
      <c r="C69" s="12"/>
      <c r="D69" s="12"/>
      <c r="E69" s="13"/>
      <c r="F69" s="12">
        <v>116000</v>
      </c>
      <c r="G69" s="13">
        <f>F69/J64</f>
        <v>197.78285870069743</v>
      </c>
      <c r="H69" s="15"/>
      <c r="I69" s="13"/>
      <c r="J69" s="2"/>
    </row>
    <row r="70" spans="1:10" s="4" customFormat="1" ht="15">
      <c r="A70" s="11" t="s">
        <v>115</v>
      </c>
      <c r="B70" s="12"/>
      <c r="C70" s="12"/>
      <c r="D70" s="12"/>
      <c r="E70" s="13"/>
      <c r="F70" s="12">
        <v>670000</v>
      </c>
      <c r="G70" s="13">
        <f>F70/J64</f>
        <v>1142.3665114609248</v>
      </c>
      <c r="H70" s="15"/>
      <c r="I70" s="13"/>
      <c r="J70" s="2"/>
    </row>
    <row r="71" spans="1:10" s="4" customFormat="1" ht="15">
      <c r="A71" s="11" t="s">
        <v>117</v>
      </c>
      <c r="B71" s="12"/>
      <c r="C71" s="12"/>
      <c r="D71" s="12"/>
      <c r="E71" s="13"/>
      <c r="F71" s="12">
        <v>375000</v>
      </c>
      <c r="G71" s="13">
        <f>F71/J64</f>
        <v>639.38424148932359</v>
      </c>
      <c r="H71" s="15"/>
      <c r="I71" s="13"/>
      <c r="J71" s="2"/>
    </row>
    <row r="72" spans="1:10" s="4" customFormat="1" ht="15">
      <c r="A72" s="11" t="s">
        <v>118</v>
      </c>
      <c r="B72" s="12"/>
      <c r="C72" s="12"/>
      <c r="D72" s="12"/>
      <c r="E72" s="13"/>
      <c r="F72" s="12">
        <v>480000</v>
      </c>
      <c r="G72" s="13">
        <f>F72/J72</f>
        <v>818.41182910633427</v>
      </c>
      <c r="H72" s="15"/>
      <c r="I72" s="13"/>
      <c r="J72" s="2">
        <v>586.50178666666704</v>
      </c>
    </row>
    <row r="73" spans="1:10" s="4" customFormat="1" ht="15">
      <c r="A73" s="11" t="s">
        <v>122</v>
      </c>
      <c r="B73" s="12"/>
      <c r="C73" s="12"/>
      <c r="D73" s="12"/>
      <c r="E73" s="13"/>
      <c r="F73" s="12">
        <v>507500</v>
      </c>
      <c r="G73" s="13">
        <f>F73/J73</f>
        <v>865.30000681555134</v>
      </c>
      <c r="H73" s="15"/>
      <c r="I73" s="13"/>
      <c r="J73" s="2">
        <v>586.50178666666704</v>
      </c>
    </row>
    <row r="74" spans="1:10" s="4" customFormat="1" ht="15">
      <c r="A74" s="11" t="s">
        <v>124</v>
      </c>
      <c r="B74" s="12"/>
      <c r="C74" s="12"/>
      <c r="D74" s="12"/>
      <c r="E74" s="13"/>
      <c r="F74" s="12">
        <v>429000</v>
      </c>
      <c r="G74" s="13">
        <f>F74/J74</f>
        <v>731.45557226378617</v>
      </c>
      <c r="H74" s="15"/>
      <c r="I74" s="13"/>
      <c r="J74" s="2">
        <v>586.50178666666704</v>
      </c>
    </row>
    <row r="75" spans="1:10" s="4" customFormat="1" ht="15">
      <c r="A75" s="11"/>
      <c r="B75" s="12"/>
      <c r="C75" s="12"/>
      <c r="D75" s="12"/>
      <c r="E75" s="13"/>
      <c r="F75" s="12"/>
      <c r="G75" s="13"/>
      <c r="H75" s="15"/>
      <c r="I75" s="13"/>
      <c r="J75" s="2"/>
    </row>
    <row r="76" spans="1:10" s="4" customFormat="1" ht="15">
      <c r="A76" s="24" t="s">
        <v>78</v>
      </c>
      <c r="B76" s="25">
        <v>-36</v>
      </c>
      <c r="C76" s="25">
        <v>0</v>
      </c>
      <c r="D76" s="25">
        <f>+D77+D78</f>
        <v>0</v>
      </c>
      <c r="E76" s="25">
        <f>E77+E78+E79</f>
        <v>0</v>
      </c>
      <c r="F76" s="25">
        <f>SUM(F77:F81)</f>
        <v>0</v>
      </c>
      <c r="G76" s="25">
        <f>SUM(G77:G81)</f>
        <v>0</v>
      </c>
      <c r="H76" s="29">
        <f>+D76-F76+B76</f>
        <v>-36</v>
      </c>
      <c r="I76" s="29">
        <f>+E76-G76+C76</f>
        <v>0</v>
      </c>
      <c r="J76" s="2"/>
    </row>
    <row r="77" spans="1:10" s="4" customFormat="1" ht="15">
      <c r="A77" s="11" t="s">
        <v>97</v>
      </c>
      <c r="B77" s="13"/>
      <c r="C77" s="13"/>
      <c r="D77" s="28"/>
      <c r="E77" s="13"/>
      <c r="F77" s="13"/>
      <c r="G77" s="13"/>
      <c r="H77" s="13"/>
      <c r="I77" s="13"/>
      <c r="J77" s="2"/>
    </row>
    <row r="78" spans="1:10" s="4" customFormat="1" ht="15">
      <c r="A78" s="11" t="s">
        <v>98</v>
      </c>
      <c r="B78" s="13"/>
      <c r="C78" s="13"/>
      <c r="D78" s="13"/>
      <c r="E78" s="13"/>
      <c r="F78" s="13"/>
      <c r="G78" s="13"/>
      <c r="H78" s="13"/>
      <c r="I78" s="13"/>
      <c r="J78" s="2"/>
    </row>
    <row r="79" spans="1:10" s="4" customFormat="1" ht="15">
      <c r="A79" s="11"/>
      <c r="B79" s="13"/>
      <c r="C79" s="13"/>
      <c r="D79" s="13"/>
      <c r="E79" s="13"/>
      <c r="F79" s="13"/>
      <c r="G79" s="13"/>
      <c r="H79" s="13"/>
      <c r="I79" s="13"/>
      <c r="J79" s="2"/>
    </row>
    <row r="80" spans="1:10" s="4" customFormat="1" ht="15">
      <c r="A80" s="11"/>
      <c r="B80" s="12"/>
      <c r="C80" s="12"/>
      <c r="D80" s="13"/>
      <c r="E80" s="13"/>
      <c r="F80" s="12"/>
      <c r="G80" s="13"/>
      <c r="H80" s="13"/>
      <c r="I80" s="13"/>
      <c r="J80" s="2"/>
    </row>
    <row r="81" spans="1:10" s="4" customFormat="1" ht="15">
      <c r="A81" s="30"/>
      <c r="B81" s="12"/>
      <c r="C81" s="12"/>
      <c r="D81" s="12"/>
      <c r="E81" s="13"/>
      <c r="F81" s="12"/>
      <c r="G81" s="13"/>
      <c r="H81" s="15"/>
      <c r="I81" s="13"/>
      <c r="J81" s="2"/>
    </row>
    <row r="82" spans="1:10" s="4" customFormat="1" ht="15">
      <c r="A82" s="24" t="s">
        <v>79</v>
      </c>
      <c r="B82" s="25">
        <v>239424</v>
      </c>
      <c r="C82" s="25">
        <f>B82/J83</f>
        <v>435.31636363636363</v>
      </c>
      <c r="D82" s="25">
        <f>D83+D84+D85</f>
        <v>0</v>
      </c>
      <c r="E82" s="25">
        <f>E83</f>
        <v>0</v>
      </c>
      <c r="F82" s="25">
        <f>SUM(F83:F86)</f>
        <v>239400</v>
      </c>
      <c r="G82" s="25">
        <f>SUM(G83:G86)</f>
        <v>435.27272727272725</v>
      </c>
      <c r="H82" s="25">
        <f>+D82-F82+B82</f>
        <v>24</v>
      </c>
      <c r="I82" s="25">
        <f>+E82-G82+C82</f>
        <v>4.3636363636380793E-2</v>
      </c>
      <c r="J82" s="2"/>
    </row>
    <row r="83" spans="1:10" s="4" customFormat="1" ht="15">
      <c r="A83" s="11" t="s">
        <v>97</v>
      </c>
      <c r="B83" s="12"/>
      <c r="C83" s="12"/>
      <c r="D83" s="26">
        <v>0</v>
      </c>
      <c r="E83" s="13">
        <v>0</v>
      </c>
      <c r="F83" s="26">
        <v>239400</v>
      </c>
      <c r="G83" s="13">
        <f>F83/J83</f>
        <v>435.27272727272725</v>
      </c>
      <c r="H83" s="15"/>
      <c r="I83" s="13"/>
      <c r="J83" s="1">
        <v>550</v>
      </c>
    </row>
    <row r="84" spans="1:10" s="4" customFormat="1" ht="15">
      <c r="A84" s="11"/>
      <c r="B84" s="12"/>
      <c r="C84" s="12"/>
      <c r="D84" s="12"/>
      <c r="E84" s="13"/>
      <c r="F84" s="12"/>
      <c r="G84" s="13"/>
      <c r="H84" s="15"/>
      <c r="I84" s="13"/>
      <c r="J84" s="1"/>
    </row>
    <row r="85" spans="1:10" s="4" customFormat="1" ht="15">
      <c r="A85" s="11"/>
      <c r="B85" s="12"/>
      <c r="C85" s="12"/>
      <c r="D85" s="12"/>
      <c r="E85" s="13"/>
      <c r="F85" s="12"/>
      <c r="G85" s="12"/>
      <c r="H85" s="15"/>
      <c r="I85" s="13"/>
      <c r="J85" s="2"/>
    </row>
    <row r="86" spans="1:10" s="4" customFormat="1" ht="15">
      <c r="A86" s="11"/>
      <c r="B86" s="12"/>
      <c r="C86" s="12"/>
      <c r="D86" s="12"/>
      <c r="E86" s="13"/>
      <c r="F86" s="12"/>
      <c r="G86" s="12"/>
      <c r="H86" s="15"/>
      <c r="I86" s="13"/>
      <c r="J86" s="2"/>
    </row>
    <row r="87" spans="1:10" s="4" customFormat="1" ht="15">
      <c r="A87" s="24" t="s">
        <v>119</v>
      </c>
      <c r="B87" s="25">
        <v>154</v>
      </c>
      <c r="C87" s="25">
        <f>C88</f>
        <v>0</v>
      </c>
      <c r="D87" s="25">
        <f>+D88</f>
        <v>51664</v>
      </c>
      <c r="E87" s="25">
        <f>SUM(E88:E93)</f>
        <v>125.54</v>
      </c>
      <c r="F87" s="25">
        <f>SUM(F88:F93)</f>
        <v>0</v>
      </c>
      <c r="G87" s="25">
        <f>SUM(G88:G93)</f>
        <v>0</v>
      </c>
      <c r="H87" s="25">
        <f>B87+D87-F87</f>
        <v>51818</v>
      </c>
      <c r="I87" s="25">
        <f>C87+E87-G87</f>
        <v>125.54</v>
      </c>
      <c r="J87" s="2"/>
    </row>
    <row r="88" spans="1:10" s="4" customFormat="1" ht="15">
      <c r="A88" s="11" t="s">
        <v>118</v>
      </c>
      <c r="B88" s="17"/>
      <c r="C88" s="17"/>
      <c r="D88" s="27">
        <v>51664</v>
      </c>
      <c r="E88" s="13">
        <v>125.54</v>
      </c>
      <c r="F88" s="13">
        <v>0</v>
      </c>
      <c r="G88" s="16">
        <f>F88/J88</f>
        <v>0</v>
      </c>
      <c r="H88" s="16"/>
      <c r="I88" s="13"/>
      <c r="J88" s="2">
        <f>D88/E88</f>
        <v>411.53417237533853</v>
      </c>
    </row>
    <row r="89" spans="1:10" s="4" customFormat="1" ht="15">
      <c r="A89" s="11"/>
      <c r="B89" s="17"/>
      <c r="C89" s="17"/>
      <c r="D89" s="13"/>
      <c r="E89" s="13"/>
      <c r="F89" s="13"/>
      <c r="G89" s="16"/>
      <c r="H89" s="16"/>
      <c r="I89" s="13"/>
      <c r="J89" s="2"/>
    </row>
    <row r="90" spans="1:10" s="4" customFormat="1" ht="15">
      <c r="A90" s="11"/>
      <c r="B90" s="17"/>
      <c r="C90" s="17"/>
      <c r="D90" s="13"/>
      <c r="E90" s="13"/>
      <c r="F90" s="13"/>
      <c r="G90" s="16"/>
      <c r="H90" s="16"/>
      <c r="I90" s="13"/>
      <c r="J90" s="2"/>
    </row>
    <row r="91" spans="1:10" s="4" customFormat="1" ht="15">
      <c r="A91" s="11"/>
      <c r="B91" s="17"/>
      <c r="C91" s="17"/>
      <c r="D91" s="13"/>
      <c r="E91" s="13"/>
      <c r="F91" s="13"/>
      <c r="G91" s="16"/>
      <c r="H91" s="16"/>
      <c r="I91" s="13"/>
      <c r="J91" s="2"/>
    </row>
    <row r="92" spans="1:10" s="4" customFormat="1" ht="22.5" customHeight="1">
      <c r="A92" s="11"/>
      <c r="B92" s="12"/>
      <c r="C92" s="12"/>
      <c r="D92" s="12"/>
      <c r="E92" s="13"/>
      <c r="F92" s="12"/>
      <c r="G92" s="12"/>
      <c r="H92" s="15"/>
      <c r="I92" s="13"/>
      <c r="J92" s="2"/>
    </row>
    <row r="93" spans="1:10" s="4" customFormat="1" ht="15">
      <c r="A93" s="11"/>
      <c r="B93" s="12"/>
      <c r="C93" s="12"/>
      <c r="D93" s="12"/>
      <c r="E93" s="13"/>
      <c r="F93" s="12"/>
      <c r="G93" s="13"/>
      <c r="H93" s="15"/>
      <c r="I93" s="13"/>
      <c r="J93" s="2"/>
    </row>
    <row r="94" spans="1:10" s="4" customFormat="1" ht="15">
      <c r="A94" s="24" t="s">
        <v>44</v>
      </c>
      <c r="B94" s="25">
        <v>3273620</v>
      </c>
      <c r="C94" s="25">
        <f>B94/J96</f>
        <v>4717.4395480877301</v>
      </c>
      <c r="D94" s="25">
        <f>+D98</f>
        <v>5669040</v>
      </c>
      <c r="E94" s="25">
        <f>+E98</f>
        <v>8000</v>
      </c>
      <c r="F94" s="25">
        <f>F96+F97+F98+F99+F100+F101</f>
        <v>7139332</v>
      </c>
      <c r="G94" s="25">
        <f>G96+G97+G98+G99+G100+G101</f>
        <v>10172.629415266467</v>
      </c>
      <c r="H94" s="25">
        <f>+D94+B94-F94</f>
        <v>1803328</v>
      </c>
      <c r="I94" s="25">
        <f>+E94+C94-G94</f>
        <v>2544.8101328212633</v>
      </c>
      <c r="J94" s="2"/>
    </row>
    <row r="95" spans="1:10" s="4" customFormat="1" ht="15">
      <c r="A95" s="11" t="s">
        <v>102</v>
      </c>
      <c r="B95" s="13"/>
      <c r="C95" s="13"/>
      <c r="D95" s="28"/>
      <c r="E95" s="13"/>
      <c r="F95" s="13"/>
      <c r="G95" s="13"/>
      <c r="H95" s="13"/>
      <c r="I95" s="13"/>
      <c r="J95" s="2"/>
    </row>
    <row r="96" spans="1:10" s="4" customFormat="1" ht="15">
      <c r="A96" s="11" t="s">
        <v>98</v>
      </c>
      <c r="B96" s="13"/>
      <c r="C96" s="13"/>
      <c r="D96" s="13"/>
      <c r="E96" s="13"/>
      <c r="F96" s="13">
        <v>423000</v>
      </c>
      <c r="G96" s="13">
        <f>F96/J96</f>
        <v>609.5627864080468</v>
      </c>
      <c r="H96" s="13"/>
      <c r="I96" s="13"/>
      <c r="J96" s="2">
        <v>693.94</v>
      </c>
    </row>
    <row r="97" spans="1:10" s="4" customFormat="1" ht="15">
      <c r="A97" s="11" t="s">
        <v>100</v>
      </c>
      <c r="B97" s="13"/>
      <c r="C97" s="13"/>
      <c r="D97" s="13"/>
      <c r="E97" s="13"/>
      <c r="F97" s="13">
        <v>2850582</v>
      </c>
      <c r="G97" s="13">
        <f>F97/J97</f>
        <v>4107.822001902181</v>
      </c>
      <c r="H97" s="13"/>
      <c r="I97" s="13"/>
      <c r="J97" s="2">
        <v>693.94</v>
      </c>
    </row>
    <row r="98" spans="1:10" s="4" customFormat="1" ht="15">
      <c r="A98" s="11" t="s">
        <v>113</v>
      </c>
      <c r="B98" s="13"/>
      <c r="C98" s="13"/>
      <c r="D98" s="13">
        <v>5669040</v>
      </c>
      <c r="E98" s="13">
        <v>8000</v>
      </c>
      <c r="F98" s="13">
        <v>1138500</v>
      </c>
      <c r="G98" s="13">
        <f>F98/J98</f>
        <v>1606.6212268743914</v>
      </c>
      <c r="H98" s="13"/>
      <c r="I98" s="13"/>
      <c r="J98" s="2">
        <f>D98/E98</f>
        <v>708.63</v>
      </c>
    </row>
    <row r="99" spans="1:10" s="4" customFormat="1" ht="15">
      <c r="A99" s="11" t="s">
        <v>117</v>
      </c>
      <c r="B99" s="13"/>
      <c r="C99" s="13"/>
      <c r="D99" s="13"/>
      <c r="E99" s="13"/>
      <c r="F99" s="13">
        <v>1684750</v>
      </c>
      <c r="G99" s="13">
        <f>F99/J98</f>
        <v>2377.4748458292761</v>
      </c>
      <c r="H99" s="13"/>
      <c r="I99" s="13"/>
      <c r="J99" s="2">
        <v>708.63</v>
      </c>
    </row>
    <row r="100" spans="1:10" s="4" customFormat="1" ht="15">
      <c r="A100" s="11" t="s">
        <v>118</v>
      </c>
      <c r="B100" s="13"/>
      <c r="C100" s="13"/>
      <c r="D100" s="13"/>
      <c r="E100" s="13"/>
      <c r="F100" s="13">
        <v>1042500</v>
      </c>
      <c r="G100" s="13">
        <f>F100/J99</f>
        <v>1471.1485542525718</v>
      </c>
      <c r="H100" s="13"/>
      <c r="I100" s="13"/>
      <c r="J100" s="2"/>
    </row>
    <row r="101" spans="1:10" s="4" customFormat="1" ht="15">
      <c r="A101" s="11" t="s">
        <v>122</v>
      </c>
      <c r="B101" s="13"/>
      <c r="C101" s="13"/>
      <c r="D101" s="13"/>
      <c r="E101" s="13"/>
      <c r="F101" s="13"/>
      <c r="G101" s="13"/>
      <c r="H101" s="13"/>
      <c r="I101" s="13"/>
      <c r="J101" s="2"/>
    </row>
    <row r="102" spans="1:10" s="4" customFormat="1" ht="15">
      <c r="A102" s="11"/>
      <c r="B102" s="13"/>
      <c r="C102" s="13"/>
      <c r="D102" s="13"/>
      <c r="E102" s="13"/>
      <c r="F102" s="13"/>
      <c r="G102" s="13"/>
      <c r="H102" s="13"/>
      <c r="I102" s="13"/>
      <c r="J102" s="2"/>
    </row>
    <row r="103" spans="1:10" s="4" customFormat="1" ht="15">
      <c r="A103" s="30"/>
      <c r="B103" s="12"/>
      <c r="C103" s="12"/>
      <c r="D103" s="12"/>
      <c r="E103" s="13"/>
      <c r="F103" s="12"/>
      <c r="G103" s="13"/>
      <c r="H103" s="15"/>
      <c r="I103" s="13"/>
      <c r="J103" s="2"/>
    </row>
    <row r="104" spans="1:10" s="4" customFormat="1" ht="15.75">
      <c r="A104" s="31" t="s">
        <v>52</v>
      </c>
      <c r="B104" s="29">
        <v>-6145115</v>
      </c>
      <c r="C104" s="25">
        <f>B104/J104</f>
        <v>-10486.365420385318</v>
      </c>
      <c r="D104" s="25">
        <f>D106+D107+D108+D109+D110+D111+D113+D114</f>
        <v>101801107</v>
      </c>
      <c r="E104" s="25">
        <f>+E106+E108+E109+E110+E111+E113+E114</f>
        <v>180000</v>
      </c>
      <c r="F104" s="25">
        <f>SUM(F105:F116)</f>
        <v>79016508.599999994</v>
      </c>
      <c r="G104" s="25">
        <f>+G105+G106+G107+G108+G109+G110+G111+G112+G113+G114</f>
        <v>138437.49892198926</v>
      </c>
      <c r="H104" s="35">
        <f>B104+D104-F104</f>
        <v>16639483.400000006</v>
      </c>
      <c r="I104" s="35">
        <f>C104+E104-G104</f>
        <v>31076.135657625418</v>
      </c>
      <c r="J104" s="2">
        <v>586.01</v>
      </c>
    </row>
    <row r="105" spans="1:10" s="4" customFormat="1" ht="15">
      <c r="A105" s="11" t="s">
        <v>97</v>
      </c>
      <c r="B105" s="13"/>
      <c r="C105" s="13"/>
      <c r="D105" s="28"/>
      <c r="E105" s="13"/>
      <c r="F105" s="13">
        <v>4486898</v>
      </c>
      <c r="G105" s="13">
        <f>F105/J104</f>
        <v>7656.6918653265302</v>
      </c>
      <c r="H105" s="13"/>
      <c r="I105" s="13"/>
      <c r="J105" s="2"/>
    </row>
    <row r="106" spans="1:10" s="4" customFormat="1" ht="15">
      <c r="A106" s="11" t="s">
        <v>98</v>
      </c>
      <c r="B106" s="13"/>
      <c r="C106" s="13"/>
      <c r="D106" s="28">
        <v>11813228</v>
      </c>
      <c r="E106" s="13">
        <v>20000</v>
      </c>
      <c r="F106" s="13">
        <v>13977111</v>
      </c>
      <c r="G106" s="13">
        <f>F106/J106</f>
        <v>23663.491469054861</v>
      </c>
      <c r="H106" s="13"/>
      <c r="I106" s="13"/>
      <c r="J106" s="2">
        <f>D106/E106</f>
        <v>590.66139999999996</v>
      </c>
    </row>
    <row r="107" spans="1:10" s="4" customFormat="1" ht="15">
      <c r="A107" s="11" t="s">
        <v>99</v>
      </c>
      <c r="B107" s="13"/>
      <c r="C107" s="13"/>
      <c r="D107" s="28"/>
      <c r="E107" s="13"/>
      <c r="F107" s="13">
        <v>7943060</v>
      </c>
      <c r="G107" s="13">
        <f>F107/J107</f>
        <v>13447.738416629223</v>
      </c>
      <c r="H107" s="13"/>
      <c r="I107" s="13"/>
      <c r="J107" s="2">
        <v>590.66139999999996</v>
      </c>
    </row>
    <row r="108" spans="1:10" s="4" customFormat="1" ht="15">
      <c r="A108" s="11" t="s">
        <v>100</v>
      </c>
      <c r="B108" s="13"/>
      <c r="C108" s="13"/>
      <c r="D108" s="28">
        <v>11708200</v>
      </c>
      <c r="E108" s="13">
        <v>20000</v>
      </c>
      <c r="F108" s="13">
        <v>6460741</v>
      </c>
      <c r="G108" s="13">
        <f>F108/J108</f>
        <v>11036.266889872057</v>
      </c>
      <c r="H108" s="13"/>
      <c r="I108" s="13"/>
      <c r="J108" s="2">
        <f>D108/E108</f>
        <v>585.41</v>
      </c>
    </row>
    <row r="109" spans="1:10" s="4" customFormat="1" ht="15">
      <c r="A109" s="11" t="s">
        <v>111</v>
      </c>
      <c r="B109" s="13"/>
      <c r="C109" s="13"/>
      <c r="D109" s="28">
        <v>14804223</v>
      </c>
      <c r="E109" s="13">
        <v>25000</v>
      </c>
      <c r="F109" s="13">
        <v>7178699.5999999996</v>
      </c>
      <c r="G109" s="13">
        <f>F109/J109</f>
        <v>12122.722685277033</v>
      </c>
      <c r="H109" s="13"/>
      <c r="I109" s="13"/>
      <c r="J109" s="2">
        <f>D109/E109</f>
        <v>592.16891999999996</v>
      </c>
    </row>
    <row r="110" spans="1:10" s="4" customFormat="1" ht="15">
      <c r="A110" s="11" t="s">
        <v>113</v>
      </c>
      <c r="B110" s="13"/>
      <c r="C110" s="13"/>
      <c r="D110" s="28">
        <v>14651492</v>
      </c>
      <c r="E110" s="13">
        <v>25000</v>
      </c>
      <c r="F110" s="16">
        <v>8571093</v>
      </c>
      <c r="G110" s="16">
        <f>F110/J110</f>
        <v>14624.949117809983</v>
      </c>
      <c r="H110" s="13"/>
      <c r="I110" s="13"/>
      <c r="J110" s="2">
        <f>D110/E110</f>
        <v>586.05967999999996</v>
      </c>
    </row>
    <row r="111" spans="1:10" s="4" customFormat="1" ht="15">
      <c r="A111" s="11" t="s">
        <v>115</v>
      </c>
      <c r="B111" s="13"/>
      <c r="C111" s="13"/>
      <c r="D111" s="28">
        <v>13678108</v>
      </c>
      <c r="E111" s="13">
        <v>25000</v>
      </c>
      <c r="F111" s="13">
        <v>9092493</v>
      </c>
      <c r="G111" s="13">
        <f>F111/J112</f>
        <v>16618.696460065967</v>
      </c>
      <c r="H111" s="13"/>
      <c r="I111" s="13"/>
      <c r="J111" s="2">
        <f>D111/E111</f>
        <v>547.12432000000001</v>
      </c>
    </row>
    <row r="112" spans="1:10" s="4" customFormat="1" ht="15">
      <c r="A112" s="11" t="s">
        <v>117</v>
      </c>
      <c r="B112" s="13"/>
      <c r="C112" s="13"/>
      <c r="D112" s="28"/>
      <c r="E112" s="13"/>
      <c r="F112" s="13">
        <v>6352642</v>
      </c>
      <c r="G112" s="13">
        <f>F112/J111</f>
        <v>11610.966224276048</v>
      </c>
      <c r="H112" s="13"/>
      <c r="I112" s="13"/>
      <c r="J112" s="2">
        <v>547.12432000000001</v>
      </c>
    </row>
    <row r="113" spans="1:11" s="4" customFormat="1" ht="15">
      <c r="A113" s="11" t="s">
        <v>118</v>
      </c>
      <c r="B113" s="13"/>
      <c r="C113" s="13"/>
      <c r="D113" s="28">
        <v>13517878</v>
      </c>
      <c r="E113" s="13">
        <v>25000</v>
      </c>
      <c r="F113" s="13">
        <v>6904699</v>
      </c>
      <c r="G113" s="13">
        <f>F113/J113</f>
        <v>12769.56893678135</v>
      </c>
      <c r="H113" s="13"/>
      <c r="I113" s="13"/>
      <c r="J113" s="2">
        <f>D113/E113</f>
        <v>540.71511999999996</v>
      </c>
    </row>
    <row r="114" spans="1:11" s="4" customFormat="1" ht="15">
      <c r="A114" s="11" t="s">
        <v>122</v>
      </c>
      <c r="B114" s="13"/>
      <c r="C114" s="13"/>
      <c r="D114" s="28">
        <v>21627978</v>
      </c>
      <c r="E114" s="13">
        <v>40000</v>
      </c>
      <c r="F114" s="13">
        <v>8049072</v>
      </c>
      <c r="G114" s="13">
        <f>F114/J114</f>
        <v>14886.406856896194</v>
      </c>
      <c r="H114" s="13"/>
      <c r="I114" s="13"/>
      <c r="J114" s="2">
        <f>D114/E114</f>
        <v>540.69944999999996</v>
      </c>
    </row>
    <row r="115" spans="1:11" s="4" customFormat="1" ht="15">
      <c r="A115" s="11"/>
      <c r="B115" s="13"/>
      <c r="C115" s="13"/>
      <c r="D115" s="28"/>
      <c r="E115" s="13"/>
      <c r="F115" s="13"/>
      <c r="G115" s="13"/>
      <c r="H115" s="13"/>
      <c r="I115" s="13"/>
      <c r="J115" s="2"/>
      <c r="K115" s="7"/>
    </row>
    <row r="116" spans="1:11" s="4" customFormat="1" ht="15">
      <c r="A116" s="11"/>
      <c r="B116" s="13"/>
      <c r="C116" s="13"/>
      <c r="D116" s="28"/>
      <c r="E116" s="13"/>
      <c r="F116" s="13"/>
      <c r="G116" s="13"/>
      <c r="H116" s="13"/>
      <c r="I116" s="13"/>
      <c r="J116" s="2"/>
    </row>
    <row r="117" spans="1:11" s="4" customFormat="1" ht="15">
      <c r="A117" s="24" t="s">
        <v>89</v>
      </c>
      <c r="B117" s="29">
        <v>-4948707</v>
      </c>
      <c r="C117" s="25">
        <f>B117/J120</f>
        <v>-7544.2551874589344</v>
      </c>
      <c r="D117" s="25">
        <f>+D118+D119+D123</f>
        <v>13931720</v>
      </c>
      <c r="E117" s="25">
        <f>E118+E119+E120+E123</f>
        <v>21238.770224267748</v>
      </c>
      <c r="F117" s="25">
        <f>SUM(F118:F129)</f>
        <v>8973009</v>
      </c>
      <c r="G117" s="25">
        <f>SUM(G118:G129)</f>
        <v>13679.264037124385</v>
      </c>
      <c r="H117" s="35">
        <f>+D117-F117+B117</f>
        <v>10004</v>
      </c>
      <c r="I117" s="35">
        <f>+E117-G117+C117</f>
        <v>15.25099968442828</v>
      </c>
      <c r="J117" s="2"/>
    </row>
    <row r="118" spans="1:11" s="4" customFormat="1" ht="15">
      <c r="A118" s="11" t="s">
        <v>97</v>
      </c>
      <c r="B118" s="13"/>
      <c r="C118" s="13"/>
      <c r="D118" s="28">
        <v>7385420</v>
      </c>
      <c r="E118" s="13">
        <f>D118/J120</f>
        <v>11259.000208855154</v>
      </c>
      <c r="F118" s="13">
        <v>893749</v>
      </c>
      <c r="G118" s="13">
        <f>F118/J120</f>
        <v>1362.511567069183</v>
      </c>
      <c r="H118" s="13"/>
      <c r="I118" s="13"/>
      <c r="J118" s="33"/>
    </row>
    <row r="119" spans="1:11" s="4" customFormat="1" ht="15">
      <c r="A119" s="11" t="s">
        <v>98</v>
      </c>
      <c r="B119" s="13"/>
      <c r="C119" s="13"/>
      <c r="D119" s="13"/>
      <c r="E119" s="13"/>
      <c r="F119" s="13">
        <v>898574</v>
      </c>
      <c r="G119" s="13">
        <f>F119/J120</f>
        <v>1369.867232150888</v>
      </c>
      <c r="H119" s="13"/>
      <c r="I119" s="13"/>
      <c r="J119" s="2"/>
    </row>
    <row r="120" spans="1:11" s="4" customFormat="1" ht="15">
      <c r="A120" s="11" t="s">
        <v>99</v>
      </c>
      <c r="B120" s="13"/>
      <c r="C120" s="13"/>
      <c r="D120" s="13"/>
      <c r="E120" s="13"/>
      <c r="F120" s="13">
        <v>564760</v>
      </c>
      <c r="G120" s="13">
        <f>F120/J120</f>
        <v>860.97106974999883</v>
      </c>
      <c r="H120" s="13"/>
      <c r="I120" s="13"/>
      <c r="J120" s="2">
        <v>655.95699999999999</v>
      </c>
      <c r="K120" s="4">
        <f>10000*J120</f>
        <v>6559570</v>
      </c>
    </row>
    <row r="121" spans="1:11" s="4" customFormat="1" ht="15">
      <c r="A121" s="11" t="s">
        <v>100</v>
      </c>
      <c r="B121" s="13"/>
      <c r="C121" s="13"/>
      <c r="D121" s="13"/>
      <c r="E121" s="13"/>
      <c r="F121" s="13">
        <v>892024</v>
      </c>
      <c r="G121" s="13">
        <f>F121/J120</f>
        <v>1359.8818215218375</v>
      </c>
      <c r="H121" s="16"/>
      <c r="I121" s="13"/>
      <c r="J121" s="2"/>
    </row>
    <row r="122" spans="1:11" s="4" customFormat="1" ht="15">
      <c r="A122" s="11" t="s">
        <v>111</v>
      </c>
      <c r="B122" s="13"/>
      <c r="C122" s="13"/>
      <c r="D122" s="13"/>
      <c r="E122" s="13"/>
      <c r="F122" s="13">
        <v>907798</v>
      </c>
      <c r="G122" s="13">
        <f>F122/J120</f>
        <v>1383.9291295008668</v>
      </c>
      <c r="H122" s="13"/>
      <c r="I122" s="13"/>
      <c r="J122" s="2"/>
    </row>
    <row r="123" spans="1:11" s="4" customFormat="1" ht="15">
      <c r="A123" s="11" t="s">
        <v>113</v>
      </c>
      <c r="B123" s="13"/>
      <c r="C123" s="13"/>
      <c r="D123" s="13">
        <f>17888+6528412</f>
        <v>6546300</v>
      </c>
      <c r="E123" s="13">
        <f>D123/J123</f>
        <v>9979.770015412596</v>
      </c>
      <c r="F123" s="13">
        <v>940951</v>
      </c>
      <c r="G123" s="13">
        <f>F123/J123</f>
        <v>1434.4705521855853</v>
      </c>
      <c r="H123" s="13"/>
      <c r="I123" s="13"/>
      <c r="J123" s="2">
        <v>655.95699999999999</v>
      </c>
    </row>
    <row r="124" spans="1:11" s="4" customFormat="1" ht="15">
      <c r="A124" s="11" t="s">
        <v>115</v>
      </c>
      <c r="B124" s="13"/>
      <c r="C124" s="13"/>
      <c r="D124" s="13"/>
      <c r="E124" s="13"/>
      <c r="F124" s="13">
        <v>918357</v>
      </c>
      <c r="G124" s="13">
        <f>F124/J124</f>
        <v>1400.0262212309649</v>
      </c>
      <c r="H124" s="13"/>
      <c r="I124" s="13"/>
      <c r="J124" s="2">
        <v>655.95699999999999</v>
      </c>
    </row>
    <row r="125" spans="1:11" s="4" customFormat="1" ht="15">
      <c r="A125" s="11" t="s">
        <v>117</v>
      </c>
      <c r="B125" s="13"/>
      <c r="C125" s="13"/>
      <c r="D125" s="13"/>
      <c r="E125" s="13"/>
      <c r="F125" s="13">
        <v>1029232</v>
      </c>
      <c r="G125" s="13">
        <f>F125/J125</f>
        <v>1569.0540690929436</v>
      </c>
      <c r="H125" s="13"/>
      <c r="I125" s="13"/>
      <c r="J125" s="2">
        <v>655.95699999999999</v>
      </c>
    </row>
    <row r="126" spans="1:11" s="4" customFormat="1" ht="15">
      <c r="A126" s="11" t="s">
        <v>118</v>
      </c>
      <c r="B126" s="13"/>
      <c r="C126" s="13"/>
      <c r="D126" s="13"/>
      <c r="E126" s="13"/>
      <c r="F126" s="13">
        <v>907932</v>
      </c>
      <c r="G126" s="13">
        <f>F126/J126</f>
        <v>1384.1334111839649</v>
      </c>
      <c r="H126" s="13"/>
      <c r="I126" s="13"/>
      <c r="J126" s="2">
        <v>655.95699999999999</v>
      </c>
    </row>
    <row r="127" spans="1:11" s="4" customFormat="1" ht="15">
      <c r="A127" s="11" t="s">
        <v>122</v>
      </c>
      <c r="B127" s="13"/>
      <c r="C127" s="13"/>
      <c r="D127" s="13"/>
      <c r="E127" s="13"/>
      <c r="F127" s="13">
        <v>1019632</v>
      </c>
      <c r="G127" s="13">
        <f>F127/J127</f>
        <v>1554.4189634381521</v>
      </c>
      <c r="H127" s="13"/>
      <c r="I127" s="13"/>
      <c r="J127" s="2">
        <v>655.95699999999999</v>
      </c>
    </row>
    <row r="128" spans="1:11" s="4" customFormat="1" ht="15">
      <c r="A128" s="11"/>
      <c r="B128" s="13"/>
      <c r="C128" s="13"/>
      <c r="D128" s="13"/>
      <c r="E128" s="13"/>
      <c r="F128" s="13"/>
      <c r="G128" s="13"/>
      <c r="H128" s="13"/>
      <c r="I128" s="13"/>
      <c r="J128" s="2"/>
    </row>
    <row r="129" spans="1:10" s="4" customFormat="1" ht="15">
      <c r="A129" s="11"/>
      <c r="B129" s="13"/>
      <c r="C129" s="13"/>
      <c r="D129" s="13"/>
      <c r="E129" s="13"/>
      <c r="F129" s="13"/>
      <c r="G129" s="13"/>
      <c r="H129" s="13"/>
      <c r="I129" s="13"/>
      <c r="J129" s="2"/>
    </row>
    <row r="130" spans="1:10">
      <c r="A130" s="1" t="s">
        <v>38</v>
      </c>
      <c r="D130" s="10"/>
      <c r="H130" s="10">
        <f>+H20+H30+H43+H49+H63+H76+H82+H87+H104</f>
        <v>13257781.400000006</v>
      </c>
    </row>
  </sheetData>
  <phoneticPr fontId="18" type="noConversion"/>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Feuil2</vt:lpstr>
      <vt:lpstr>Data February</vt:lpstr>
      <vt:lpstr>Data Analysis February</vt:lpstr>
      <vt:lpstr>Data January to February 2023</vt:lpstr>
      <vt:lpstr>Donors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Hajduchová</dc:creator>
  <cp:lastModifiedBy>LAGA</cp:lastModifiedBy>
  <cp:lastPrinted>2023-02-28T11:22:56Z</cp:lastPrinted>
  <dcterms:created xsi:type="dcterms:W3CDTF">2015-05-20T10:00:04Z</dcterms:created>
  <dcterms:modified xsi:type="dcterms:W3CDTF">2023-03-30T15:59:49Z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a5547900-8b96-40a8-ab33-2898f27206bc</vt:lpwstr>
  </property>
</Properties>
</file>