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LAGA\Documents\LAGA\LAGA 2023\FINANCIAL REPORT 2023\Laga January financial report 2023\"/>
    </mc:Choice>
  </mc:AlternateContent>
  <bookViews>
    <workbookView xWindow="0" yWindow="0" windowWidth="20490" windowHeight="7155" tabRatio="585" firstSheet="1" activeTab="3"/>
  </bookViews>
  <sheets>
    <sheet name="Feuil2" sheetId="24" state="hidden" r:id="rId1"/>
    <sheet name="Data January" sheetId="38" r:id="rId2"/>
    <sheet name="Data Analysis January" sheetId="10" r:id="rId3"/>
    <sheet name="Data January to January 2023" sheetId="39" r:id="rId4"/>
    <sheet name="Donors summary" sheetId="15" state="hidden" r:id="rId5"/>
  </sheets>
  <definedNames>
    <definedName name="_xlnm._FilterDatabase" localSheetId="1" hidden="1">'Data January'!$A$1:$L$1247</definedName>
  </definedNames>
  <calcPr calcId="191029"/>
  <pivotCaches>
    <pivotCache cacheId="21" r:id="rId6"/>
    <pivotCache cacheId="22" r:id="rId7"/>
    <pivotCache cacheId="23"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47" i="38" l="1"/>
  <c r="F636" i="38"/>
  <c r="F635" i="38"/>
  <c r="F634" i="38"/>
  <c r="F633" i="38"/>
  <c r="F632" i="38"/>
  <c r="F631" i="38"/>
  <c r="F630" i="38"/>
  <c r="F629" i="38"/>
  <c r="F628" i="38"/>
  <c r="F627" i="38"/>
  <c r="F626" i="38"/>
  <c r="F625" i="38"/>
  <c r="F624" i="38"/>
  <c r="F623" i="38"/>
  <c r="F622" i="38"/>
  <c r="F621" i="38"/>
  <c r="F620" i="38"/>
  <c r="F619"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2"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5" i="38"/>
  <c r="F294" i="38"/>
  <c r="F293" i="38"/>
  <c r="F292" i="38"/>
  <c r="F291" i="38"/>
  <c r="F290" i="38"/>
  <c r="F289" i="38"/>
  <c r="F288" i="38"/>
  <c r="F287" i="38"/>
  <c r="F286" i="38"/>
  <c r="F285" i="38"/>
  <c r="F284" i="38"/>
  <c r="F283" i="38"/>
  <c r="F282" i="38"/>
  <c r="F281" i="38"/>
  <c r="F280" i="38"/>
  <c r="F279" i="38"/>
  <c r="F278" i="38"/>
  <c r="F277" i="38"/>
  <c r="F276" i="38"/>
  <c r="F275" i="38"/>
  <c r="F274" i="38"/>
  <c r="F273" i="38"/>
  <c r="F272" i="38"/>
  <c r="F271" i="38"/>
  <c r="F270" i="38"/>
  <c r="F269" i="38"/>
  <c r="F268" i="38"/>
  <c r="F267" i="38"/>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F140" i="38"/>
  <c r="F139" i="38"/>
  <c r="F138" i="38"/>
  <c r="F137" i="38"/>
  <c r="F136" i="38"/>
  <c r="F135" i="38"/>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F5" i="38"/>
  <c r="F4" i="38"/>
  <c r="F3" i="38"/>
  <c r="F2" i="38"/>
  <c r="E618" i="38"/>
  <c r="F618" i="38" s="1"/>
  <c r="G127" i="15"/>
  <c r="G126" i="15"/>
  <c r="G125" i="15"/>
  <c r="G124" i="15"/>
  <c r="G123" i="15"/>
  <c r="D123" i="15"/>
  <c r="E123" i="15" s="1"/>
  <c r="E117" i="15" s="1"/>
  <c r="I117" i="15" s="1"/>
  <c r="G122" i="15"/>
  <c r="G121" i="15"/>
  <c r="K120" i="15"/>
  <c r="G120" i="15"/>
  <c r="G119" i="15"/>
  <c r="G118" i="15"/>
  <c r="E118" i="15"/>
  <c r="F117" i="15"/>
  <c r="C117" i="15"/>
  <c r="J114" i="15"/>
  <c r="G114" i="15" s="1"/>
  <c r="J113" i="15"/>
  <c r="G113" i="15" s="1"/>
  <c r="J111" i="15"/>
  <c r="G112" i="15" s="1"/>
  <c r="G111" i="15"/>
  <c r="J110" i="15"/>
  <c r="G110" i="15"/>
  <c r="J109" i="15"/>
  <c r="G109" i="15" s="1"/>
  <c r="G104" i="15" s="1"/>
  <c r="I104" i="15" s="1"/>
  <c r="J108" i="15"/>
  <c r="G108" i="15"/>
  <c r="G107" i="15"/>
  <c r="J106" i="15"/>
  <c r="G106" i="15" s="1"/>
  <c r="G105" i="15"/>
  <c r="F104" i="15"/>
  <c r="E104" i="15"/>
  <c r="D104" i="15"/>
  <c r="H104" i="15" s="1"/>
  <c r="C104" i="15"/>
  <c r="G100" i="15"/>
  <c r="J98" i="15"/>
  <c r="G98" i="15" s="1"/>
  <c r="G97" i="15"/>
  <c r="G96" i="15"/>
  <c r="F94" i="15"/>
  <c r="E94" i="15"/>
  <c r="D94" i="15"/>
  <c r="C94" i="15"/>
  <c r="J88" i="15"/>
  <c r="G88" i="15" s="1"/>
  <c r="G87" i="15" s="1"/>
  <c r="F87" i="15"/>
  <c r="E87" i="15"/>
  <c r="D87" i="15"/>
  <c r="C87" i="15"/>
  <c r="G83" i="15"/>
  <c r="G82" i="15" s="1"/>
  <c r="F82" i="15"/>
  <c r="E82" i="15"/>
  <c r="D82" i="15"/>
  <c r="C82" i="15"/>
  <c r="G76" i="15"/>
  <c r="F76" i="15"/>
  <c r="E76" i="15"/>
  <c r="D76" i="15"/>
  <c r="G74" i="15"/>
  <c r="G73" i="15"/>
  <c r="G72" i="15"/>
  <c r="G71" i="15"/>
  <c r="G70" i="15"/>
  <c r="G69" i="15"/>
  <c r="G68" i="15"/>
  <c r="G67" i="15"/>
  <c r="G66" i="15"/>
  <c r="G65" i="15"/>
  <c r="G64" i="15"/>
  <c r="F63" i="15"/>
  <c r="E63" i="15"/>
  <c r="D63" i="15"/>
  <c r="C63" i="15"/>
  <c r="G57" i="15"/>
  <c r="I57" i="15" s="1"/>
  <c r="F57" i="15"/>
  <c r="H57" i="15" s="1"/>
  <c r="G49" i="15"/>
  <c r="F49" i="15"/>
  <c r="H49" i="15" s="1"/>
  <c r="E49" i="15"/>
  <c r="C49" i="15"/>
  <c r="G46" i="15"/>
  <c r="G45" i="15"/>
  <c r="G44" i="15"/>
  <c r="E44" i="15"/>
  <c r="E43" i="15" s="1"/>
  <c r="F43" i="15"/>
  <c r="D43" i="15"/>
  <c r="G40" i="15"/>
  <c r="J39" i="15"/>
  <c r="G39" i="15"/>
  <c r="G38" i="15"/>
  <c r="G37" i="15"/>
  <c r="G36" i="15"/>
  <c r="G35" i="15"/>
  <c r="G30" i="15" s="1"/>
  <c r="J33" i="15"/>
  <c r="J32" i="15"/>
  <c r="F30" i="15"/>
  <c r="E30" i="15"/>
  <c r="D30" i="15"/>
  <c r="C30" i="15"/>
  <c r="G26" i="15"/>
  <c r="G20" i="15" s="1"/>
  <c r="F20" i="15"/>
  <c r="E20" i="15"/>
  <c r="D20" i="15"/>
  <c r="C20" i="15"/>
  <c r="H43" i="15"/>
  <c r="I49" i="15"/>
  <c r="G63" i="15"/>
  <c r="G117" i="15"/>
  <c r="G99" i="15"/>
  <c r="H76" i="15"/>
  <c r="H94" i="15"/>
  <c r="H30" i="15"/>
  <c r="H63" i="15"/>
  <c r="I76" i="15"/>
  <c r="H82" i="15"/>
  <c r="I30" i="15"/>
  <c r="I63" i="15"/>
  <c r="I82" i="15"/>
  <c r="D117" i="15"/>
  <c r="H117" i="15" s="1"/>
  <c r="U22" i="10"/>
  <c r="G94" i="15" l="1"/>
  <c r="I94" i="15" s="1"/>
  <c r="I20" i="15"/>
  <c r="I87" i="15"/>
  <c r="H20" i="15"/>
  <c r="H130" i="15" s="1"/>
  <c r="G43" i="15"/>
  <c r="I43" i="15" s="1"/>
  <c r="H87" i="15"/>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<sst xmlns="http://schemas.openxmlformats.org/spreadsheetml/2006/main" count="9066" uniqueCount="273">
  <si>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</si>
  <si>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</si>
  <si>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</si>
  <si>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</si>
  <si>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</si>
  <si>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</si>
  <si>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</si>
  <si>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</si>
  <si>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</si>
  <si>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</si>
  <si>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</si>
  <si>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</si>
  <si>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</si>
  <si>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</si>
  <si>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</si>
  <si>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</si>
  <si>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</si>
  <si>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</si>
  <si>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</si>
  <si>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</si>
  <si>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</si>
  <si>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</si>
  <si>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</si>
  <si>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</si>
  <si>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</si>
  <si>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</si>
  <si>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</si>
  <si>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</si>
  <si>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</si>
  <si>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</si>
  <si>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</si>
  <si>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</si>
  <si>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</si>
  <si>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</si>
  <si>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</si>
  <si>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</si>
  <si>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</si>
  <si>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</si>
  <si>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</si>
  <si>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Herve</t>
  </si>
  <si>
    <t>Telephone</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</si>
  <si>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</si>
  <si>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</si>
  <si>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</si>
  <si>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</si>
  <si>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</si>
  <si>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</si>
  <si>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</si>
  <si>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</si>
  <si>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</si>
  <si>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</si>
  <si>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</si>
  <si>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</si>
  <si>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</si>
  <si>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</si>
  <si>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</si>
  <si>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Afriland-13</t>
  </si>
  <si>
    <t>Transport</t>
  </si>
  <si>
    <t>Stevens</t>
  </si>
  <si>
    <t>eri-r</t>
  </si>
  <si>
    <t>Her-r</t>
  </si>
  <si>
    <t>Office Cleaning</t>
  </si>
  <si>
    <t>Uni-r</t>
  </si>
  <si>
    <t>i54-r</t>
  </si>
  <si>
    <t>i49-r</t>
  </si>
  <si>
    <t>i27-r</t>
  </si>
  <si>
    <t>ann-r</t>
  </si>
  <si>
    <t>Rent and Utilities</t>
  </si>
  <si>
    <t>Uni-6</t>
  </si>
  <si>
    <t>Uni-7</t>
  </si>
  <si>
    <t>Douala-Yaounde</t>
  </si>
  <si>
    <t>RGS</t>
  </si>
  <si>
    <t>Julia Smith</t>
  </si>
  <si>
    <t>ann-1</t>
  </si>
  <si>
    <t>ann-2</t>
  </si>
  <si>
    <t>CIDT</t>
  </si>
  <si>
    <t>Uni-1</t>
  </si>
  <si>
    <t>Uni-2</t>
  </si>
  <si>
    <t>Uni-3</t>
  </si>
  <si>
    <t>Uni-4</t>
  </si>
  <si>
    <t>Uni-5</t>
  </si>
  <si>
    <t xml:space="preserve">Local Transport </t>
  </si>
  <si>
    <t>Donors 2020</t>
  </si>
  <si>
    <t>January 2020</t>
  </si>
  <si>
    <t>February 2020</t>
  </si>
  <si>
    <t>March 2020</t>
  </si>
  <si>
    <t>April 2020</t>
  </si>
  <si>
    <t>Februray 2020</t>
  </si>
  <si>
    <t>Janyary 2020</t>
  </si>
  <si>
    <t>Transfer fees</t>
  </si>
  <si>
    <t>Arrey-r</t>
  </si>
  <si>
    <t>May 2020</t>
  </si>
  <si>
    <t>ste-r</t>
  </si>
  <si>
    <t>June 2020</t>
  </si>
  <si>
    <t>ProWildlife</t>
  </si>
  <si>
    <t>July 2020</t>
  </si>
  <si>
    <t>August 2020</t>
  </si>
  <si>
    <t>September 2020</t>
  </si>
  <si>
    <t>Louis</t>
  </si>
  <si>
    <t>October 2020</t>
  </si>
  <si>
    <t>MTN Mobile money</t>
  </si>
  <si>
    <t>November 2020</t>
  </si>
  <si>
    <t>Office Material</t>
  </si>
  <si>
    <t>Bank Fees</t>
  </si>
  <si>
    <t>i69</t>
  </si>
  <si>
    <t>i69-r</t>
  </si>
  <si>
    <t>Wildcat</t>
  </si>
  <si>
    <t>Column Labels</t>
  </si>
  <si>
    <t>Row Labels</t>
  </si>
  <si>
    <t>Grand Total</t>
  </si>
  <si>
    <t>DetaiLs</t>
  </si>
  <si>
    <t>ste-1</t>
  </si>
  <si>
    <t>ste-2</t>
  </si>
  <si>
    <t>ste-3</t>
  </si>
  <si>
    <t>Team Building</t>
  </si>
  <si>
    <t>The Dutch Gorilla Foundation</t>
  </si>
  <si>
    <t>Axel</t>
  </si>
  <si>
    <t>Prowildlife</t>
  </si>
  <si>
    <t>The BornFree Foundation</t>
  </si>
  <si>
    <t>Josias</t>
  </si>
  <si>
    <t>i27-1</t>
  </si>
  <si>
    <t>i27-2</t>
  </si>
  <si>
    <t>i27-3</t>
  </si>
  <si>
    <t>Yaounde-Bertoua</t>
  </si>
  <si>
    <t>Bertoua-Belabo</t>
  </si>
  <si>
    <t>Monthly Bank Fees - AFriland 13</t>
  </si>
  <si>
    <t xml:space="preserve">Monthly Bank Fees - AFriland 16 </t>
  </si>
  <si>
    <t>i95</t>
  </si>
  <si>
    <t>office</t>
  </si>
  <si>
    <t>i19</t>
  </si>
  <si>
    <t>Operations</t>
  </si>
  <si>
    <t>Bertoua-Yaounde</t>
  </si>
  <si>
    <t>i95-r</t>
  </si>
  <si>
    <t>Love-r</t>
  </si>
  <si>
    <t>Apate crème</t>
  </si>
  <si>
    <t>Lucien</t>
  </si>
  <si>
    <t>i89</t>
  </si>
  <si>
    <t>5-i69-r</t>
  </si>
  <si>
    <t>5-i69-3</t>
  </si>
  <si>
    <t>5-i69-4</t>
  </si>
  <si>
    <t>i89-r</t>
  </si>
  <si>
    <t>Hire Taxi</t>
  </si>
  <si>
    <t>Jos-r</t>
  </si>
  <si>
    <t>Radio news flash F</t>
  </si>
  <si>
    <t>Radio news flash E</t>
  </si>
  <si>
    <t>Phone-284</t>
  </si>
  <si>
    <t>Phone-285</t>
  </si>
  <si>
    <t>Phone-286</t>
  </si>
  <si>
    <t>Phone-287</t>
  </si>
  <si>
    <t>Phone-289</t>
  </si>
  <si>
    <t>Phone-290</t>
  </si>
  <si>
    <t>Phone-291</t>
  </si>
  <si>
    <t>Phone-292</t>
  </si>
  <si>
    <t>Phone-293</t>
  </si>
  <si>
    <t>Phone-294</t>
  </si>
  <si>
    <t>Phone-295</t>
  </si>
  <si>
    <t>Phone-296</t>
  </si>
  <si>
    <t>Phone-297</t>
  </si>
  <si>
    <t>Phone-298</t>
  </si>
  <si>
    <t>Phone-299</t>
  </si>
  <si>
    <t>Phone-307</t>
  </si>
  <si>
    <t>Phone-308</t>
  </si>
  <si>
    <t>Phone-309</t>
  </si>
  <si>
    <t>Phone-310</t>
  </si>
  <si>
    <t>Drinks with informant</t>
  </si>
  <si>
    <t>Nkoteng-Yaounde</t>
  </si>
  <si>
    <t>Yaounde-Nanga Eboko</t>
  </si>
  <si>
    <t>Yaounde-Abong Mbang</t>
  </si>
  <si>
    <t>Abong Mbang-Mindourou</t>
  </si>
  <si>
    <t>Mindourou-Medjo</t>
  </si>
  <si>
    <t>Medjo-Mindourou</t>
  </si>
  <si>
    <t>Mindourou-Abong Mbang</t>
  </si>
  <si>
    <t>Abong Mbang-Yaounde</t>
  </si>
  <si>
    <t>ste-4</t>
  </si>
  <si>
    <t>ste-5</t>
  </si>
  <si>
    <t>ste-6</t>
  </si>
  <si>
    <t>ste-7</t>
  </si>
  <si>
    <t xml:space="preserve">Javel </t>
  </si>
  <si>
    <t>Pax</t>
  </si>
  <si>
    <t>Tam sponge</t>
  </si>
  <si>
    <t>Newspaper</t>
  </si>
  <si>
    <t>ste-8</t>
  </si>
  <si>
    <t>1-i49-1</t>
  </si>
  <si>
    <t>1-i49-r</t>
  </si>
  <si>
    <t>1-i49-2</t>
  </si>
  <si>
    <t>1-i49-3</t>
  </si>
  <si>
    <t>6-i89-4</t>
  </si>
  <si>
    <t>6-i89-r</t>
  </si>
  <si>
    <t>6-i89-5</t>
  </si>
  <si>
    <t>6-i89-6</t>
  </si>
  <si>
    <t>Internet</t>
  </si>
  <si>
    <t>Diang-Bertoua</t>
  </si>
  <si>
    <t>Sangmelima-Yaounde</t>
  </si>
  <si>
    <t>CNPS - December 2022</t>
  </si>
  <si>
    <t>TAX - December 2022</t>
  </si>
  <si>
    <t>Hr-CNPS 12</t>
  </si>
  <si>
    <t>Hr-TAX-12</t>
  </si>
  <si>
    <t>Monthly Bank Fees - AFriland 07</t>
  </si>
  <si>
    <t>Afriland-07</t>
  </si>
  <si>
    <t>Local Tranport</t>
  </si>
  <si>
    <t>Aim-r</t>
  </si>
  <si>
    <t>Nanga Eboko- Nkotentg</t>
  </si>
  <si>
    <t>Drinks with Informants</t>
  </si>
  <si>
    <t>Yaounde-ebolowa</t>
  </si>
  <si>
    <t>Ebolowa-bipkwae</t>
  </si>
  <si>
    <t>Bipkwae-ebolowa</t>
  </si>
  <si>
    <t>Ebolowa-evindisi</t>
  </si>
  <si>
    <t>Evindisi-ebolowa</t>
  </si>
  <si>
    <t>Ebolowa-yaounde</t>
  </si>
  <si>
    <t>Yaounde-ayos</t>
  </si>
  <si>
    <t>4-i49-4</t>
  </si>
  <si>
    <t>Ayos-nguelemendouka</t>
  </si>
  <si>
    <t>4-i49-r</t>
  </si>
  <si>
    <t>4-i49-5</t>
  </si>
  <si>
    <t>Nguelemendouka-doumaintang</t>
  </si>
  <si>
    <t>Doumaintang-nguelemendouka</t>
  </si>
  <si>
    <t>Nguelemendouka-ayos</t>
  </si>
  <si>
    <t>Ayos-yaounde</t>
  </si>
  <si>
    <t>4-i49-6</t>
  </si>
  <si>
    <t>Yaounde-Otele</t>
  </si>
  <si>
    <t>2-i69-r</t>
  </si>
  <si>
    <t>Otele-Libamba</t>
  </si>
  <si>
    <t>Libamba-Otele</t>
  </si>
  <si>
    <t>Otele-Ngoumou</t>
  </si>
  <si>
    <t>2-i69-1</t>
  </si>
  <si>
    <t>Ngoumou-Minka</t>
  </si>
  <si>
    <t>Minka-Otele</t>
  </si>
  <si>
    <t>2-i698-r</t>
  </si>
  <si>
    <t>Ngoumou-Yaounde</t>
  </si>
  <si>
    <t>Yaounde-Sangmelima</t>
  </si>
  <si>
    <t>5-i69-2</t>
  </si>
  <si>
    <t>Sangmelima-Mvangan</t>
  </si>
  <si>
    <t>Mvangan-Adoum</t>
  </si>
  <si>
    <t>Adoum-Mvangan</t>
  </si>
  <si>
    <t>Mvangan-Nloupossa</t>
  </si>
  <si>
    <t>Nloupossa-Nvangan</t>
  </si>
  <si>
    <t>Mvangan-Sangmelima</t>
  </si>
  <si>
    <t>3-i89-1</t>
  </si>
  <si>
    <t>3-i89-r</t>
  </si>
  <si>
    <t>3-i89-2</t>
  </si>
  <si>
    <t>3-89-r</t>
  </si>
  <si>
    <t>Belabo-Deng-Deng</t>
  </si>
  <si>
    <t>Deng-Deng-Belabo</t>
  </si>
  <si>
    <t>3-89-2</t>
  </si>
  <si>
    <t>Belabo-Bouam</t>
  </si>
  <si>
    <t>Bouam-Diang</t>
  </si>
  <si>
    <t>3-i89-3</t>
  </si>
  <si>
    <t>luc-r</t>
  </si>
  <si>
    <t>Photocopies</t>
  </si>
  <si>
    <t>Bafoussam-Douala</t>
  </si>
  <si>
    <t>x2 Bin bags</t>
  </si>
  <si>
    <t xml:space="preserve">Dosodo icare </t>
  </si>
  <si>
    <t>sponge metalque super</t>
  </si>
  <si>
    <t>Water Bill up stairs December</t>
  </si>
  <si>
    <t>Hr-Snec,12</t>
  </si>
  <si>
    <t>Water Bill down stairs December</t>
  </si>
  <si>
    <t>Hr-Camtel 12</t>
  </si>
  <si>
    <t>Electricity Bill up stairs December</t>
  </si>
  <si>
    <t>Hr-Eneo,12</t>
  </si>
  <si>
    <t>Electricity Bill down stairs December</t>
  </si>
  <si>
    <t>Ajax</t>
  </si>
  <si>
    <t>Air Freshers</t>
  </si>
  <si>
    <t xml:space="preserve">1 Dust bin </t>
  </si>
  <si>
    <t>1 bin bag</t>
  </si>
  <si>
    <t>Travel subsistences</t>
  </si>
  <si>
    <t>Internet fees</t>
  </si>
  <si>
    <t xml:space="preserve">security bill </t>
  </si>
  <si>
    <t>CHEQ 8396543</t>
  </si>
  <si>
    <t>Yaounde-Nanga eboko</t>
  </si>
  <si>
    <t>Nanga eboko-Yaounde</t>
  </si>
  <si>
    <t>Drinks with Targets</t>
  </si>
  <si>
    <t>(All)</t>
  </si>
  <si>
    <t>Office Materials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</si>
</sst>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 #,##0.00_);_(* \(#,##0.00\);_(* &quot;-&quot;??_);_(@_)"/>
    <numFmt numFmtId="165" formatCode="[$-409]mmmmm;@"/>
    <numFmt numFmtId="166" formatCode="#,##0;[Red]#,##0"/>
    <numFmt numFmtId="167" formatCode="d/m/yyyy"/>
    <numFmt numFmtId="168" formatCode="&quot;$&quot;#,##0"/>
    <numFmt numFmtId="169" formatCode="0.0000"/>
    <numFmt numFmtId="170" formatCode="dd/mm/yy;@"/>
    <numFmt numFmtId="171" formatCode="#,##0.0"/>
    <numFmt numFmtId="172" formatCode="d\/m\/yyyy"/>
    <numFmt numFmtId="173" formatCode="#,##0\ _€"/>
  </numFmts>
  <fonts count="28">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Calibri"/>
      <family val="2"/>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sz val="12"/>
      <color theme="1"/>
      <name val="Calibri"/>
      <family val="2"/>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1">
    <xf numFmtId="0" fontId="0" fillId="0" borderId="0" applyNumberFormat="0" applyFill="0" applyBorder="0" applyProtection="0">
      <alignment vertical="top" wrapText="1"/>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1" fillId="0" borderId="0" applyNumberFormat="0" applyBorder="0" applyProtection="0">
      <alignment vertical="top" wrapText="1"/>
    </xf>
    <xf numFmtId="0" fontId="6" fillId="0" borderId="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0" fontId="20" fillId="0" borderId="0"/>
    <xf numFmtId="0" fontId="17" fillId="0" borderId="0"/>
    <xf numFmtId="0" fontId="1" fillId="0" borderId="0"/>
    <xf numFmtId="0" fontId="1" fillId="0" borderId="0"/>
    <xf numFmtId="0" fontId="20" fillId="0" borderId="0"/>
    <xf numFmtId="0" fontId="20" fillId="0" borderId="0"/>
    <xf numFmtId="0" fontId="20" fillId="0" borderId="0"/>
    <xf numFmtId="0" fontId="2" fillId="0" borderId="0" applyNumberFormat="0" applyFill="0" applyBorder="0" applyProtection="0">
      <alignment vertical="top" wrapText="1"/>
    </xf>
    <xf numFmtId="0" fontId="20"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4" fillId="0" borderId="0"/>
    <xf numFmtId="0" fontId="20" fillId="0" borderId="0"/>
    <xf numFmtId="0" fontId="1" fillId="0" borderId="0"/>
    <xf numFmtId="0" fontId="20" fillId="0" borderId="0"/>
    <xf numFmtId="0" fontId="1" fillId="0" borderId="0"/>
    <xf numFmtId="0" fontId="18" fillId="0" borderId="0" applyNumberFormat="0" applyFill="0" applyBorder="0" applyProtection="0">
      <alignment vertical="top" wrapText="1"/>
    </xf>
    <xf numFmtId="9" fontId="2" fillId="0" borderId="0" applyFont="0" applyFill="0" applyBorder="0" applyAlignment="0" applyProtection="0"/>
  </cellStyleXfs>
  <cellXfs count="148">
    <xf numFmtId="0" fontId="0" fillId="0" borderId="0" xfId="0">
      <alignment vertical="top" wrapText="1"/>
    </xf>
    <xf numFmtId="0" fontId="7" fillId="0" borderId="0" xfId="0" applyFont="1">
      <alignment vertical="top" wrapText="1"/>
    </xf>
    <xf numFmtId="0" fontId="9" fillId="0" borderId="0" xfId="0" applyFont="1">
      <alignment vertical="top" wrapText="1"/>
    </xf>
    <xf numFmtId="3" fontId="9"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9" fillId="0" borderId="0" xfId="0" applyNumberFormat="1" applyFont="1">
      <alignment vertical="top" wrapText="1"/>
    </xf>
    <xf numFmtId="0" fontId="0" fillId="0" borderId="0" xfId="0" applyFill="1" applyAlignment="1"/>
    <xf numFmtId="3" fontId="0" fillId="0" borderId="0" xfId="0" applyNumberFormat="1" applyAlignment="1"/>
    <xf numFmtId="169" fontId="9" fillId="0" borderId="0" xfId="0" applyNumberFormat="1" applyFont="1">
      <alignment vertical="top" wrapText="1"/>
    </xf>
    <xf numFmtId="3" fontId="7"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6" fontId="5" fillId="0" borderId="1" xfId="0" applyNumberFormat="1" applyFont="1" applyBorder="1">
      <alignment vertical="top" wrapText="1"/>
    </xf>
    <xf numFmtId="3" fontId="10" fillId="0" borderId="1" xfId="0" applyNumberFormat="1" applyFont="1" applyBorder="1">
      <alignment vertical="top" wrapText="1"/>
    </xf>
    <xf numFmtId="3" fontId="10" fillId="0" borderId="1" xfId="0" applyNumberFormat="1" applyFont="1" applyBorder="1" applyAlignment="1">
      <alignment vertical="center" wrapText="1"/>
    </xf>
    <xf numFmtId="3" fontId="8"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68" fontId="5" fillId="4" borderId="1" xfId="0" applyNumberFormat="1" applyFont="1" applyFill="1" applyBorder="1" applyAlignment="1">
      <alignment vertical="center" wrapText="1"/>
    </xf>
    <xf numFmtId="166" fontId="5" fillId="0" borderId="1" xfId="0" applyNumberFormat="1" applyFont="1" applyBorder="1" applyAlignment="1">
      <alignment vertical="center" wrapText="1"/>
    </xf>
    <xf numFmtId="43" fontId="9" fillId="0" borderId="0" xfId="7" applyFont="1" applyAlignment="1">
      <alignment vertical="top" wrapText="1"/>
    </xf>
    <xf numFmtId="166" fontId="0" fillId="0" borderId="0" xfId="0" applyNumberFormat="1">
      <alignment vertical="top" wrapText="1"/>
    </xf>
    <xf numFmtId="165" fontId="8" fillId="2"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3" fontId="8"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8"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3"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8" fillId="0" borderId="1"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4" fontId="9" fillId="0" borderId="0" xfId="0" applyNumberFormat="1" applyFont="1">
      <alignment vertical="top" wrapText="1"/>
    </xf>
    <xf numFmtId="3" fontId="15" fillId="3" borderId="1" xfId="0" applyNumberFormat="1" applyFont="1" applyFill="1" applyBorder="1" applyAlignment="1">
      <alignment vertical="center" wrapText="1"/>
    </xf>
    <xf numFmtId="3" fontId="8" fillId="3" borderId="1" xfId="7" applyNumberFormat="1" applyFont="1" applyFill="1" applyBorder="1" applyAlignment="1">
      <alignment vertical="center" wrapText="1"/>
    </xf>
    <xf numFmtId="166" fontId="15" fillId="3" borderId="1" xfId="0" applyNumberFormat="1" applyFont="1" applyFill="1" applyBorder="1" applyAlignment="1">
      <alignment vertical="center" wrapText="1"/>
    </xf>
    <xf numFmtId="171" fontId="15" fillId="3" borderId="1" xfId="0" applyNumberFormat="1" applyFont="1" applyFill="1" applyBorder="1" applyAlignment="1">
      <alignment vertical="center" wrapText="1"/>
    </xf>
    <xf numFmtId="0" fontId="16" fillId="0" borderId="0" xfId="0" applyFont="1">
      <alignment vertical="top" wrapText="1"/>
    </xf>
    <xf numFmtId="3" fontId="24" fillId="0" borderId="1" xfId="0" applyNumberFormat="1" applyFont="1" applyBorder="1">
      <alignment vertical="top" wrapText="1"/>
    </xf>
    <xf numFmtId="3" fontId="7" fillId="0" borderId="2" xfId="0" applyNumberFormat="1" applyFont="1" applyBorder="1">
      <alignment vertical="top" wrapText="1"/>
    </xf>
    <xf numFmtId="3" fontId="7" fillId="0" borderId="2" xfId="0" applyNumberFormat="1" applyFont="1" applyBorder="1" applyAlignment="1">
      <alignment horizontal="center" vertical="top" wrapText="1"/>
    </xf>
    <xf numFmtId="0" fontId="7" fillId="0" borderId="3" xfId="0" pivotButton="1" applyFont="1" applyBorder="1">
      <alignment vertical="top" wrapText="1"/>
    </xf>
    <xf numFmtId="0" fontId="7" fillId="0" borderId="4" xfId="0" applyFont="1" applyBorder="1">
      <alignment vertical="top" wrapText="1"/>
    </xf>
    <xf numFmtId="0" fontId="7" fillId="0" borderId="5" xfId="0" applyFont="1" applyBorder="1">
      <alignment vertical="top" wrapText="1"/>
    </xf>
    <xf numFmtId="0" fontId="7" fillId="0" borderId="7" xfId="0" applyFont="1" applyBorder="1">
      <alignment vertical="top" wrapText="1"/>
    </xf>
    <xf numFmtId="0" fontId="0" fillId="0" borderId="3" xfId="0" pivotButton="1" applyBorder="1">
      <alignment vertical="top" wrapText="1"/>
    </xf>
    <xf numFmtId="0" fontId="0" fillId="0" borderId="7" xfId="0" applyBorder="1">
      <alignmen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7" xfId="0" applyNumberFormat="1" applyBorder="1">
      <alignment vertical="top" wrapText="1"/>
    </xf>
    <xf numFmtId="0" fontId="0" fillId="0" borderId="12" xfId="0" applyNumberFormat="1" applyBorder="1">
      <alignment vertical="top" wrapText="1"/>
    </xf>
    <xf numFmtId="0" fontId="0" fillId="0" borderId="9" xfId="0" applyNumberFormat="1" applyBorder="1">
      <alignment vertical="top" wrapText="1"/>
    </xf>
    <xf numFmtId="3" fontId="7" fillId="0" borderId="6" xfId="0" applyNumberFormat="1" applyFont="1" applyBorder="1">
      <alignment vertical="top" wrapText="1"/>
    </xf>
    <xf numFmtId="3" fontId="7" fillId="0" borderId="11" xfId="0" applyNumberFormat="1" applyFont="1" applyBorder="1">
      <alignment vertical="top" wrapText="1"/>
    </xf>
    <xf numFmtId="0" fontId="19" fillId="0" borderId="3" xfId="0" applyFont="1" applyBorder="1" applyAlignment="1">
      <alignment horizontal="left" vertical="top" wrapText="1"/>
    </xf>
    <xf numFmtId="0" fontId="19" fillId="0" borderId="8" xfId="0" applyFont="1" applyBorder="1" applyAlignment="1">
      <alignment horizontal="left" vertical="top" wrapText="1"/>
    </xf>
    <xf numFmtId="0" fontId="19" fillId="0" borderId="10" xfId="0" applyFont="1" applyBorder="1" applyAlignment="1">
      <alignment horizontal="left" vertical="top" wrapText="1"/>
    </xf>
    <xf numFmtId="3" fontId="19" fillId="0" borderId="7" xfId="0" applyNumberFormat="1" applyFont="1" applyBorder="1">
      <alignment vertical="top" wrapText="1"/>
    </xf>
    <xf numFmtId="3" fontId="19" fillId="0" borderId="9" xfId="0" applyNumberFormat="1" applyFont="1" applyBorder="1">
      <alignment vertical="top" wrapText="1"/>
    </xf>
    <xf numFmtId="3" fontId="19" fillId="0" borderId="12" xfId="0" applyNumberFormat="1" applyFont="1" applyBorder="1">
      <alignment vertical="top"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3" fontId="7" fillId="0" borderId="3" xfId="0" applyNumberFormat="1" applyFont="1" applyBorder="1" applyAlignment="1">
      <alignment horizontal="center" vertical="top" wrapText="1"/>
    </xf>
    <xf numFmtId="3" fontId="7" fillId="0" borderId="6" xfId="0" applyNumberFormat="1" applyFont="1" applyBorder="1" applyAlignment="1">
      <alignment horizontal="center" vertical="top" wrapText="1"/>
    </xf>
    <xf numFmtId="3" fontId="7" fillId="0" borderId="8" xfId="0" applyNumberFormat="1" applyFont="1" applyBorder="1" applyAlignment="1">
      <alignment horizontal="center" vertical="top" wrapText="1"/>
    </xf>
    <xf numFmtId="3" fontId="7" fillId="0" borderId="10" xfId="0" applyNumberFormat="1" applyFont="1" applyBorder="1" applyAlignment="1">
      <alignment horizontal="center" vertical="top" wrapText="1"/>
    </xf>
    <xf numFmtId="3" fontId="7" fillId="0" borderId="11" xfId="0" applyNumberFormat="1" applyFont="1" applyBorder="1" applyAlignment="1">
      <alignment horizontal="center" vertical="top" wrapText="1"/>
    </xf>
    <xf numFmtId="0" fontId="25" fillId="0" borderId="0" xfId="0" applyFont="1">
      <alignment vertical="top" wrapText="1"/>
    </xf>
    <xf numFmtId="0" fontId="25" fillId="0" borderId="0" xfId="0" applyFont="1" applyAlignment="1">
      <alignment horizontal="center" vertical="top" wrapText="1"/>
    </xf>
    <xf numFmtId="0" fontId="26" fillId="0" borderId="0" xfId="0" applyFont="1">
      <alignment vertical="top" wrapText="1"/>
    </xf>
    <xf numFmtId="0" fontId="26" fillId="0" borderId="22" xfId="0" pivotButton="1" applyFont="1" applyBorder="1">
      <alignment vertical="top" wrapText="1"/>
    </xf>
    <xf numFmtId="0" fontId="26" fillId="0" borderId="22" xfId="0" applyFont="1" applyBorder="1">
      <alignment vertical="top" wrapText="1"/>
    </xf>
    <xf numFmtId="0" fontId="26" fillId="0" borderId="13" xfId="0" pivotButton="1" applyFont="1" applyBorder="1">
      <alignment vertical="top" wrapText="1"/>
    </xf>
    <xf numFmtId="0" fontId="26" fillId="0" borderId="14" xfId="0" applyFont="1" applyBorder="1">
      <alignment vertical="top" wrapText="1"/>
    </xf>
    <xf numFmtId="0" fontId="26" fillId="0" borderId="15" xfId="0" applyFont="1" applyBorder="1">
      <alignment vertical="top" wrapText="1"/>
    </xf>
    <xf numFmtId="0" fontId="26" fillId="0" borderId="13" xfId="0" pivotButton="1"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6" xfId="0" applyFont="1" applyFill="1" applyBorder="1" applyAlignment="1">
      <alignment horizontal="center" vertical="center" wrapText="1"/>
    </xf>
    <xf numFmtId="0" fontId="26" fillId="0" borderId="17" xfId="0" applyFont="1" applyBorder="1" applyAlignment="1">
      <alignment horizontal="center" vertical="center" wrapText="1"/>
    </xf>
    <xf numFmtId="0" fontId="26" fillId="0" borderId="13" xfId="0" applyFont="1" applyBorder="1">
      <alignment vertical="top" wrapText="1"/>
    </xf>
    <xf numFmtId="3" fontId="26" fillId="0" borderId="13" xfId="0" applyNumberFormat="1" applyFont="1" applyBorder="1">
      <alignment vertical="top" wrapText="1"/>
    </xf>
    <xf numFmtId="3" fontId="26" fillId="0" borderId="16" xfId="0" applyNumberFormat="1" applyFont="1" applyBorder="1">
      <alignment vertical="top" wrapText="1"/>
    </xf>
    <xf numFmtId="3" fontId="26" fillId="0" borderId="17" xfId="0" applyNumberFormat="1" applyFont="1" applyBorder="1">
      <alignment vertical="top" wrapText="1"/>
    </xf>
    <xf numFmtId="0" fontId="26" fillId="0" borderId="18" xfId="0" applyFont="1" applyBorder="1">
      <alignment vertical="top" wrapText="1"/>
    </xf>
    <xf numFmtId="3" fontId="26" fillId="0" borderId="18" xfId="0" applyNumberFormat="1" applyFont="1" applyBorder="1">
      <alignment vertical="top" wrapText="1"/>
    </xf>
    <xf numFmtId="3" fontId="26" fillId="0" borderId="0" xfId="0" applyNumberFormat="1" applyFont="1">
      <alignment vertical="top" wrapText="1"/>
    </xf>
    <xf numFmtId="3" fontId="26" fillId="0" borderId="19" xfId="0" applyNumberFormat="1" applyFont="1" applyBorder="1">
      <alignment vertical="top" wrapText="1"/>
    </xf>
    <xf numFmtId="0" fontId="26" fillId="0" borderId="20" xfId="0" applyFont="1" applyBorder="1">
      <alignment vertical="top" wrapText="1"/>
    </xf>
    <xf numFmtId="3" fontId="26" fillId="0" borderId="20" xfId="0" applyNumberFormat="1" applyFont="1" applyBorder="1">
      <alignment vertical="top" wrapText="1"/>
    </xf>
    <xf numFmtId="3" fontId="26" fillId="0" borderId="21" xfId="0" applyNumberFormat="1" applyFont="1" applyBorder="1">
      <alignment vertical="top" wrapText="1"/>
    </xf>
    <xf numFmtId="3" fontId="26" fillId="0" borderId="22" xfId="0" applyNumberFormat="1" applyFont="1" applyBorder="1">
      <alignment vertical="top" wrapText="1"/>
    </xf>
    <xf numFmtId="0" fontId="26" fillId="0" borderId="0" xfId="0" applyFont="1" applyAlignment="1">
      <alignment horizontal="center" vertical="top" wrapText="1"/>
    </xf>
    <xf numFmtId="0" fontId="26" fillId="0" borderId="0" xfId="0" applyFont="1" applyFill="1" applyAlignment="1">
      <alignment horizontal="center" vertical="top" wrapText="1"/>
    </xf>
    <xf numFmtId="0" fontId="26" fillId="0" borderId="0" xfId="0" applyFont="1" applyAlignment="1">
      <alignment horizontal="left" vertical="top" wrapText="1"/>
    </xf>
    <xf numFmtId="0" fontId="26" fillId="0" borderId="0" xfId="0" applyFont="1" applyAlignment="1">
      <alignment horizontal="right" vertical="top" wrapText="1"/>
    </xf>
    <xf numFmtId="170" fontId="22"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168" fontId="22" fillId="0" borderId="1" xfId="0" applyNumberFormat="1" applyFont="1" applyFill="1" applyBorder="1" applyAlignment="1">
      <alignment horizontal="center" vertical="center" wrapText="1"/>
    </xf>
    <xf numFmtId="165" fontId="22" fillId="0" borderId="1" xfId="0" applyNumberFormat="1" applyFont="1" applyFill="1" applyBorder="1" applyAlignment="1">
      <alignment horizontal="center" vertical="center" wrapText="1"/>
    </xf>
    <xf numFmtId="167" fontId="27" fillId="0" borderId="1" xfId="0" applyNumberFormat="1" applyFont="1" applyFill="1" applyBorder="1" applyAlignment="1">
      <alignment horizontal="center" vertical="top" wrapText="1"/>
    </xf>
    <xf numFmtId="1" fontId="27" fillId="0" borderId="1" xfId="0" applyNumberFormat="1" applyFont="1" applyBorder="1" applyAlignment="1">
      <alignment horizontal="left"/>
    </xf>
    <xf numFmtId="1" fontId="27" fillId="0" borderId="1" xfId="0" applyNumberFormat="1" applyFont="1" applyBorder="1" applyAlignment="1">
      <alignment horizontal="left" wrapText="1"/>
    </xf>
    <xf numFmtId="3" fontId="27" fillId="0" borderId="1" xfId="0" applyNumberFormat="1" applyFont="1" applyBorder="1" applyAlignment="1">
      <alignment horizontal="right" vertical="top" wrapText="1"/>
    </xf>
    <xf numFmtId="168" fontId="27" fillId="0" borderId="1" xfId="0" applyNumberFormat="1" applyFont="1" applyFill="1" applyBorder="1" applyAlignment="1">
      <alignment horizontal="right" vertical="center" wrapText="1"/>
    </xf>
    <xf numFmtId="1" fontId="27" fillId="0" borderId="1" xfId="0" applyNumberFormat="1" applyFont="1" applyBorder="1" applyAlignment="1">
      <alignment horizontal="center"/>
    </xf>
    <xf numFmtId="0" fontId="27" fillId="0" borderId="1" xfId="0" applyFont="1" applyBorder="1" applyAlignment="1">
      <alignment horizontal="center" vertical="top" wrapText="1"/>
    </xf>
    <xf numFmtId="0" fontId="27" fillId="0" borderId="1" xfId="0" applyNumberFormat="1" applyFont="1" applyFill="1" applyBorder="1" applyAlignment="1">
      <alignment horizontal="left" vertical="center"/>
    </xf>
    <xf numFmtId="0" fontId="27" fillId="0" borderId="1" xfId="0" applyFont="1" applyFill="1" applyBorder="1" applyAlignment="1">
      <alignment vertical="center"/>
    </xf>
    <xf numFmtId="0" fontId="27" fillId="0" borderId="1" xfId="0" applyFont="1" applyFill="1" applyBorder="1" applyAlignment="1">
      <alignment horizontal="right" vertical="center" wrapText="1"/>
    </xf>
    <xf numFmtId="2" fontId="27" fillId="0" borderId="1" xfId="0" applyNumberFormat="1" applyFont="1" applyFill="1" applyBorder="1" applyAlignment="1">
      <alignment horizontal="right" vertical="center" wrapText="1"/>
    </xf>
    <xf numFmtId="172" fontId="27" fillId="0" borderId="1" xfId="0" applyNumberFormat="1" applyFont="1" applyFill="1" applyBorder="1" applyAlignment="1">
      <alignment horizontal="center" vertical="top" wrapText="1"/>
    </xf>
    <xf numFmtId="1" fontId="27" fillId="4" borderId="1" xfId="0" applyNumberFormat="1" applyFont="1" applyFill="1" applyBorder="1" applyAlignment="1">
      <alignment horizontal="left"/>
    </xf>
    <xf numFmtId="3" fontId="27" fillId="4" borderId="1" xfId="0" applyNumberFormat="1" applyFont="1" applyFill="1" applyBorder="1" applyAlignment="1">
      <alignment horizontal="right" vertical="top" wrapText="1"/>
    </xf>
    <xf numFmtId="1" fontId="27" fillId="4" borderId="1" xfId="0" applyNumberFormat="1" applyFont="1" applyFill="1" applyBorder="1" applyAlignment="1">
      <alignment horizontal="center"/>
    </xf>
    <xf numFmtId="1" fontId="27" fillId="0" borderId="1" xfId="0" applyNumberFormat="1" applyFont="1" applyFill="1" applyBorder="1" applyAlignment="1">
      <alignment horizontal="left"/>
    </xf>
    <xf numFmtId="166" fontId="27" fillId="4" borderId="1" xfId="0" applyNumberFormat="1" applyFont="1" applyFill="1" applyBorder="1" applyAlignment="1">
      <alignment horizontal="right" vertical="top" wrapText="1"/>
    </xf>
    <xf numFmtId="1" fontId="27" fillId="0" borderId="1" xfId="0" applyNumberFormat="1" applyFont="1" applyBorder="1" applyAlignment="1">
      <alignment horizontal="right" vertical="top" wrapText="1"/>
    </xf>
    <xf numFmtId="167" fontId="27" fillId="0" borderId="1" xfId="0" applyNumberFormat="1" applyFont="1" applyFill="1" applyBorder="1" applyAlignment="1">
      <alignment horizontal="center" vertical="center"/>
    </xf>
    <xf numFmtId="1" fontId="27" fillId="4" borderId="1" xfId="0" applyNumberFormat="1" applyFont="1" applyFill="1" applyBorder="1" applyAlignment="1">
      <alignment horizontal="left" vertical="center"/>
    </xf>
    <xf numFmtId="1" fontId="27" fillId="0" borderId="1" xfId="0" applyNumberFormat="1" applyFont="1" applyBorder="1" applyAlignment="1">
      <alignment horizontal="left" vertical="center"/>
    </xf>
    <xf numFmtId="3" fontId="27" fillId="0" borderId="1" xfId="0" applyNumberFormat="1" applyFont="1" applyBorder="1" applyAlignment="1">
      <alignment horizontal="right" vertical="center" wrapText="1"/>
    </xf>
    <xf numFmtId="1" fontId="27" fillId="0" borderId="1" xfId="0" applyNumberFormat="1" applyFont="1" applyBorder="1" applyAlignment="1">
      <alignment horizontal="center" vertical="center"/>
    </xf>
    <xf numFmtId="1" fontId="27" fillId="4" borderId="1" xfId="0" applyNumberFormat="1" applyFont="1" applyFill="1" applyBorder="1" applyAlignment="1">
      <alignment horizontal="left" wrapText="1"/>
    </xf>
    <xf numFmtId="173" fontId="27" fillId="0" borderId="1" xfId="0" applyNumberFormat="1" applyFont="1" applyBorder="1" applyAlignment="1">
      <alignment horizontal="right" vertical="top" wrapText="1"/>
    </xf>
    <xf numFmtId="49" fontId="27" fillId="4" borderId="1" xfId="0" applyNumberFormat="1" applyFont="1" applyFill="1" applyBorder="1" applyAlignment="1">
      <alignment horizontal="center" vertical="center"/>
    </xf>
    <xf numFmtId="1" fontId="27" fillId="4" borderId="1" xfId="0" applyNumberFormat="1" applyFont="1" applyFill="1" applyBorder="1" applyAlignment="1">
      <alignment horizontal="center" vertical="center"/>
    </xf>
    <xf numFmtId="166" fontId="27" fillId="0" borderId="1" xfId="0" applyNumberFormat="1" applyFont="1" applyBorder="1" applyAlignment="1">
      <alignment horizontal="right" vertical="top" wrapText="1"/>
    </xf>
    <xf numFmtId="0" fontId="27" fillId="0" borderId="1" xfId="0" applyNumberFormat="1" applyFont="1" applyFill="1" applyBorder="1" applyAlignment="1">
      <alignment horizontal="right" vertical="center"/>
    </xf>
    <xf numFmtId="1" fontId="27" fillId="0" borderId="1" xfId="0" applyNumberFormat="1" applyFont="1" applyFill="1" applyBorder="1" applyAlignment="1">
      <alignment horizontal="left" vertical="center"/>
    </xf>
    <xf numFmtId="3" fontId="27" fillId="0" borderId="1" xfId="0" applyNumberFormat="1" applyFont="1" applyFill="1" applyBorder="1" applyAlignment="1">
      <alignment horizontal="right" vertical="top" wrapText="1"/>
    </xf>
    <xf numFmtId="49" fontId="27" fillId="0" borderId="1" xfId="0" applyNumberFormat="1" applyFont="1" applyFill="1" applyBorder="1" applyAlignment="1">
      <alignment horizontal="center" vertical="center"/>
    </xf>
    <xf numFmtId="1" fontId="27" fillId="0" borderId="1" xfId="0" applyNumberFormat="1" applyFont="1" applyFill="1" applyBorder="1" applyAlignment="1">
      <alignment horizontal="center" vertical="center"/>
    </xf>
    <xf numFmtId="1" fontId="27" fillId="0" borderId="1" xfId="0" applyNumberFormat="1" applyFont="1" applyFill="1" applyBorder="1" applyAlignment="1">
      <alignment horizontal="left" vertical="center" wrapText="1"/>
    </xf>
    <xf numFmtId="1" fontId="27" fillId="0" borderId="1" xfId="0" applyNumberFormat="1" applyFont="1" applyFill="1" applyBorder="1" applyAlignment="1">
      <alignment horizontal="left" wrapText="1"/>
    </xf>
    <xf numFmtId="173" fontId="27" fillId="0" borderId="1" xfId="0" applyNumberFormat="1" applyFont="1" applyFill="1" applyBorder="1" applyAlignment="1">
      <alignment horizontal="right" vertical="top" wrapText="1"/>
    </xf>
    <xf numFmtId="49" fontId="27" fillId="0" borderId="1" xfId="0" applyNumberFormat="1" applyFont="1" applyBorder="1" applyAlignment="1" applyProtection="1">
      <alignment horizontal="left" vertical="top" wrapText="1"/>
    </xf>
    <xf numFmtId="166" fontId="27" fillId="0" borderId="1" xfId="0" applyNumberFormat="1" applyFont="1" applyBorder="1" applyAlignment="1">
      <alignment horizontal="right" vertical="top"/>
    </xf>
    <xf numFmtId="1" fontId="27" fillId="0" borderId="1" xfId="0" applyNumberFormat="1" applyFont="1" applyFill="1" applyBorder="1" applyAlignment="1">
      <alignment horizontal="center"/>
    </xf>
    <xf numFmtId="166" fontId="27" fillId="0" borderId="1" xfId="0" applyNumberFormat="1" applyFont="1" applyFill="1" applyBorder="1" applyAlignment="1">
      <alignment horizontal="right" vertical="center"/>
    </xf>
    <xf numFmtId="3" fontId="27" fillId="0" borderId="1" xfId="0" applyNumberFormat="1" applyFont="1" applyFill="1" applyBorder="1" applyAlignment="1">
      <alignment horizontal="right" vertical="center"/>
    </xf>
    <xf numFmtId="1" fontId="27" fillId="0" borderId="1" xfId="18" applyNumberFormat="1" applyFont="1" applyBorder="1" applyAlignment="1">
      <alignment horizontal="center"/>
    </xf>
    <xf numFmtId="3" fontId="27" fillId="0" borderId="1" xfId="0" applyNumberFormat="1" applyFont="1" applyFill="1" applyBorder="1" applyAlignment="1">
      <alignment horizontal="left"/>
    </xf>
    <xf numFmtId="49" fontId="27" fillId="0" borderId="1" xfId="0" applyNumberFormat="1" applyFont="1" applyBorder="1" applyAlignment="1">
      <alignment horizontal="left"/>
    </xf>
  </cellXfs>
  <cellStyles count="31">
    <cellStyle name="Comma" xfId="7" builtinId="3"/>
    <cellStyle name="Comma 2" xfId="1"/>
    <cellStyle name="Comma 2 2" xfId="2"/>
    <cellStyle name="Comma 4" xfId="3"/>
    <cellStyle name="Comma 4 2" xfId="4"/>
    <cellStyle name="Excel Built-in Normal" xfId="5"/>
    <cellStyle name="Excel Built-in Normal 2" xfId="6"/>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68">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68">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4966.71420613426" createdVersion="5" refreshedVersion="6" minRefreshableVersion="3" recordCount="1246">
  <cacheSource type="worksheet">
    <worksheetSource ref="A1:L1247" sheet="Data January"/>
  </cacheSource>
  <cacheFields count="12">
    <cacheField name="Date" numFmtId="0">
      <sharedItems containsNonDate="0" containsDate="1" containsString="0" containsBlank="1" minDate="2023-01-01T00:00:00" maxDate="2023-02-01T00:00:00"/>
    </cacheField>
    <cacheField name="DetaiLs" numFmtId="0">
      <sharedItems containsBlank="1"/>
    </cacheField>
    <cacheField name="Type of Expenses" numFmtId="0">
      <sharedItems containsBlank="1" count="13">
        <s v="Telephone"/>
        <s v="Transport"/>
        <s v="Transfer fees"/>
        <s v="Travel subsistences"/>
        <s v="Services"/>
        <s v="Personnel"/>
        <s v="Trust Building"/>
        <s v="Office Material"/>
        <s v="Rent and Utilities"/>
        <s v="Internet"/>
        <s v="Bonus"/>
        <s v="Bank Fees"/>
        <m/>
      </sharedItems>
    </cacheField>
    <cacheField name="Departments" numFmtId="0">
      <sharedItems containsBlank="1" count="7">
        <s v="Management"/>
        <s v="Legal"/>
        <s v="Investigations"/>
        <s v="Office"/>
        <s v="Media"/>
        <m/>
        <s v="Investigation" u="1"/>
      </sharedItems>
    </cacheField>
    <cacheField name="Used FCFA" numFmtId="0">
      <sharedItems containsString="0" containsBlank="1" containsNumber="1" containsInteger="1" minValue="100" maxValue="231525"/>
    </cacheField>
    <cacheField name="Used US $ " numFmtId="0">
      <sharedItems containsString="0" containsBlank="1" containsNumber="1" minValue="0.16305329690505277" maxValue="377.50914565942344"/>
    </cacheField>
    <cacheField name="Receipt no." numFmtId="0">
      <sharedItems containsBlank="1"/>
    </cacheField>
    <cacheField name="Mission No" numFmtId="0">
      <sharedItems containsString="0" containsBlank="1" containsNumber="1" containsInteger="1" minValue="1" maxValue="6"/>
    </cacheField>
    <cacheField name="Users" numFmtId="0">
      <sharedItems containsBlank="1" count="20">
        <s v="Arrey"/>
        <s v="Eric"/>
        <s v="Aime"/>
        <s v="i27"/>
        <s v="Herve"/>
        <s v="Loveline"/>
        <s v="Stevens"/>
        <s v="Josias"/>
        <s v="i49"/>
        <s v="i69"/>
        <s v="i95"/>
        <s v="i89"/>
        <s v="i54"/>
        <s v="Unice"/>
        <s v="Lucien"/>
        <s v="Anna"/>
        <s v="Afriland-16"/>
        <s v="Afriland-13"/>
        <s v="Afriland-07"/>
        <m/>
      </sharedItems>
    </cacheField>
    <cacheField name="Project" numFmtId="0">
      <sharedItems containsBlank="1"/>
    </cacheField>
    <cacheField name="Donors" numFmtId="0">
      <sharedItems containsBlank="1" count="3">
        <s v="Wildcat"/>
        <s v="The Born Free Foundation"/>
        <m/>
      </sharedItems>
    </cacheField>
    <cacheField name="US $ " numFmtId="0">
      <sharedItems containsString="0" containsBlank="1" containsNumber="1" minValue="613.29639999999995" maxValue="748.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246">
  <r>
    <d v="2023-01-01T00:00:00"/>
    <s v="Phone"/>
    <x v="0"/>
    <x v="0"/>
    <n v="5000"/>
    <n v="8.1526648452526391"/>
    <s v="Phone-284"/>
    <m/>
    <x v="0"/>
    <s v="LAGA Cameroon"/>
    <x v="0"/>
    <n v="613.29639999999995"/>
  </r>
  <r>
    <d v="2023-01-01T00:00:00"/>
    <s v="Phone"/>
    <x v="0"/>
    <x v="0"/>
    <n v="5000"/>
    <n v="8.1526648452526391"/>
    <s v="Phone-285"/>
    <m/>
    <x v="1"/>
    <s v="LAGA Cameroon"/>
    <x v="0"/>
    <n v="613.29639999999995"/>
  </r>
  <r>
    <d v="2023-01-01T00:00:00"/>
    <s v="Phone"/>
    <x v="0"/>
    <x v="1"/>
    <n v="5000"/>
    <n v="8.1526648452526391"/>
    <s v="Phone-286"/>
    <m/>
    <x v="2"/>
    <s v="LAGA Cameroon"/>
    <x v="1"/>
    <n v="613.29639999999995"/>
  </r>
  <r>
    <d v="2023-01-01T00:00:00"/>
    <s v="Phone"/>
    <x v="0"/>
    <x v="2"/>
    <n v="5000"/>
    <n v="8.1526648452526391"/>
    <s v="Phone-287"/>
    <m/>
    <x v="3"/>
    <s v="LAGA Cameroon"/>
    <x v="1"/>
    <n v="613.29639999999995"/>
  </r>
  <r>
    <d v="2023-01-01T00:00:00"/>
    <s v="Phone"/>
    <x v="0"/>
    <x v="1"/>
    <n v="2500"/>
    <n v="4.0763324226263196"/>
    <s v="Phone-289"/>
    <m/>
    <x v="4"/>
    <s v="LAGA Cameroon"/>
    <x v="1"/>
    <n v="613.29639999999995"/>
  </r>
  <r>
    <d v="2023-01-01T00:00:00"/>
    <s v="Phone"/>
    <x v="0"/>
    <x v="1"/>
    <n v="2500"/>
    <n v="4.0763324226263196"/>
    <s v="Phone-290"/>
    <m/>
    <x v="5"/>
    <s v="LAGA Cameroon"/>
    <x v="1"/>
    <n v="613.29639999999995"/>
  </r>
  <r>
    <d v="2023-01-01T00:00:00"/>
    <s v="Phone"/>
    <x v="0"/>
    <x v="1"/>
    <n v="2500"/>
    <n v="4.0763324226263196"/>
    <s v="Phone-291"/>
    <m/>
    <x v="6"/>
    <s v="LAGA Cameroon"/>
    <x v="1"/>
    <n v="613.29639999999995"/>
  </r>
  <r>
    <d v="2023-01-01T00:00:00"/>
    <s v="Phone"/>
    <x v="0"/>
    <x v="1"/>
    <n v="2500"/>
    <n v="4.0763324226263196"/>
    <s v="Phone-292"/>
    <m/>
    <x v="7"/>
    <s v="LAGA Cameroon"/>
    <x v="1"/>
    <n v="613.29639999999995"/>
  </r>
  <r>
    <d v="2023-01-01T00:00:00"/>
    <s v="Phone"/>
    <x v="0"/>
    <x v="2"/>
    <n v="2500"/>
    <n v="4.0763324226263196"/>
    <s v="Phone-293"/>
    <m/>
    <x v="8"/>
    <s v="LAGA Cameroon"/>
    <x v="1"/>
    <n v="613.29639999999995"/>
  </r>
  <r>
    <d v="2023-01-01T00:00:00"/>
    <s v="Phone"/>
    <x v="0"/>
    <x v="2"/>
    <n v="2500"/>
    <n v="4.0763324226263196"/>
    <s v="Phone-294"/>
    <m/>
    <x v="9"/>
    <s v="LAGA Cameroon"/>
    <x v="1"/>
    <n v="613.29639999999995"/>
  </r>
  <r>
    <d v="2023-01-01T00:00:00"/>
    <s v="Phone"/>
    <x v="0"/>
    <x v="2"/>
    <n v="2500"/>
    <n v="4.0763324226263196"/>
    <s v="Phone-295"/>
    <m/>
    <x v="10"/>
    <s v="LAGA Cameroon"/>
    <x v="1"/>
    <n v="613.29639999999995"/>
  </r>
  <r>
    <d v="2023-01-01T00:00:00"/>
    <s v="Phone"/>
    <x v="0"/>
    <x v="2"/>
    <n v="2500"/>
    <n v="4.0763324226263196"/>
    <s v="Phone-296"/>
    <m/>
    <x v="11"/>
    <s v="LAGA Cameroon"/>
    <x v="1"/>
    <n v="613.29639999999995"/>
  </r>
  <r>
    <d v="2023-01-01T00:00:00"/>
    <s v="Phone"/>
    <x v="0"/>
    <x v="2"/>
    <n v="2500"/>
    <n v="4.0763324226263196"/>
    <s v="Phone-297"/>
    <m/>
    <x v="12"/>
    <s v="LAGA Cameroon"/>
    <x v="1"/>
    <n v="613.29639999999995"/>
  </r>
  <r>
    <d v="2023-01-01T00:00:00"/>
    <s v="Phone"/>
    <x v="0"/>
    <x v="3"/>
    <n v="2500"/>
    <n v="4.0763324226263196"/>
    <s v="Phone-298"/>
    <m/>
    <x v="13"/>
    <s v="LAGA Cameroon"/>
    <x v="0"/>
    <n v="613.29639999999995"/>
  </r>
  <r>
    <d v="2023-01-01T00:00:00"/>
    <s v="Phone"/>
    <x v="0"/>
    <x v="3"/>
    <n v="2500"/>
    <n v="4.0763324226263196"/>
    <s v="Phone-299"/>
    <m/>
    <x v="14"/>
    <s v="LAGA Cameroon"/>
    <x v="0"/>
    <n v="613.29639999999995"/>
  </r>
  <r>
    <d v="2023-01-02T00:00:00"/>
    <s v="Local Transport"/>
    <x v="1"/>
    <x v="0"/>
    <n v="2500"/>
    <n v="4.0763324226263196"/>
    <s v="Arrey-r"/>
    <m/>
    <x v="0"/>
    <s v="LAGA Cameroon"/>
    <x v="0"/>
    <n v="613.29639999999995"/>
  </r>
  <r>
    <d v="2023-01-02T00:00:00"/>
    <s v="MTN Mobile money"/>
    <x v="2"/>
    <x v="3"/>
    <n v="1500"/>
    <n v="2.4457994535757916"/>
    <s v="Arrey-r"/>
    <m/>
    <x v="0"/>
    <s v="LAGA Cameroon"/>
    <x v="0"/>
    <n v="613.29639999999995"/>
  </r>
  <r>
    <d v="2023-01-02T00:00:00"/>
    <s v="MTN Mobile money"/>
    <x v="2"/>
    <x v="3"/>
    <n v="1500"/>
    <n v="2.4457994535757916"/>
    <s v="Arrey-r"/>
    <m/>
    <x v="0"/>
    <s v="LAGA Cameroon"/>
    <x v="0"/>
    <n v="613.29639999999995"/>
  </r>
  <r>
    <d v="2023-01-02T00:00:00"/>
    <s v="Local Transport "/>
    <x v="1"/>
    <x v="2"/>
    <n v="1600"/>
    <n v="2.6088527504808443"/>
    <s v="i54-r"/>
    <m/>
    <x v="12"/>
    <s v="LAGA Cameroon"/>
    <x v="0"/>
    <n v="613.29639999999995"/>
  </r>
  <r>
    <d v="2023-01-02T00:00:00"/>
    <s v="Phone"/>
    <x v="0"/>
    <x v="0"/>
    <n v="5000"/>
    <n v="8.1526648452526391"/>
    <s v="Phone-307"/>
    <m/>
    <x v="0"/>
    <s v="LAGA Cameroon"/>
    <x v="0"/>
    <n v="613.29639999999995"/>
  </r>
  <r>
    <d v="2023-01-02T00:00:00"/>
    <s v="Phone"/>
    <x v="0"/>
    <x v="0"/>
    <n v="5000"/>
    <n v="8.1526648452526391"/>
    <s v="Phone-308"/>
    <m/>
    <x v="1"/>
    <s v="LAGA Cameroon"/>
    <x v="0"/>
    <n v="613.29639999999995"/>
  </r>
  <r>
    <d v="2023-01-02T00:00:00"/>
    <s v="Phone"/>
    <x v="0"/>
    <x v="1"/>
    <n v="2500"/>
    <n v="4.0763324226263196"/>
    <s v="Phone-309"/>
    <m/>
    <x v="6"/>
    <s v="LAGA Cameroon"/>
    <x v="1"/>
    <n v="613.29639999999995"/>
  </r>
  <r>
    <d v="2023-01-02T00:00:00"/>
    <s v="Phone"/>
    <x v="0"/>
    <x v="3"/>
    <n v="2500"/>
    <n v="4.0763324226263196"/>
    <s v="Phone-310"/>
    <m/>
    <x v="13"/>
    <s v="LAGA Cameroon"/>
    <x v="0"/>
    <n v="613.29639999999995"/>
  </r>
  <r>
    <d v="2023-01-02T00:00:00"/>
    <s v="Bafoussam-Douala"/>
    <x v="1"/>
    <x v="1"/>
    <n v="6500"/>
    <n v="10.59846429882843"/>
    <s v="ste-1"/>
    <m/>
    <x v="6"/>
    <s v="LAGA Cameroon"/>
    <x v="0"/>
    <n v="613.29639999999995"/>
  </r>
  <r>
    <d v="2023-01-02T00:00:00"/>
    <s v="Local Transport"/>
    <x v="1"/>
    <x v="1"/>
    <n v="1950"/>
    <n v="3.1795392896485293"/>
    <s v="ste-r"/>
    <m/>
    <x v="6"/>
    <s v="LAGA Cameroon"/>
    <x v="0"/>
    <n v="613.29639999999995"/>
  </r>
  <r>
    <d v="2023-01-02T00:00:00"/>
    <s v="Feeding"/>
    <x v="3"/>
    <x v="1"/>
    <n v="5000"/>
    <n v="8.1526648452526391"/>
    <s v="ste-r"/>
    <m/>
    <x v="6"/>
    <s v="LAGA Cameroon"/>
    <x v="1"/>
    <n v="613.29639999999995"/>
  </r>
  <r>
    <d v="2023-01-02T00:00:00"/>
    <s v="Lodging"/>
    <x v="3"/>
    <x v="1"/>
    <n v="10000"/>
    <n v="16.305329690505278"/>
    <s v="ste-2"/>
    <m/>
    <x v="6"/>
    <s v="LAGA Cameroon"/>
    <x v="1"/>
    <n v="613.29639999999995"/>
  </r>
  <r>
    <d v="2023-01-03T00:00:00"/>
    <s v="Local Transport"/>
    <x v="1"/>
    <x v="0"/>
    <n v="2500"/>
    <n v="4.0763324226263196"/>
    <s v="Arrey-r"/>
    <m/>
    <x v="0"/>
    <s v="LAGA Cameroon"/>
    <x v="0"/>
    <n v="613.29639999999995"/>
  </r>
  <r>
    <d v="2023-01-03T00:00:00"/>
    <s v="Local Transport"/>
    <x v="1"/>
    <x v="0"/>
    <n v="1650"/>
    <n v="2.6903793989333709"/>
    <s v="eri-r"/>
    <m/>
    <x v="1"/>
    <s v="LAGA Cameroon"/>
    <x v="0"/>
    <n v="613.29639999999995"/>
  </r>
  <r>
    <d v="2023-01-03T00:00:00"/>
    <s v="Local Transport"/>
    <x v="1"/>
    <x v="2"/>
    <n v="500"/>
    <n v="0.81526648452526385"/>
    <s v="Jos-r"/>
    <m/>
    <x v="7"/>
    <s v="LAGA Cameroon"/>
    <x v="0"/>
    <n v="613.29639999999995"/>
  </r>
  <r>
    <d v="2023-01-03T00:00:00"/>
    <s v="Phone"/>
    <x v="0"/>
    <x v="0"/>
    <n v="5000"/>
    <n v="8.1526648452526391"/>
    <s v="Phone-307"/>
    <m/>
    <x v="0"/>
    <s v="LAGA Cameroon"/>
    <x v="0"/>
    <n v="613.29639999999995"/>
  </r>
  <r>
    <d v="2023-01-03T00:00:00"/>
    <s v="Phone"/>
    <x v="0"/>
    <x v="0"/>
    <n v="5000"/>
    <n v="8.1526648452526391"/>
    <s v="Phone-308"/>
    <m/>
    <x v="1"/>
    <s v="LAGA Cameroon"/>
    <x v="0"/>
    <n v="613.29639999999995"/>
  </r>
  <r>
    <d v="2023-01-03T00:00:00"/>
    <s v="Phone"/>
    <x v="0"/>
    <x v="1"/>
    <n v="2500"/>
    <n v="4.0763324226263196"/>
    <s v="Phone-309"/>
    <m/>
    <x v="6"/>
    <s v="LAGA Cameroon"/>
    <x v="1"/>
    <n v="613.29639999999995"/>
  </r>
  <r>
    <d v="2023-01-03T00:00:00"/>
    <s v="Phone"/>
    <x v="0"/>
    <x v="3"/>
    <n v="2500"/>
    <n v="4.0763324226263196"/>
    <s v="Phone-310"/>
    <m/>
    <x v="13"/>
    <s v="LAGA Cameroon"/>
    <x v="0"/>
    <n v="613.29639999999995"/>
  </r>
  <r>
    <d v="2023-01-03T00:00:00"/>
    <s v="Local Transport"/>
    <x v="1"/>
    <x v="1"/>
    <n v="1950"/>
    <n v="3.1795392896485293"/>
    <s v="ste-r"/>
    <m/>
    <x v="6"/>
    <s v="LAGA Cameroon"/>
    <x v="0"/>
    <n v="613.29639999999995"/>
  </r>
  <r>
    <d v="2023-01-03T00:00:00"/>
    <s v="Feeding"/>
    <x v="3"/>
    <x v="1"/>
    <n v="5000"/>
    <n v="8.1526648452526391"/>
    <s v="ste-r"/>
    <m/>
    <x v="6"/>
    <s v="LAGA Cameroon"/>
    <x v="1"/>
    <n v="613.29639999999995"/>
  </r>
  <r>
    <d v="2023-01-03T00:00:00"/>
    <s v="Douala-Yaounde"/>
    <x v="1"/>
    <x v="1"/>
    <n v="3500"/>
    <n v="5.706865391676847"/>
    <s v="ste-3"/>
    <m/>
    <x v="6"/>
    <s v="LAGA Cameroon"/>
    <x v="0"/>
    <n v="613.29639999999995"/>
  </r>
  <r>
    <d v="2023-01-04T00:00:00"/>
    <s v="Local Transport"/>
    <x v="1"/>
    <x v="0"/>
    <n v="1700"/>
    <n v="2.771906047385897"/>
    <s v="eri-r"/>
    <m/>
    <x v="1"/>
    <s v="LAGA Cameroon"/>
    <x v="0"/>
    <n v="613.29639999999995"/>
  </r>
  <r>
    <d v="2023-01-04T00:00:00"/>
    <s v="Local Transport"/>
    <x v="1"/>
    <x v="2"/>
    <n v="500"/>
    <n v="0.81526648452526385"/>
    <s v="Jos-r"/>
    <m/>
    <x v="7"/>
    <s v="LAGA Cameroon"/>
    <x v="0"/>
    <n v="613.29639999999995"/>
  </r>
  <r>
    <d v="2023-01-04T00:00:00"/>
    <s v="Local Transport"/>
    <x v="1"/>
    <x v="1"/>
    <n v="1400"/>
    <n v="2.282746156670739"/>
    <s v="Her-r"/>
    <m/>
    <x v="4"/>
    <s v="LAGA Cameroon"/>
    <x v="0"/>
    <n v="613.29639999999995"/>
  </r>
  <r>
    <d v="2023-01-05T00:00:00"/>
    <s v="Local Transport"/>
    <x v="1"/>
    <x v="0"/>
    <n v="2500"/>
    <n v="4.0763324226263196"/>
    <s v="Arrey-r"/>
    <m/>
    <x v="0"/>
    <s v="LAGA Cameroon"/>
    <x v="0"/>
    <n v="613.29639999999995"/>
  </r>
  <r>
    <d v="2023-01-05T00:00:00"/>
    <s v="Local Transport"/>
    <x v="1"/>
    <x v="0"/>
    <n v="1700"/>
    <n v="2.771906047385897"/>
    <s v="eri-r"/>
    <m/>
    <x v="1"/>
    <s v="LAGA Cameroon"/>
    <x v="0"/>
    <n v="613.29639999999995"/>
  </r>
  <r>
    <d v="2023-01-05T00:00:00"/>
    <s v="Local Transport"/>
    <x v="1"/>
    <x v="2"/>
    <n v="1000"/>
    <n v="1.6305329690505277"/>
    <s v="Jos-r"/>
    <m/>
    <x v="7"/>
    <s v="LAGA Cameroon"/>
    <x v="0"/>
    <n v="613.29639999999995"/>
  </r>
  <r>
    <d v="2023-01-06T00:00:00"/>
    <s v="Local Transport"/>
    <x v="1"/>
    <x v="0"/>
    <n v="1600"/>
    <n v="2.6088527504808443"/>
    <s v="eri-r"/>
    <m/>
    <x v="1"/>
    <s v="LAGA Cameroon"/>
    <x v="0"/>
    <n v="613.29639999999995"/>
  </r>
  <r>
    <d v="2023-01-07T00:00:00"/>
    <s v="Local Transport"/>
    <x v="1"/>
    <x v="0"/>
    <n v="1600"/>
    <n v="2.6088527504808443"/>
    <s v="eri-r"/>
    <m/>
    <x v="1"/>
    <s v="LAGA Cameroon"/>
    <x v="0"/>
    <n v="613.29639999999995"/>
  </r>
  <r>
    <d v="2023-01-07T00:00:00"/>
    <s v="Phone"/>
    <x v="0"/>
    <x v="0"/>
    <n v="5000"/>
    <n v="8.1526648452526391"/>
    <s v="Phone-307"/>
    <m/>
    <x v="0"/>
    <s v="LAGA Cameroon"/>
    <x v="0"/>
    <n v="613.29639999999995"/>
  </r>
  <r>
    <d v="2023-01-07T00:00:00"/>
    <s v="Phone"/>
    <x v="0"/>
    <x v="0"/>
    <n v="5000"/>
    <n v="8.1526648452526391"/>
    <s v="Phone-308"/>
    <m/>
    <x v="1"/>
    <s v="LAGA Cameroon"/>
    <x v="0"/>
    <n v="613.29639999999995"/>
  </r>
  <r>
    <d v="2023-01-07T00:00:00"/>
    <s v="Phone"/>
    <x v="0"/>
    <x v="1"/>
    <n v="2500"/>
    <n v="4.0763324226263196"/>
    <s v="Phone-309"/>
    <m/>
    <x v="6"/>
    <s v="LAGA Cameroon"/>
    <x v="1"/>
    <n v="613.29639999999995"/>
  </r>
  <r>
    <d v="2023-01-07T00:00:00"/>
    <s v="Phone"/>
    <x v="0"/>
    <x v="3"/>
    <n v="2500"/>
    <n v="4.0763324226263196"/>
    <s v="Phone-310"/>
    <m/>
    <x v="13"/>
    <s v="LAGA Cameroon"/>
    <x v="0"/>
    <n v="613.29639999999995"/>
  </r>
  <r>
    <d v="2023-01-08T00:00:00"/>
    <s v="Local Transport"/>
    <x v="1"/>
    <x v="0"/>
    <n v="1600"/>
    <n v="2.6088527504808443"/>
    <s v="eri-r"/>
    <m/>
    <x v="1"/>
    <s v="LAGA Cameroon"/>
    <x v="0"/>
    <n v="613.29639999999995"/>
  </r>
  <r>
    <d v="2023-01-08T00:00:00"/>
    <s v="Phone"/>
    <x v="0"/>
    <x v="0"/>
    <n v="5000"/>
    <n v="8.1526648452526391"/>
    <s v="Phone-307"/>
    <m/>
    <x v="0"/>
    <s v="LAGA Cameroon"/>
    <x v="0"/>
    <n v="613.29639999999995"/>
  </r>
  <r>
    <d v="2023-01-08T00:00:00"/>
    <s v="Phone"/>
    <x v="0"/>
    <x v="0"/>
    <n v="5000"/>
    <n v="8.1526648452526391"/>
    <s v="Phone-308"/>
    <m/>
    <x v="1"/>
    <s v="LAGA Cameroon"/>
    <x v="0"/>
    <n v="613.29639999999995"/>
  </r>
  <r>
    <d v="2023-01-08T00:00:00"/>
    <s v="Phone"/>
    <x v="0"/>
    <x v="3"/>
    <n v="2500"/>
    <n v="4.0763324226263196"/>
    <s v="Phone-310"/>
    <m/>
    <x v="13"/>
    <s v="LAGA Cameroon"/>
    <x v="0"/>
    <n v="613.29639999999995"/>
  </r>
  <r>
    <d v="2023-01-09T00:00:00"/>
    <s v="Local Tranport"/>
    <x v="1"/>
    <x v="1"/>
    <n v="1800"/>
    <n v="2.9349593442909501"/>
    <s v="Aim-r"/>
    <m/>
    <x v="2"/>
    <s v="LAGA Cameroon"/>
    <x v="0"/>
    <n v="613.29639999999995"/>
  </r>
  <r>
    <d v="2023-01-09T00:00:00"/>
    <s v="Local Transport"/>
    <x v="1"/>
    <x v="0"/>
    <n v="2500"/>
    <n v="4.0763324226263196"/>
    <s v="Arrey-r"/>
    <m/>
    <x v="0"/>
    <s v="LAGA Cameroon"/>
    <x v="0"/>
    <n v="613.29639999999995"/>
  </r>
  <r>
    <d v="2023-01-09T00:00:00"/>
    <s v="Local Transport "/>
    <x v="1"/>
    <x v="0"/>
    <n v="1900"/>
    <n v="3.0980126411960027"/>
    <s v="eri-r"/>
    <m/>
    <x v="1"/>
    <s v="LAGA Cameroon"/>
    <x v="0"/>
    <n v="613.29639999999995"/>
  </r>
  <r>
    <d v="2023-01-09T00:00:00"/>
    <s v="Local Transport"/>
    <x v="1"/>
    <x v="2"/>
    <n v="1900"/>
    <n v="3.0980126411960027"/>
    <s v="i95-r"/>
    <m/>
    <x v="10"/>
    <s v="LAGA Cameroon"/>
    <x v="0"/>
    <n v="613.29639999999995"/>
  </r>
  <r>
    <d v="2023-01-09T00:00:00"/>
    <s v="Local Transport"/>
    <x v="1"/>
    <x v="2"/>
    <n v="1600"/>
    <n v="2.6088527504808443"/>
    <s v="i27-r"/>
    <m/>
    <x v="3"/>
    <s v="LAGA Cameroon"/>
    <x v="0"/>
    <n v="613.29639999999995"/>
  </r>
  <r>
    <d v="2023-01-09T00:00:00"/>
    <s v="Local Transport"/>
    <x v="1"/>
    <x v="2"/>
    <n v="1950"/>
    <n v="3.1795392896485293"/>
    <s v="i49-r"/>
    <m/>
    <x v="8"/>
    <s v="LAGA Cameroon"/>
    <x v="0"/>
    <n v="613.29639999999995"/>
  </r>
  <r>
    <d v="2023-01-09T00:00:00"/>
    <s v="Local Transport"/>
    <x v="1"/>
    <x v="2"/>
    <n v="1950"/>
    <n v="3.1795392896485293"/>
    <s v="i69-r"/>
    <m/>
    <x v="9"/>
    <s v="LAGA Cameroon"/>
    <x v="0"/>
    <n v="613.29639999999995"/>
  </r>
  <r>
    <d v="2023-01-09T00:00:00"/>
    <s v="Local Transport"/>
    <x v="1"/>
    <x v="2"/>
    <n v="2000"/>
    <n v="3.2610659381010554"/>
    <s v="i89-r"/>
    <m/>
    <x v="11"/>
    <s v="LAGA Cameroon"/>
    <x v="0"/>
    <n v="613.29639999999995"/>
  </r>
  <r>
    <d v="2023-01-09T00:00:00"/>
    <s v="Local Transport"/>
    <x v="1"/>
    <x v="2"/>
    <n v="500"/>
    <n v="0.81526648452526385"/>
    <s v="Jos-r"/>
    <m/>
    <x v="7"/>
    <s v="LAGA Cameroon"/>
    <x v="0"/>
    <n v="613.29639999999995"/>
  </r>
  <r>
    <d v="2023-01-09T00:00:00"/>
    <s v="Local Transport"/>
    <x v="1"/>
    <x v="1"/>
    <n v="1500"/>
    <n v="2.4457994535757916"/>
    <s v="Love-r"/>
    <m/>
    <x v="5"/>
    <s v="LAGA Cameroon"/>
    <x v="0"/>
    <n v="613.29639999999995"/>
  </r>
  <r>
    <d v="2023-01-09T00:00:00"/>
    <s v="Local Transport"/>
    <x v="1"/>
    <x v="3"/>
    <n v="1800"/>
    <n v="2.9349593442909501"/>
    <s v="luc-r"/>
    <m/>
    <x v="14"/>
    <s v="LAGA Cameroon"/>
    <x v="0"/>
    <n v="613.29639999999995"/>
  </r>
  <r>
    <d v="2023-01-09T00:00:00"/>
    <s v="Phone"/>
    <x v="0"/>
    <x v="0"/>
    <n v="5000"/>
    <n v="8.1526648452526391"/>
    <s v="Phone-284"/>
    <m/>
    <x v="0"/>
    <s v="LAGA Cameroon"/>
    <x v="0"/>
    <n v="613.29639999999995"/>
  </r>
  <r>
    <d v="2023-01-09T00:00:00"/>
    <s v="Phone"/>
    <x v="0"/>
    <x v="0"/>
    <n v="5000"/>
    <n v="8.1526648452526391"/>
    <s v="Phone-285"/>
    <m/>
    <x v="1"/>
    <s v="LAGA Cameroon"/>
    <x v="0"/>
    <n v="613.29639999999995"/>
  </r>
  <r>
    <d v="2023-01-09T00:00:00"/>
    <s v="Phone"/>
    <x v="0"/>
    <x v="1"/>
    <n v="5000"/>
    <n v="8.1526648452526391"/>
    <s v="Phone-286"/>
    <m/>
    <x v="2"/>
    <s v="LAGA Cameroon"/>
    <x v="1"/>
    <n v="613.29639999999995"/>
  </r>
  <r>
    <d v="2023-01-09T00:00:00"/>
    <s v="Phone"/>
    <x v="0"/>
    <x v="2"/>
    <n v="5000"/>
    <n v="8.1526648452526391"/>
    <s v="Phone-287"/>
    <m/>
    <x v="3"/>
    <s v="LAGA Cameroon"/>
    <x v="1"/>
    <n v="613.29639999999995"/>
  </r>
  <r>
    <d v="2023-01-09T00:00:00"/>
    <s v="Phone"/>
    <x v="0"/>
    <x v="1"/>
    <n v="2500"/>
    <n v="4.0763324226263196"/>
    <s v="Phone-289"/>
    <m/>
    <x v="15"/>
    <s v="LAGA Cameroon"/>
    <x v="1"/>
    <n v="613.29639999999995"/>
  </r>
  <r>
    <d v="2023-01-09T00:00:00"/>
    <s v="Phone"/>
    <x v="0"/>
    <x v="1"/>
    <n v="2500"/>
    <n v="4.0763324226263196"/>
    <s v="Phone-289"/>
    <m/>
    <x v="4"/>
    <s v="LAGA Cameroon"/>
    <x v="1"/>
    <n v="613.29639999999995"/>
  </r>
  <r>
    <d v="2023-01-09T00:00:00"/>
    <s v="Phone"/>
    <x v="0"/>
    <x v="1"/>
    <n v="2500"/>
    <n v="4.0763324226263196"/>
    <s v="Phone-290"/>
    <m/>
    <x v="5"/>
    <s v="LAGA Cameroon"/>
    <x v="1"/>
    <n v="613.29639999999995"/>
  </r>
  <r>
    <d v="2023-01-09T00:00:00"/>
    <s v="Phone"/>
    <x v="0"/>
    <x v="1"/>
    <n v="2500"/>
    <n v="4.0763324226263196"/>
    <s v="Phone-291"/>
    <m/>
    <x v="6"/>
    <s v="LAGA Cameroon"/>
    <x v="1"/>
    <n v="613.29639999999995"/>
  </r>
  <r>
    <d v="2023-01-09T00:00:00"/>
    <s v="Phone"/>
    <x v="0"/>
    <x v="1"/>
    <n v="2500"/>
    <n v="4.0763324226263196"/>
    <s v="Phone-292"/>
    <m/>
    <x v="7"/>
    <s v="LAGA Cameroon"/>
    <x v="1"/>
    <n v="613.29639999999995"/>
  </r>
  <r>
    <d v="2023-01-09T00:00:00"/>
    <s v="Phone"/>
    <x v="0"/>
    <x v="2"/>
    <n v="2500"/>
    <n v="4.0763324226263196"/>
    <s v="Phone-293"/>
    <m/>
    <x v="8"/>
    <s v="LAGA Cameroon"/>
    <x v="1"/>
    <n v="613.29639999999995"/>
  </r>
  <r>
    <d v="2023-01-09T00:00:00"/>
    <s v="Phone"/>
    <x v="0"/>
    <x v="2"/>
    <n v="2500"/>
    <n v="4.0763324226263196"/>
    <s v="Phone-294"/>
    <m/>
    <x v="9"/>
    <s v="LAGA Cameroon"/>
    <x v="1"/>
    <n v="613.29639999999995"/>
  </r>
  <r>
    <d v="2023-01-09T00:00:00"/>
    <s v="Phone"/>
    <x v="0"/>
    <x v="2"/>
    <n v="2500"/>
    <n v="4.0763324226263196"/>
    <s v="Phone-295"/>
    <m/>
    <x v="10"/>
    <s v="LAGA Cameroon"/>
    <x v="1"/>
    <n v="613.29639999999995"/>
  </r>
  <r>
    <d v="2023-01-09T00:00:00"/>
    <s v="Phone"/>
    <x v="0"/>
    <x v="2"/>
    <n v="2500"/>
    <n v="4.0763324226263196"/>
    <s v="Phone-296"/>
    <m/>
    <x v="11"/>
    <s v="LAGA Cameroon"/>
    <x v="1"/>
    <n v="613.29639999999995"/>
  </r>
  <r>
    <d v="2023-01-09T00:00:00"/>
    <s v="Phone"/>
    <x v="0"/>
    <x v="2"/>
    <n v="2500"/>
    <n v="4.0763324226263196"/>
    <s v="Phone-297"/>
    <m/>
    <x v="12"/>
    <s v="LAGA Cameroon"/>
    <x v="1"/>
    <n v="613.29639999999995"/>
  </r>
  <r>
    <d v="2023-01-09T00:00:00"/>
    <s v="Phone"/>
    <x v="0"/>
    <x v="3"/>
    <n v="2500"/>
    <n v="4.0763324226263196"/>
    <s v="Phone-298"/>
    <m/>
    <x v="13"/>
    <s v="LAGA Cameroon"/>
    <x v="0"/>
    <n v="613.29639999999995"/>
  </r>
  <r>
    <d v="2023-01-09T00:00:00"/>
    <s v="Phone"/>
    <x v="0"/>
    <x v="3"/>
    <n v="2500"/>
    <n v="4.0763324226263196"/>
    <s v="Phone-299"/>
    <m/>
    <x v="14"/>
    <s v="LAGA Cameroon"/>
    <x v="0"/>
    <n v="613.29639999999995"/>
  </r>
  <r>
    <d v="2023-01-09T00:00:00"/>
    <s v="Local Transport"/>
    <x v="1"/>
    <x v="1"/>
    <n v="2500"/>
    <n v="4.0763324226263196"/>
    <s v="Her-r"/>
    <m/>
    <x v="4"/>
    <s v="LAGA Cameroon"/>
    <x v="0"/>
    <n v="613.29639999999995"/>
  </r>
  <r>
    <d v="2023-01-09T00:00:00"/>
    <s v="Local Transport"/>
    <x v="1"/>
    <x v="1"/>
    <n v="1500"/>
    <n v="2.4457994535757916"/>
    <s v="ste-r"/>
    <m/>
    <x v="6"/>
    <s v="LAGA Cameroon"/>
    <x v="0"/>
    <n v="613.29639999999995"/>
  </r>
  <r>
    <d v="2023-01-09T00:00:00"/>
    <s v="Local Transport"/>
    <x v="1"/>
    <x v="3"/>
    <n v="1950"/>
    <n v="3.1795392896485293"/>
    <s v="Uni-r"/>
    <m/>
    <x v="13"/>
    <s v="LAGA Cameroon"/>
    <x v="0"/>
    <n v="613.29639999999995"/>
  </r>
  <r>
    <d v="2023-01-09T00:00:00"/>
    <s v="Office Cleaning"/>
    <x v="4"/>
    <x v="3"/>
    <n v="10000"/>
    <n v="16.305329690505278"/>
    <s v="Uni-1"/>
    <m/>
    <x v="13"/>
    <s v="LAGA Cameroon"/>
    <x v="0"/>
    <n v="613.29639999999995"/>
  </r>
  <r>
    <d v="2023-01-10T00:00:00"/>
    <s v="TAX - December 2022"/>
    <x v="5"/>
    <x v="0"/>
    <n v="175647"/>
    <n v="286.39822441481806"/>
    <s v="Hr-TAX-12"/>
    <m/>
    <x v="16"/>
    <s v="LAGA Cameroon"/>
    <x v="0"/>
    <n v="613.29639999999995"/>
  </r>
  <r>
    <d v="2023-01-10T00:00:00"/>
    <s v="TAX - December 2022"/>
    <x v="5"/>
    <x v="4"/>
    <n v="58409"/>
    <n v="95.237800189272278"/>
    <s v="Hr-TAX-12"/>
    <m/>
    <x v="16"/>
    <s v="LAGA Cameroon"/>
    <x v="0"/>
    <n v="613.29639999999995"/>
  </r>
  <r>
    <d v="2023-01-10T00:00:00"/>
    <s v="TAX - December 2022"/>
    <x v="5"/>
    <x v="2"/>
    <n v="136341"/>
    <n v="222.30849553331799"/>
    <s v="Hr-TAX-12"/>
    <m/>
    <x v="16"/>
    <s v="LAGA Cameroon"/>
    <x v="0"/>
    <n v="613.29639999999995"/>
  </r>
  <r>
    <d v="2023-01-10T00:00:00"/>
    <s v="TAX - December 2022"/>
    <x v="5"/>
    <x v="1"/>
    <n v="113047"/>
    <n v="184.326860552255"/>
    <s v="Hr-TAX-12"/>
    <m/>
    <x v="16"/>
    <s v="LAGA Cameroon"/>
    <x v="0"/>
    <n v="613.29639999999995"/>
  </r>
  <r>
    <d v="2023-01-10T00:00:00"/>
    <s v="TAX - December 2022"/>
    <x v="5"/>
    <x v="3"/>
    <n v="31072"/>
    <n v="50.663920414338001"/>
    <s v="Hr-TAX-12"/>
    <m/>
    <x v="16"/>
    <s v="LAGA Cameroon"/>
    <x v="0"/>
    <n v="613.29639999999995"/>
  </r>
  <r>
    <d v="2023-01-10T00:00:00"/>
    <s v="Local Tranport"/>
    <x v="1"/>
    <x v="1"/>
    <n v="1600"/>
    <n v="2.6088527504808443"/>
    <s v="Aim-r"/>
    <m/>
    <x v="2"/>
    <s v="LAGA Cameroon"/>
    <x v="0"/>
    <n v="613.29639999999995"/>
  </r>
  <r>
    <d v="2023-01-10T00:00:00"/>
    <s v="Local Transport"/>
    <x v="1"/>
    <x v="4"/>
    <n v="1600"/>
    <n v="2.6088527504808443"/>
    <s v="ann-r"/>
    <m/>
    <x v="15"/>
    <s v="LAGA Cameroon"/>
    <x v="0"/>
    <n v="613.29639999999995"/>
  </r>
  <r>
    <d v="2023-01-10T00:00:00"/>
    <s v="Local Transport"/>
    <x v="1"/>
    <x v="0"/>
    <n v="3000"/>
    <n v="4.8915989071515833"/>
    <s v="Arrey-r"/>
    <m/>
    <x v="0"/>
    <s v="LAGA Cameroon"/>
    <x v="0"/>
    <n v="613.29639999999995"/>
  </r>
  <r>
    <d v="2023-01-10T00:00:00"/>
    <s v="Hire Taxi"/>
    <x v="1"/>
    <x v="0"/>
    <n v="4000"/>
    <n v="6.5221318762021108"/>
    <s v="Arrey-r"/>
    <m/>
    <x v="0"/>
    <s v="LAGA Cameroon"/>
    <x v="0"/>
    <n v="613.29639999999995"/>
  </r>
  <r>
    <d v="2023-01-10T00:00:00"/>
    <s v="Local Transport "/>
    <x v="1"/>
    <x v="0"/>
    <n v="1700"/>
    <n v="2.771906047385897"/>
    <s v="eri-r"/>
    <m/>
    <x v="1"/>
    <s v="LAGA Cameroon"/>
    <x v="0"/>
    <n v="613.29639999999995"/>
  </r>
  <r>
    <d v="2023-01-10T00:00:00"/>
    <s v="Local Transport"/>
    <x v="1"/>
    <x v="2"/>
    <n v="1900"/>
    <n v="3.0980126411960027"/>
    <s v="i95-r"/>
    <m/>
    <x v="10"/>
    <s v="LAGA Cameroon"/>
    <x v="0"/>
    <n v="613.29639999999995"/>
  </r>
  <r>
    <d v="2023-01-10T00:00:00"/>
    <s v="Local Transport"/>
    <x v="1"/>
    <x v="2"/>
    <n v="1800"/>
    <n v="2.9349593442909501"/>
    <s v="i27-r"/>
    <m/>
    <x v="3"/>
    <s v="LAGA Cameroon"/>
    <x v="0"/>
    <n v="613.29639999999995"/>
  </r>
  <r>
    <d v="2023-01-10T00:00:00"/>
    <s v="Local Transport"/>
    <x v="1"/>
    <x v="2"/>
    <n v="3000"/>
    <n v="4.8915989071515833"/>
    <s v="i49-r"/>
    <m/>
    <x v="8"/>
    <s v="LAGA Cameroon"/>
    <x v="0"/>
    <n v="613.29639999999995"/>
  </r>
  <r>
    <d v="2023-01-10T00:00:00"/>
    <s v="Local Transport "/>
    <x v="1"/>
    <x v="2"/>
    <n v="1600"/>
    <n v="2.6088527504808443"/>
    <s v="i54-r"/>
    <m/>
    <x v="12"/>
    <s v="LAGA Cameroon"/>
    <x v="0"/>
    <n v="613.29639999999995"/>
  </r>
  <r>
    <d v="2023-01-10T00:00:00"/>
    <s v="Local Transport"/>
    <x v="1"/>
    <x v="2"/>
    <n v="1800"/>
    <n v="2.9349593442909501"/>
    <s v="i69-r"/>
    <m/>
    <x v="9"/>
    <s v="LAGA Cameroon"/>
    <x v="0"/>
    <n v="613.29639999999995"/>
  </r>
  <r>
    <d v="2023-01-10T00:00:00"/>
    <s v="Local Transport"/>
    <x v="1"/>
    <x v="2"/>
    <n v="2200"/>
    <n v="3.5871725319111611"/>
    <s v="i89-r"/>
    <m/>
    <x v="11"/>
    <s v="LAGA Cameroon"/>
    <x v="0"/>
    <n v="613.29639999999995"/>
  </r>
  <r>
    <d v="2023-01-10T00:00:00"/>
    <s v="Local Transport"/>
    <x v="1"/>
    <x v="2"/>
    <n v="500"/>
    <n v="0.81526648452526385"/>
    <s v="Jos-r"/>
    <m/>
    <x v="7"/>
    <s v="LAGA Cameroon"/>
    <x v="0"/>
    <n v="613.29639999999995"/>
  </r>
  <r>
    <d v="2023-01-10T00:00:00"/>
    <s v="Local Transport"/>
    <x v="1"/>
    <x v="1"/>
    <n v="1300"/>
    <n v="2.1196928597656859"/>
    <s v="Love-r"/>
    <m/>
    <x v="5"/>
    <s v="LAGA Cameroon"/>
    <x v="0"/>
    <n v="613.29639999999995"/>
  </r>
  <r>
    <d v="2023-01-10T00:00:00"/>
    <s v="Local Transport"/>
    <x v="1"/>
    <x v="3"/>
    <n v="1800"/>
    <n v="2.9349593442909501"/>
    <s v="luc-r"/>
    <m/>
    <x v="14"/>
    <s v="LAGA Cameroon"/>
    <x v="0"/>
    <n v="613.29639999999995"/>
  </r>
  <r>
    <d v="2023-01-10T00:00:00"/>
    <s v="Phone"/>
    <x v="0"/>
    <x v="0"/>
    <n v="5000"/>
    <n v="8.1526648452526391"/>
    <s v="Phone-284"/>
    <m/>
    <x v="0"/>
    <s v="LAGA Cameroon"/>
    <x v="0"/>
    <n v="613.29639999999995"/>
  </r>
  <r>
    <d v="2023-01-10T00:00:00"/>
    <s v="Phone"/>
    <x v="0"/>
    <x v="0"/>
    <n v="5000"/>
    <n v="8.1526648452526391"/>
    <s v="Phone-285"/>
    <m/>
    <x v="1"/>
    <s v="LAGA Cameroon"/>
    <x v="0"/>
    <n v="613.29639999999995"/>
  </r>
  <r>
    <d v="2023-01-10T00:00:00"/>
    <s v="Phone"/>
    <x v="0"/>
    <x v="1"/>
    <n v="5000"/>
    <n v="8.1526648452526391"/>
    <s v="Phone-286"/>
    <m/>
    <x v="2"/>
    <s v="LAGA Cameroon"/>
    <x v="1"/>
    <n v="613.29639999999995"/>
  </r>
  <r>
    <d v="2023-01-10T00:00:00"/>
    <s v="Phone"/>
    <x v="0"/>
    <x v="2"/>
    <n v="5000"/>
    <n v="8.1526648452526391"/>
    <s v="Phone-287"/>
    <m/>
    <x v="3"/>
    <s v="LAGA Cameroon"/>
    <x v="1"/>
    <n v="613.29639999999995"/>
  </r>
  <r>
    <d v="2023-01-10T00:00:00"/>
    <s v="Phone"/>
    <x v="0"/>
    <x v="1"/>
    <n v="2500"/>
    <n v="4.0763324226263196"/>
    <s v="Phone-289"/>
    <m/>
    <x v="15"/>
    <s v="LAGA Cameroon"/>
    <x v="1"/>
    <n v="613.29639999999995"/>
  </r>
  <r>
    <d v="2023-01-10T00:00:00"/>
    <s v="Phone"/>
    <x v="0"/>
    <x v="1"/>
    <n v="2500"/>
    <n v="4.0763324226263196"/>
    <s v="Phone-289"/>
    <m/>
    <x v="4"/>
    <s v="LAGA Cameroon"/>
    <x v="1"/>
    <n v="613.29639999999995"/>
  </r>
  <r>
    <d v="2023-01-10T00:00:00"/>
    <s v="Phone"/>
    <x v="0"/>
    <x v="1"/>
    <n v="2500"/>
    <n v="4.0763324226263196"/>
    <s v="Phone-290"/>
    <m/>
    <x v="5"/>
    <s v="LAGA Cameroon"/>
    <x v="1"/>
    <n v="613.29639999999995"/>
  </r>
  <r>
    <d v="2023-01-10T00:00:00"/>
    <s v="Phone"/>
    <x v="0"/>
    <x v="1"/>
    <n v="2500"/>
    <n v="4.0763324226263196"/>
    <s v="Phone-291"/>
    <m/>
    <x v="6"/>
    <s v="LAGA Cameroon"/>
    <x v="1"/>
    <n v="613.29639999999995"/>
  </r>
  <r>
    <d v="2023-01-10T00:00:00"/>
    <s v="Phone"/>
    <x v="0"/>
    <x v="1"/>
    <n v="2500"/>
    <n v="4.0763324226263196"/>
    <s v="Phone-292"/>
    <m/>
    <x v="7"/>
    <s v="LAGA Cameroon"/>
    <x v="1"/>
    <n v="613.29639999999995"/>
  </r>
  <r>
    <d v="2023-01-10T00:00:00"/>
    <s v="Phone"/>
    <x v="0"/>
    <x v="2"/>
    <n v="2500"/>
    <n v="4.0763324226263196"/>
    <s v="Phone-293"/>
    <m/>
    <x v="8"/>
    <s v="LAGA Cameroon"/>
    <x v="1"/>
    <n v="613.29639999999995"/>
  </r>
  <r>
    <d v="2023-01-10T00:00:00"/>
    <s v="Phone"/>
    <x v="0"/>
    <x v="2"/>
    <n v="2500"/>
    <n v="4.0763324226263196"/>
    <s v="Phone-294"/>
    <m/>
    <x v="9"/>
    <s v="LAGA Cameroon"/>
    <x v="1"/>
    <n v="613.29639999999995"/>
  </r>
  <r>
    <d v="2023-01-10T00:00:00"/>
    <s v="Phone"/>
    <x v="0"/>
    <x v="2"/>
    <n v="2500"/>
    <n v="4.0763324226263196"/>
    <s v="Phone-295"/>
    <m/>
    <x v="10"/>
    <s v="LAGA Cameroon"/>
    <x v="1"/>
    <n v="613.29639999999995"/>
  </r>
  <r>
    <d v="2023-01-10T00:00:00"/>
    <s v="Phone"/>
    <x v="0"/>
    <x v="2"/>
    <n v="2500"/>
    <n v="4.0763324226263196"/>
    <s v="Phone-296"/>
    <m/>
    <x v="11"/>
    <s v="LAGA Cameroon"/>
    <x v="1"/>
    <n v="613.29639999999995"/>
  </r>
  <r>
    <d v="2023-01-10T00:00:00"/>
    <s v="Phone"/>
    <x v="0"/>
    <x v="2"/>
    <n v="2500"/>
    <n v="4.0763324226263196"/>
    <s v="Phone-297"/>
    <m/>
    <x v="12"/>
    <s v="LAGA Cameroon"/>
    <x v="1"/>
    <n v="613.29639999999995"/>
  </r>
  <r>
    <d v="2023-01-10T00:00:00"/>
    <s v="Phone"/>
    <x v="0"/>
    <x v="3"/>
    <n v="2500"/>
    <n v="4.0763324226263196"/>
    <s v="Phone-298"/>
    <m/>
    <x v="13"/>
    <s v="LAGA Cameroon"/>
    <x v="0"/>
    <n v="613.29639999999995"/>
  </r>
  <r>
    <d v="2023-01-10T00:00:00"/>
    <s v="Phone"/>
    <x v="0"/>
    <x v="3"/>
    <n v="2500"/>
    <n v="4.0763324226263196"/>
    <s v="Phone-299"/>
    <m/>
    <x v="14"/>
    <s v="LAGA Cameroon"/>
    <x v="0"/>
    <n v="613.29639999999995"/>
  </r>
  <r>
    <d v="2023-01-10T00:00:00"/>
    <s v="Local Transport"/>
    <x v="1"/>
    <x v="1"/>
    <n v="1900"/>
    <n v="3.0980126411960027"/>
    <s v="Her-r"/>
    <m/>
    <x v="4"/>
    <s v="LAGA Cameroon"/>
    <x v="0"/>
    <n v="613.29639999999995"/>
  </r>
  <r>
    <d v="2023-01-10T00:00:00"/>
    <s v="Local Transport"/>
    <x v="1"/>
    <x v="1"/>
    <n v="1600"/>
    <n v="2.6088527504808443"/>
    <s v="ste-r"/>
    <m/>
    <x v="6"/>
    <s v="LAGA Cameroon"/>
    <x v="0"/>
    <n v="613.29639999999995"/>
  </r>
  <r>
    <d v="2023-01-10T00:00:00"/>
    <s v="Local Transport"/>
    <x v="1"/>
    <x v="3"/>
    <n v="2800"/>
    <n v="4.565492313341478"/>
    <s v="Uni-r"/>
    <m/>
    <x v="13"/>
    <s v="LAGA Cameroon"/>
    <x v="0"/>
    <n v="613.29639999999995"/>
  </r>
  <r>
    <d v="2023-01-11T00:00:00"/>
    <s v="CNPS - December 2022"/>
    <x v="5"/>
    <x v="0"/>
    <n v="216612"/>
    <n v="353.19300749197293"/>
    <s v="Hr-CNPS 12"/>
    <m/>
    <x v="16"/>
    <s v="LAGA Cameroon"/>
    <x v="0"/>
    <n v="613.29639999999995"/>
  </r>
  <r>
    <d v="2023-01-11T00:00:00"/>
    <s v="CNPS - December 2022"/>
    <x v="5"/>
    <x v="4"/>
    <n v="87466"/>
    <n v="142.61619667097347"/>
    <s v="Hr-CNPS 12"/>
    <m/>
    <x v="16"/>
    <s v="LAGA Cameroon"/>
    <x v="0"/>
    <n v="613.29639999999995"/>
  </r>
  <r>
    <d v="2023-01-11T00:00:00"/>
    <s v="CNPS - December 2022"/>
    <x v="5"/>
    <x v="2"/>
    <n v="231525"/>
    <n v="377.50914565942344"/>
    <s v="Hr-CNPS 12"/>
    <m/>
    <x v="16"/>
    <s v="LAGA Cameroon"/>
    <x v="0"/>
    <n v="613.29639999999995"/>
  </r>
  <r>
    <d v="2023-01-11T00:00:00"/>
    <s v="CNPS - December 2022"/>
    <x v="5"/>
    <x v="1"/>
    <n v="207515"/>
    <n v="338.36004907252027"/>
    <s v="Hr-CNPS 12"/>
    <m/>
    <x v="16"/>
    <s v="LAGA Cameroon"/>
    <x v="0"/>
    <n v="613.29639999999995"/>
  </r>
  <r>
    <d v="2023-01-11T00:00:00"/>
    <s v="CNPS - December 2022"/>
    <x v="5"/>
    <x v="3"/>
    <n v="58310"/>
    <n v="95.076377425336275"/>
    <s v="Hr-CNPS 12"/>
    <m/>
    <x v="16"/>
    <s v="LAGA Cameroon"/>
    <x v="0"/>
    <n v="613.29639999999995"/>
  </r>
  <r>
    <d v="2023-01-11T00:00:00"/>
    <s v="Local Tranport"/>
    <x v="1"/>
    <x v="1"/>
    <n v="1800"/>
    <n v="2.9349593442909501"/>
    <s v="Aim-r"/>
    <m/>
    <x v="2"/>
    <s v="LAGA Cameroon"/>
    <x v="0"/>
    <n v="613.29639999999995"/>
  </r>
  <r>
    <d v="2023-01-11T00:00:00"/>
    <s v="Local Transport"/>
    <x v="1"/>
    <x v="4"/>
    <n v="1600"/>
    <n v="2.6088527504808443"/>
    <s v="ann-r"/>
    <m/>
    <x v="15"/>
    <s v="LAGA Cameroon"/>
    <x v="0"/>
    <n v="613.29639999999995"/>
  </r>
  <r>
    <d v="2023-01-11T00:00:00"/>
    <s v="Local Transport"/>
    <x v="1"/>
    <x v="0"/>
    <n v="2500"/>
    <n v="4.0763324226263196"/>
    <s v="Arrey-r"/>
    <m/>
    <x v="0"/>
    <s v="LAGA Cameroon"/>
    <x v="0"/>
    <n v="613.29639999999995"/>
  </r>
  <r>
    <d v="2023-01-11T00:00:00"/>
    <s v="Local Transport"/>
    <x v="1"/>
    <x v="0"/>
    <n v="1650"/>
    <n v="2.6903793989333709"/>
    <s v="eri-r"/>
    <m/>
    <x v="1"/>
    <s v="LAGA Cameroon"/>
    <x v="0"/>
    <n v="613.29639999999995"/>
  </r>
  <r>
    <d v="2023-01-11T00:00:00"/>
    <s v="Local Transport"/>
    <x v="1"/>
    <x v="2"/>
    <n v="1900"/>
    <n v="3.0980126411960027"/>
    <s v="i95-r"/>
    <m/>
    <x v="10"/>
    <s v="LAGA Cameroon"/>
    <x v="0"/>
    <n v="613.29639999999995"/>
  </r>
  <r>
    <d v="2023-01-11T00:00:00"/>
    <s v="Local Transport"/>
    <x v="1"/>
    <x v="2"/>
    <n v="1750"/>
    <n v="2.8534326958384235"/>
    <s v="i27-r"/>
    <m/>
    <x v="3"/>
    <s v="LAGA Cameroon"/>
    <x v="0"/>
    <n v="613.29639999999995"/>
  </r>
  <r>
    <d v="2023-01-11T00:00:00"/>
    <s v="Local Transport"/>
    <x v="1"/>
    <x v="2"/>
    <n v="3000"/>
    <n v="4.8915989071515833"/>
    <s v="i49-r"/>
    <m/>
    <x v="8"/>
    <s v="LAGA Cameroon"/>
    <x v="0"/>
    <n v="613.29639999999995"/>
  </r>
  <r>
    <d v="2023-01-11T00:00:00"/>
    <s v="Local Transport "/>
    <x v="1"/>
    <x v="2"/>
    <n v="1600"/>
    <n v="2.6088527504808443"/>
    <s v="i54-r"/>
    <m/>
    <x v="12"/>
    <s v="LAGA Cameroon"/>
    <x v="0"/>
    <n v="613.29639999999995"/>
  </r>
  <r>
    <d v="2023-01-11T00:00:00"/>
    <s v="Local Transport"/>
    <x v="1"/>
    <x v="2"/>
    <n v="1800"/>
    <n v="2.9349593442909501"/>
    <s v="i69-r"/>
    <m/>
    <x v="9"/>
    <s v="LAGA Cameroon"/>
    <x v="0"/>
    <n v="613.29639999999995"/>
  </r>
  <r>
    <d v="2023-01-11T00:00:00"/>
    <s v="Local Transport"/>
    <x v="1"/>
    <x v="2"/>
    <n v="2000"/>
    <n v="3.2610659381010554"/>
    <s v="i89-r"/>
    <m/>
    <x v="11"/>
    <s v="LAGA Cameroon"/>
    <x v="0"/>
    <n v="613.29639999999995"/>
  </r>
  <r>
    <d v="2023-01-11T00:00:00"/>
    <s v="Local Transport"/>
    <x v="1"/>
    <x v="2"/>
    <n v="500"/>
    <n v="0.81526648452526385"/>
    <s v="Jos-r"/>
    <m/>
    <x v="7"/>
    <s v="LAGA Cameroon"/>
    <x v="0"/>
    <n v="613.29639999999995"/>
  </r>
  <r>
    <d v="2023-01-11T00:00:00"/>
    <s v="Local Transport"/>
    <x v="1"/>
    <x v="1"/>
    <n v="1100"/>
    <n v="1.7935862659555806"/>
    <s v="Love-r"/>
    <m/>
    <x v="5"/>
    <s v="LAGA Cameroon"/>
    <x v="0"/>
    <n v="613.29639999999995"/>
  </r>
  <r>
    <d v="2023-01-11T00:00:00"/>
    <s v="Local Transport"/>
    <x v="1"/>
    <x v="3"/>
    <n v="2300"/>
    <n v="3.7502258288162138"/>
    <s v="luc-r"/>
    <m/>
    <x v="14"/>
    <s v="LAGA Cameroon"/>
    <x v="0"/>
    <n v="613.29639999999995"/>
  </r>
  <r>
    <d v="2023-01-11T00:00:00"/>
    <s v="Phone"/>
    <x v="0"/>
    <x v="0"/>
    <n v="5000"/>
    <n v="8.1526648452526391"/>
    <s v="Phone-284"/>
    <m/>
    <x v="0"/>
    <s v="LAGA Cameroon"/>
    <x v="0"/>
    <n v="613.29639999999995"/>
  </r>
  <r>
    <d v="2023-01-11T00:00:00"/>
    <s v="Phone"/>
    <x v="0"/>
    <x v="0"/>
    <n v="5000"/>
    <n v="8.1526648452526391"/>
    <s v="Phone-285"/>
    <m/>
    <x v="1"/>
    <s v="LAGA Cameroon"/>
    <x v="0"/>
    <n v="613.29639999999995"/>
  </r>
  <r>
    <d v="2023-01-11T00:00:00"/>
    <s v="Phone"/>
    <x v="0"/>
    <x v="1"/>
    <n v="5000"/>
    <n v="8.1526648452526391"/>
    <s v="Phone-286"/>
    <m/>
    <x v="2"/>
    <s v="LAGA Cameroon"/>
    <x v="1"/>
    <n v="613.29639999999995"/>
  </r>
  <r>
    <d v="2023-01-11T00:00:00"/>
    <s v="Phone"/>
    <x v="0"/>
    <x v="2"/>
    <n v="5000"/>
    <n v="8.1526648452526391"/>
    <s v="Phone-287"/>
    <m/>
    <x v="3"/>
    <s v="LAGA Cameroon"/>
    <x v="1"/>
    <n v="613.29639999999995"/>
  </r>
  <r>
    <d v="2023-01-11T00:00:00"/>
    <s v="Phone"/>
    <x v="0"/>
    <x v="1"/>
    <n v="2500"/>
    <n v="4.0763324226263196"/>
    <s v="Phone-289"/>
    <m/>
    <x v="15"/>
    <s v="LAGA Cameroon"/>
    <x v="1"/>
    <n v="613.29639999999995"/>
  </r>
  <r>
    <d v="2023-01-11T00:00:00"/>
    <s v="Phone"/>
    <x v="0"/>
    <x v="1"/>
    <n v="2500"/>
    <n v="4.0763324226263196"/>
    <s v="Phone-289"/>
    <m/>
    <x v="4"/>
    <s v="LAGA Cameroon"/>
    <x v="1"/>
    <n v="613.29639999999995"/>
  </r>
  <r>
    <d v="2023-01-11T00:00:00"/>
    <s v="Phone"/>
    <x v="0"/>
    <x v="1"/>
    <n v="2500"/>
    <n v="4.0763324226263196"/>
    <s v="Phone-290"/>
    <m/>
    <x v="5"/>
    <s v="LAGA Cameroon"/>
    <x v="1"/>
    <n v="613.29639999999995"/>
  </r>
  <r>
    <d v="2023-01-11T00:00:00"/>
    <s v="Phone"/>
    <x v="0"/>
    <x v="1"/>
    <n v="2500"/>
    <n v="4.0763324226263196"/>
    <s v="Phone-291"/>
    <m/>
    <x v="6"/>
    <s v="LAGA Cameroon"/>
    <x v="1"/>
    <n v="613.29639999999995"/>
  </r>
  <r>
    <d v="2023-01-11T00:00:00"/>
    <s v="Phone"/>
    <x v="0"/>
    <x v="1"/>
    <n v="2500"/>
    <n v="4.0763324226263196"/>
    <s v="Phone-292"/>
    <m/>
    <x v="7"/>
    <s v="LAGA Cameroon"/>
    <x v="1"/>
    <n v="613.29639999999995"/>
  </r>
  <r>
    <d v="2023-01-11T00:00:00"/>
    <s v="Phone"/>
    <x v="0"/>
    <x v="2"/>
    <n v="2500"/>
    <n v="4.0763324226263196"/>
    <s v="Phone-293"/>
    <m/>
    <x v="8"/>
    <s v="LAGA Cameroon"/>
    <x v="1"/>
    <n v="613.29639999999995"/>
  </r>
  <r>
    <d v="2023-01-11T00:00:00"/>
    <s v="Phone"/>
    <x v="0"/>
    <x v="2"/>
    <n v="2500"/>
    <n v="4.0763324226263196"/>
    <s v="Phone-294"/>
    <m/>
    <x v="9"/>
    <s v="LAGA Cameroon"/>
    <x v="1"/>
    <n v="613.29639999999995"/>
  </r>
  <r>
    <d v="2023-01-11T00:00:00"/>
    <s v="Phone"/>
    <x v="0"/>
    <x v="2"/>
    <n v="2500"/>
    <n v="4.0763324226263196"/>
    <s v="Phone-295"/>
    <m/>
    <x v="10"/>
    <s v="LAGA Cameroon"/>
    <x v="1"/>
    <n v="613.29639999999995"/>
  </r>
  <r>
    <d v="2023-01-11T00:00:00"/>
    <s v="Phone"/>
    <x v="0"/>
    <x v="2"/>
    <n v="2500"/>
    <n v="4.0763324226263196"/>
    <s v="Phone-296"/>
    <m/>
    <x v="11"/>
    <s v="LAGA Cameroon"/>
    <x v="1"/>
    <n v="613.29639999999995"/>
  </r>
  <r>
    <d v="2023-01-11T00:00:00"/>
    <s v="Phone"/>
    <x v="0"/>
    <x v="2"/>
    <n v="2500"/>
    <n v="4.0763324226263196"/>
    <s v="Phone-297"/>
    <m/>
    <x v="12"/>
    <s v="LAGA Cameroon"/>
    <x v="1"/>
    <n v="613.29639999999995"/>
  </r>
  <r>
    <d v="2023-01-11T00:00:00"/>
    <s v="Phone"/>
    <x v="0"/>
    <x v="3"/>
    <n v="2500"/>
    <n v="4.0763324226263196"/>
    <s v="Phone-298"/>
    <m/>
    <x v="13"/>
    <s v="LAGA Cameroon"/>
    <x v="0"/>
    <n v="613.29639999999995"/>
  </r>
  <r>
    <d v="2023-01-11T00:00:00"/>
    <s v="Phone"/>
    <x v="0"/>
    <x v="3"/>
    <n v="2500"/>
    <n v="4.0763324226263196"/>
    <s v="Phone-299"/>
    <m/>
    <x v="14"/>
    <s v="LAGA Cameroon"/>
    <x v="0"/>
    <n v="613.29639999999995"/>
  </r>
  <r>
    <d v="2023-01-11T00:00:00"/>
    <s v="Local Transport"/>
    <x v="1"/>
    <x v="1"/>
    <n v="1950"/>
    <n v="3.1795392896485293"/>
    <s v="Her-r"/>
    <m/>
    <x v="4"/>
    <s v="LAGA Cameroon"/>
    <x v="0"/>
    <n v="613.29639999999995"/>
  </r>
  <r>
    <d v="2023-01-11T00:00:00"/>
    <s v="Local Transport"/>
    <x v="1"/>
    <x v="1"/>
    <n v="1200"/>
    <n v="1.9566395628606332"/>
    <s v="ste-r"/>
    <m/>
    <x v="6"/>
    <s v="LAGA Cameroon"/>
    <x v="0"/>
    <n v="613.29639999999995"/>
  </r>
  <r>
    <d v="2023-01-11T00:00:00"/>
    <s v="Local Transport"/>
    <x v="1"/>
    <x v="3"/>
    <n v="1800"/>
    <n v="2.9349593442909501"/>
    <s v="Uni-r"/>
    <m/>
    <x v="13"/>
    <s v="LAGA Cameroon"/>
    <x v="0"/>
    <n v="613.29639999999995"/>
  </r>
  <r>
    <d v="2023-01-12T00:00:00"/>
    <s v="Local Tranport"/>
    <x v="1"/>
    <x v="1"/>
    <n v="1800"/>
    <n v="2.9349593442909501"/>
    <s v="Aim-r"/>
    <m/>
    <x v="2"/>
    <s v="LAGA Cameroon"/>
    <x v="0"/>
    <n v="613.29639999999995"/>
  </r>
  <r>
    <d v="2023-01-12T00:00:00"/>
    <s v="Local Transport"/>
    <x v="1"/>
    <x v="4"/>
    <n v="1700"/>
    <n v="2.771906047385897"/>
    <s v="ann-r"/>
    <m/>
    <x v="15"/>
    <s v="LAGA Cameroon"/>
    <x v="0"/>
    <n v="613.29639999999995"/>
  </r>
  <r>
    <d v="2023-01-12T00:00:00"/>
    <s v="Local Transport"/>
    <x v="1"/>
    <x v="0"/>
    <n v="2500"/>
    <n v="4.0763324226263196"/>
    <s v="Arrey-r"/>
    <m/>
    <x v="0"/>
    <s v="LAGA Cameroon"/>
    <x v="0"/>
    <n v="613.29639999999995"/>
  </r>
  <r>
    <d v="2023-01-12T00:00:00"/>
    <s v="Local Transport"/>
    <x v="1"/>
    <x v="2"/>
    <n v="1900"/>
    <n v="3.0980126411960027"/>
    <s v="i95-r"/>
    <m/>
    <x v="10"/>
    <s v="LAGA Cameroon"/>
    <x v="0"/>
    <n v="613.29639999999995"/>
  </r>
  <r>
    <d v="2023-01-12T00:00:00"/>
    <s v="Local Transport"/>
    <x v="1"/>
    <x v="2"/>
    <n v="1900"/>
    <n v="3.0980126411960027"/>
    <s v="i27-r"/>
    <m/>
    <x v="3"/>
    <s v="LAGA Cameroon"/>
    <x v="0"/>
    <n v="613.29639999999995"/>
  </r>
  <r>
    <d v="2023-01-12T00:00:00"/>
    <s v="Yaounde-ebolowa"/>
    <x v="1"/>
    <x v="2"/>
    <n v="1500"/>
    <n v="2.4457994535757916"/>
    <s v="1-i49-1"/>
    <n v="1"/>
    <x v="8"/>
    <s v="LAGA Cameroon"/>
    <x v="0"/>
    <n v="613.29639999999995"/>
  </r>
  <r>
    <d v="2023-01-12T00:00:00"/>
    <s v="Ebolowa-bipkwae"/>
    <x v="1"/>
    <x v="2"/>
    <n v="2000"/>
    <n v="3.2610659381010554"/>
    <s v="1-i49-r"/>
    <n v="1"/>
    <x v="8"/>
    <s v="LAGA Cameroon"/>
    <x v="0"/>
    <n v="613.29639999999995"/>
  </r>
  <r>
    <d v="2023-01-12T00:00:00"/>
    <s v="Bipkwae-ebolowa"/>
    <x v="1"/>
    <x v="2"/>
    <n v="2000"/>
    <n v="3.2610659381010554"/>
    <s v="1-i49-r"/>
    <n v="1"/>
    <x v="8"/>
    <s v="LAGA Cameroon"/>
    <x v="0"/>
    <n v="613.29639999999995"/>
  </r>
  <r>
    <d v="2023-01-12T00:00:00"/>
    <s v="Local Transport"/>
    <x v="1"/>
    <x v="2"/>
    <n v="1800"/>
    <n v="2.9349593442909501"/>
    <s v="1-i49-r"/>
    <n v="1"/>
    <x v="8"/>
    <s v="LAGA Cameroon"/>
    <x v="0"/>
    <n v="613.29639999999995"/>
  </r>
  <r>
    <d v="2023-01-12T00:00:00"/>
    <s v="Feeding"/>
    <x v="3"/>
    <x v="2"/>
    <n v="5000"/>
    <n v="8.1526648452526391"/>
    <s v="1-i49-r"/>
    <n v="1"/>
    <x v="8"/>
    <s v="LAGA Cameroon"/>
    <x v="1"/>
    <n v="613.29639999999995"/>
  </r>
  <r>
    <d v="2023-01-12T00:00:00"/>
    <s v="Lodging"/>
    <x v="3"/>
    <x v="2"/>
    <n v="8000"/>
    <n v="13.044263752404222"/>
    <s v="1-i49-2"/>
    <n v="1"/>
    <x v="8"/>
    <s v="LAGA Cameroon"/>
    <x v="1"/>
    <n v="613.29639999999995"/>
  </r>
  <r>
    <d v="2023-01-12T00:00:00"/>
    <s v="Drinks with informant"/>
    <x v="6"/>
    <x v="2"/>
    <n v="1600"/>
    <n v="2.6088527504808443"/>
    <s v="1-i49-r"/>
    <n v="1"/>
    <x v="8"/>
    <s v="LAGA Cameroon"/>
    <x v="1"/>
    <n v="613.29639999999995"/>
  </r>
  <r>
    <d v="2023-01-12T00:00:00"/>
    <s v="Local Transport "/>
    <x v="1"/>
    <x v="2"/>
    <n v="1600"/>
    <n v="2.6088527504808443"/>
    <s v="i54-r"/>
    <m/>
    <x v="12"/>
    <s v="LAGA Cameroon"/>
    <x v="0"/>
    <n v="613.29639999999995"/>
  </r>
  <r>
    <d v="2023-01-12T00:00:00"/>
    <s v="Yaounde-Otele"/>
    <x v="1"/>
    <x v="2"/>
    <n v="1500"/>
    <n v="2.4457994535757916"/>
    <s v="2-i69-r"/>
    <n v="2"/>
    <x v="9"/>
    <s v="LAGA Cameroon"/>
    <x v="0"/>
    <n v="613.29639999999995"/>
  </r>
  <r>
    <d v="2023-01-12T00:00:00"/>
    <s v="Otele-Libamba"/>
    <x v="1"/>
    <x v="2"/>
    <n v="2000"/>
    <n v="3.2610659381010554"/>
    <s v="2-i69-r"/>
    <n v="2"/>
    <x v="9"/>
    <s v="LAGA Cameroon"/>
    <x v="0"/>
    <n v="613.29639999999995"/>
  </r>
  <r>
    <d v="2023-01-12T00:00:00"/>
    <s v="Libamba-Otele"/>
    <x v="1"/>
    <x v="2"/>
    <n v="2000"/>
    <n v="3.2610659381010554"/>
    <s v="2-i69-r"/>
    <n v="2"/>
    <x v="9"/>
    <s v="LAGA Cameroon"/>
    <x v="0"/>
    <n v="613.29639999999995"/>
  </r>
  <r>
    <d v="2023-01-12T00:00:00"/>
    <s v="Otele-Ngoumou"/>
    <x v="1"/>
    <x v="2"/>
    <n v="1000"/>
    <n v="1.6305329690505277"/>
    <s v="2-i69-r"/>
    <n v="2"/>
    <x v="9"/>
    <s v="LAGA Cameroon"/>
    <x v="0"/>
    <n v="613.29639999999995"/>
  </r>
  <r>
    <d v="2023-01-12T00:00:00"/>
    <s v="Local Transport"/>
    <x v="1"/>
    <x v="2"/>
    <n v="1900"/>
    <n v="3.0980126411960027"/>
    <s v="2-i69-r"/>
    <n v="2"/>
    <x v="9"/>
    <s v="LAGA Cameroon"/>
    <x v="0"/>
    <n v="613.29639999999995"/>
  </r>
  <r>
    <d v="2023-01-12T00:00:00"/>
    <s v="Feeding"/>
    <x v="3"/>
    <x v="2"/>
    <n v="5000"/>
    <n v="8.1526648452526391"/>
    <s v="2-i69-r"/>
    <n v="2"/>
    <x v="9"/>
    <s v="LAGA Cameroon"/>
    <x v="1"/>
    <n v="613.29639999999995"/>
  </r>
  <r>
    <d v="2023-01-12T00:00:00"/>
    <s v="Lodging"/>
    <x v="3"/>
    <x v="2"/>
    <n v="7000"/>
    <n v="11.413730783353694"/>
    <s v="2-i69-1"/>
    <n v="2"/>
    <x v="9"/>
    <s v="LAGA Cameroon"/>
    <x v="1"/>
    <n v="613.29639999999995"/>
  </r>
  <r>
    <d v="2023-01-12T00:00:00"/>
    <s v="Yaounde-Bertoua"/>
    <x v="1"/>
    <x v="2"/>
    <n v="4000"/>
    <n v="6.5221318762021108"/>
    <s v="3-i89-1"/>
    <n v="3"/>
    <x v="11"/>
    <s v="LAGA Cameroon"/>
    <x v="0"/>
    <n v="613.29639999999995"/>
  </r>
  <r>
    <d v="2023-01-12T00:00:00"/>
    <s v="Bertoua-Belabo"/>
    <x v="1"/>
    <x v="2"/>
    <n v="2000"/>
    <n v="3.2610659381010554"/>
    <s v="3-i89-r"/>
    <n v="3"/>
    <x v="11"/>
    <s v="LAGA Cameroon"/>
    <x v="0"/>
    <n v="613.29639999999995"/>
  </r>
  <r>
    <d v="2023-01-12T00:00:00"/>
    <s v="Lodging"/>
    <x v="3"/>
    <x v="2"/>
    <n v="8000"/>
    <n v="13.044263752404222"/>
    <s v="3-i89-2"/>
    <n v="3"/>
    <x v="11"/>
    <s v="LAGA Cameroon"/>
    <x v="1"/>
    <n v="613.29639999999995"/>
  </r>
  <r>
    <d v="2023-01-12T00:00:00"/>
    <s v="Local Transport"/>
    <x v="1"/>
    <x v="2"/>
    <n v="1500"/>
    <n v="2.4457994535757916"/>
    <s v="3-89-r"/>
    <n v="3"/>
    <x v="11"/>
    <s v="LAGA Cameroon"/>
    <x v="0"/>
    <n v="613.29639999999995"/>
  </r>
  <r>
    <d v="2023-01-12T00:00:00"/>
    <s v="Feeding"/>
    <x v="3"/>
    <x v="2"/>
    <n v="3000"/>
    <n v="4.8915989071515833"/>
    <s v="3-i89-r"/>
    <n v="3"/>
    <x v="11"/>
    <s v="LAGA Cameroon"/>
    <x v="1"/>
    <n v="613.29639999999995"/>
  </r>
  <r>
    <d v="2023-01-12T00:00:00"/>
    <s v="Local Transport"/>
    <x v="1"/>
    <x v="2"/>
    <n v="500"/>
    <n v="0.81526648452526385"/>
    <s v="Jos-r"/>
    <m/>
    <x v="7"/>
    <s v="LAGA Cameroon"/>
    <x v="0"/>
    <n v="613.29639999999995"/>
  </r>
  <r>
    <d v="2023-01-12T00:00:00"/>
    <s v="Local Transport"/>
    <x v="1"/>
    <x v="1"/>
    <n v="1300"/>
    <n v="2.1196928597656859"/>
    <s v="Love-r"/>
    <m/>
    <x v="5"/>
    <s v="LAGA Cameroon"/>
    <x v="0"/>
    <n v="613.29639999999995"/>
  </r>
  <r>
    <d v="2023-01-12T00:00:00"/>
    <s v="Local Transport"/>
    <x v="1"/>
    <x v="3"/>
    <n v="1800"/>
    <n v="2.9349593442909501"/>
    <s v="luc-r"/>
    <m/>
    <x v="14"/>
    <s v="LAGA Cameroon"/>
    <x v="0"/>
    <n v="613.29639999999995"/>
  </r>
  <r>
    <d v="2023-01-12T00:00:00"/>
    <s v="Phone"/>
    <x v="0"/>
    <x v="0"/>
    <n v="5000"/>
    <n v="8.1526648452526391"/>
    <s v="Phone-284"/>
    <m/>
    <x v="0"/>
    <s v="LAGA Cameroon"/>
    <x v="0"/>
    <n v="613.29639999999995"/>
  </r>
  <r>
    <d v="2023-01-12T00:00:00"/>
    <s v="Phone"/>
    <x v="0"/>
    <x v="0"/>
    <n v="5000"/>
    <n v="8.1526648452526391"/>
    <s v="Phone-285"/>
    <m/>
    <x v="1"/>
    <s v="LAGA Cameroon"/>
    <x v="0"/>
    <n v="613.29639999999995"/>
  </r>
  <r>
    <d v="2023-01-12T00:00:00"/>
    <s v="Phone"/>
    <x v="0"/>
    <x v="1"/>
    <n v="5000"/>
    <n v="8.1526648452526391"/>
    <s v="Phone-286"/>
    <m/>
    <x v="2"/>
    <s v="LAGA Cameroon"/>
    <x v="1"/>
    <n v="613.29639999999995"/>
  </r>
  <r>
    <d v="2023-01-12T00:00:00"/>
    <s v="Phone"/>
    <x v="0"/>
    <x v="2"/>
    <n v="5000"/>
    <n v="8.1526648452526391"/>
    <s v="Phone-287"/>
    <m/>
    <x v="3"/>
    <s v="LAGA Cameroon"/>
    <x v="1"/>
    <n v="613.29639999999995"/>
  </r>
  <r>
    <d v="2023-01-12T00:00:00"/>
    <s v="Phone"/>
    <x v="0"/>
    <x v="1"/>
    <n v="2500"/>
    <n v="4.0763324226263196"/>
    <s v="Phone-289"/>
    <m/>
    <x v="15"/>
    <s v="LAGA Cameroon"/>
    <x v="1"/>
    <n v="613.29639999999995"/>
  </r>
  <r>
    <d v="2023-01-12T00:00:00"/>
    <s v="Phone"/>
    <x v="0"/>
    <x v="1"/>
    <n v="2500"/>
    <n v="4.0763324226263196"/>
    <s v="Phone-289"/>
    <m/>
    <x v="4"/>
    <s v="LAGA Cameroon"/>
    <x v="1"/>
    <n v="613.29639999999995"/>
  </r>
  <r>
    <d v="2023-01-12T00:00:00"/>
    <s v="Phone"/>
    <x v="0"/>
    <x v="1"/>
    <n v="2500"/>
    <n v="4.0763324226263196"/>
    <s v="Phone-290"/>
    <m/>
    <x v="5"/>
    <s v="LAGA Cameroon"/>
    <x v="1"/>
    <n v="613.29639999999995"/>
  </r>
  <r>
    <d v="2023-01-12T00:00:00"/>
    <s v="Phone"/>
    <x v="0"/>
    <x v="1"/>
    <n v="2500"/>
    <n v="4.0763324226263196"/>
    <s v="Phone-291"/>
    <m/>
    <x v="6"/>
    <s v="LAGA Cameroon"/>
    <x v="1"/>
    <n v="613.29639999999995"/>
  </r>
  <r>
    <d v="2023-01-12T00:00:00"/>
    <s v="Phone"/>
    <x v="0"/>
    <x v="1"/>
    <n v="2500"/>
    <n v="4.0763324226263196"/>
    <s v="Phone-292"/>
    <m/>
    <x v="7"/>
    <s v="LAGA Cameroon"/>
    <x v="1"/>
    <n v="613.29639999999995"/>
  </r>
  <r>
    <d v="2023-01-12T00:00:00"/>
    <s v="Phone"/>
    <x v="0"/>
    <x v="2"/>
    <n v="2500"/>
    <n v="4.0763324226263196"/>
    <s v="Phone-293"/>
    <m/>
    <x v="8"/>
    <s v="LAGA Cameroon"/>
    <x v="1"/>
    <n v="613.29639999999995"/>
  </r>
  <r>
    <d v="2023-01-12T00:00:00"/>
    <s v="Phone"/>
    <x v="0"/>
    <x v="2"/>
    <n v="2500"/>
    <n v="3.3410399989308672"/>
    <s v="Phone-294"/>
    <m/>
    <x v="9"/>
    <s v="LAGA Cameroon"/>
    <x v="1"/>
    <n v="748.27"/>
  </r>
  <r>
    <d v="2023-01-12T00:00:00"/>
    <s v="Phone"/>
    <x v="0"/>
    <x v="2"/>
    <n v="2500"/>
    <n v="3.3410399989308672"/>
    <s v="Phone-295"/>
    <m/>
    <x v="10"/>
    <s v="LAGA Cameroon"/>
    <x v="1"/>
    <n v="748.27"/>
  </r>
  <r>
    <d v="2023-01-12T00:00:00"/>
    <s v="Phone"/>
    <x v="0"/>
    <x v="2"/>
    <n v="2500"/>
    <n v="3.3410399989308672"/>
    <s v="Phone-296"/>
    <m/>
    <x v="11"/>
    <s v="LAGA Cameroon"/>
    <x v="1"/>
    <n v="748.27"/>
  </r>
  <r>
    <d v="2023-01-12T00:00:00"/>
    <s v="Phone"/>
    <x v="0"/>
    <x v="2"/>
    <n v="2500"/>
    <n v="3.3410399989308672"/>
    <s v="Phone-297"/>
    <m/>
    <x v="12"/>
    <s v="LAGA Cameroon"/>
    <x v="1"/>
    <n v="748.27"/>
  </r>
  <r>
    <d v="2023-01-12T00:00:00"/>
    <s v="Phone"/>
    <x v="0"/>
    <x v="3"/>
    <n v="2500"/>
    <n v="4.0763324226263196"/>
    <s v="Phone-298"/>
    <m/>
    <x v="13"/>
    <s v="LAGA Cameroon"/>
    <x v="0"/>
    <n v="613.29639999999995"/>
  </r>
  <r>
    <d v="2023-01-12T00:00:00"/>
    <s v="Phone"/>
    <x v="0"/>
    <x v="3"/>
    <n v="2500"/>
    <n v="4.0763324226263196"/>
    <s v="Phone-299"/>
    <m/>
    <x v="14"/>
    <s v="LAGA Cameroon"/>
    <x v="0"/>
    <n v="613.29639999999995"/>
  </r>
  <r>
    <d v="2023-01-12T00:00:00"/>
    <s v="Local Transport"/>
    <x v="1"/>
    <x v="1"/>
    <n v="1950"/>
    <n v="3.1795392896485293"/>
    <s v="Her-r"/>
    <m/>
    <x v="4"/>
    <s v="LAGA Cameroon"/>
    <x v="0"/>
    <n v="613.29639999999995"/>
  </r>
  <r>
    <d v="2023-01-12T00:00:00"/>
    <s v="Local Transport"/>
    <x v="1"/>
    <x v="1"/>
    <n v="1700"/>
    <n v="2.771906047385897"/>
    <s v="ste-r"/>
    <m/>
    <x v="6"/>
    <s v="LAGA Cameroon"/>
    <x v="0"/>
    <n v="613.29639999999995"/>
  </r>
  <r>
    <d v="2023-01-12T00:00:00"/>
    <s v="Local Transport"/>
    <x v="1"/>
    <x v="3"/>
    <n v="1850"/>
    <n v="3.0164859927434762"/>
    <s v="Uni-r"/>
    <m/>
    <x v="13"/>
    <s v="LAGA Cameroon"/>
    <x v="0"/>
    <n v="613.29639999999995"/>
  </r>
  <r>
    <d v="2023-01-12T00:00:00"/>
    <s v="Office Cleaning"/>
    <x v="4"/>
    <x v="3"/>
    <n v="12000"/>
    <n v="19.566395628606333"/>
    <s v="Uni-2"/>
    <m/>
    <x v="13"/>
    <s v="LAGA Cameroon"/>
    <x v="0"/>
    <n v="613.29639999999995"/>
  </r>
  <r>
    <d v="2023-01-13T00:00:00"/>
    <s v="Local Tranport"/>
    <x v="1"/>
    <x v="1"/>
    <n v="1700"/>
    <n v="2.771906047385897"/>
    <s v="Aim-r"/>
    <m/>
    <x v="2"/>
    <s v="LAGA Cameroon"/>
    <x v="0"/>
    <n v="613.29639999999995"/>
  </r>
  <r>
    <d v="2023-01-13T00:00:00"/>
    <s v="Local Transport"/>
    <x v="1"/>
    <x v="4"/>
    <n v="1700"/>
    <n v="2.771906047385897"/>
    <s v="ann-r"/>
    <m/>
    <x v="15"/>
    <s v="LAGA Cameroon"/>
    <x v="0"/>
    <n v="613.29639999999995"/>
  </r>
  <r>
    <d v="2023-01-13T00:00:00"/>
    <s v="Newspaper"/>
    <x v="7"/>
    <x v="4"/>
    <n v="6400"/>
    <n v="10.435411001923377"/>
    <s v="ann-1"/>
    <m/>
    <x v="15"/>
    <s v="LAGA Cameroon"/>
    <x v="0"/>
    <n v="613.29639999999995"/>
  </r>
  <r>
    <d v="2023-01-13T00:00:00"/>
    <s v="Local Transport "/>
    <x v="1"/>
    <x v="0"/>
    <n v="1700"/>
    <n v="2.771906047385897"/>
    <s v="eri-r"/>
    <m/>
    <x v="1"/>
    <s v="LAGA Cameroon"/>
    <x v="0"/>
    <n v="613.29639999999995"/>
  </r>
  <r>
    <d v="2023-01-13T00:00:00"/>
    <s v="Local Transport"/>
    <x v="1"/>
    <x v="2"/>
    <n v="1900"/>
    <n v="3.0980126411960027"/>
    <s v="i95-r"/>
    <m/>
    <x v="10"/>
    <s v="LAGA Cameroon"/>
    <x v="0"/>
    <n v="613.29639999999995"/>
  </r>
  <r>
    <d v="2023-01-13T00:00:00"/>
    <s v="Local Transport"/>
    <x v="1"/>
    <x v="2"/>
    <n v="1850"/>
    <n v="3.0164859927434762"/>
    <s v="i27-r"/>
    <m/>
    <x v="3"/>
    <s v="LAGA Cameroon"/>
    <x v="0"/>
    <n v="613.29639999999995"/>
  </r>
  <r>
    <d v="2023-01-13T00:00:00"/>
    <s v="Ebolowa-evindisi"/>
    <x v="1"/>
    <x v="2"/>
    <n v="6000"/>
    <n v="9.7831978143031666"/>
    <s v="1-i49-r"/>
    <n v="1"/>
    <x v="8"/>
    <s v="LAGA Cameroon"/>
    <x v="0"/>
    <n v="613.29639999999995"/>
  </r>
  <r>
    <d v="2023-01-13T00:00:00"/>
    <s v="Evindisi-ebolowa"/>
    <x v="1"/>
    <x v="2"/>
    <n v="6000"/>
    <n v="9.7831978143031666"/>
    <s v="1-i49-r"/>
    <n v="1"/>
    <x v="8"/>
    <s v="LAGA Cameroon"/>
    <x v="0"/>
    <n v="613.29639999999995"/>
  </r>
  <r>
    <d v="2023-01-13T00:00:00"/>
    <s v="Local Transport"/>
    <x v="1"/>
    <x v="2"/>
    <n v="2000"/>
    <n v="3.2610659381010554"/>
    <s v="1-i49-r"/>
    <n v="1"/>
    <x v="8"/>
    <s v="LAGA Cameroon"/>
    <x v="0"/>
    <n v="613.29639999999995"/>
  </r>
  <r>
    <d v="2023-01-13T00:00:00"/>
    <s v="Feeding"/>
    <x v="3"/>
    <x v="2"/>
    <n v="5000"/>
    <n v="6.6820799978617345"/>
    <s v="1-i49-r"/>
    <n v="1"/>
    <x v="8"/>
    <s v="LAGA Cameroon"/>
    <x v="1"/>
    <n v="748.27"/>
  </r>
  <r>
    <d v="2023-01-13T00:00:00"/>
    <s v="Lodging"/>
    <x v="3"/>
    <x v="2"/>
    <n v="8000"/>
    <n v="10.691327996578774"/>
    <s v="1-i49-2"/>
    <n v="1"/>
    <x v="8"/>
    <s v="LAGA Cameroon"/>
    <x v="1"/>
    <n v="748.27"/>
  </r>
  <r>
    <d v="2023-01-13T00:00:00"/>
    <s v="Drinks with informant"/>
    <x v="6"/>
    <x v="2"/>
    <n v="1500"/>
    <n v="2.0046239993585204"/>
    <s v="1-i49-r"/>
    <n v="1"/>
    <x v="8"/>
    <s v="LAGA Cameroon"/>
    <x v="1"/>
    <n v="748.27"/>
  </r>
  <r>
    <d v="2023-01-13T00:00:00"/>
    <s v="Local Transport "/>
    <x v="1"/>
    <x v="2"/>
    <n v="1600"/>
    <n v="2.6088527504808443"/>
    <s v="i54-r"/>
    <m/>
    <x v="12"/>
    <s v="LAGA Cameroon"/>
    <x v="0"/>
    <n v="613.29639999999995"/>
  </r>
  <r>
    <d v="2023-01-13T00:00:00"/>
    <s v="Ngoumou-Minka"/>
    <x v="1"/>
    <x v="2"/>
    <n v="3000"/>
    <n v="4.8915989071515833"/>
    <s v="2-i69-r"/>
    <n v="2"/>
    <x v="9"/>
    <s v="LAGA Cameroon"/>
    <x v="0"/>
    <n v="613.29639999999995"/>
  </r>
  <r>
    <d v="2023-01-13T00:00:00"/>
    <s v="Minka-Otele"/>
    <x v="1"/>
    <x v="2"/>
    <n v="3000"/>
    <n v="4.8915989071515833"/>
    <s v="2-i69-r"/>
    <n v="2"/>
    <x v="9"/>
    <s v="LAGA Cameroon"/>
    <x v="0"/>
    <n v="613.29639999999995"/>
  </r>
  <r>
    <d v="2023-01-13T00:00:00"/>
    <s v="Otele-Ngoumou"/>
    <x v="1"/>
    <x v="2"/>
    <n v="1000"/>
    <n v="1.6305329690505277"/>
    <s v="2-i69-r"/>
    <n v="2"/>
    <x v="9"/>
    <s v="LAGA Cameroon"/>
    <x v="0"/>
    <n v="613.29639999999995"/>
  </r>
  <r>
    <d v="2023-01-13T00:00:00"/>
    <s v="Local Transport"/>
    <x v="1"/>
    <x v="2"/>
    <n v="1900"/>
    <n v="3.0980126411960027"/>
    <s v="2-i69-r"/>
    <n v="2"/>
    <x v="9"/>
    <s v="LAGA Cameroon"/>
    <x v="0"/>
    <n v="613.29639999999995"/>
  </r>
  <r>
    <d v="2023-01-13T00:00:00"/>
    <s v="Drinks with informant"/>
    <x v="6"/>
    <x v="2"/>
    <n v="2000"/>
    <n v="2.6728319991446936"/>
    <s v="2-i69-r"/>
    <n v="2"/>
    <x v="9"/>
    <s v="LAGA Cameroon"/>
    <x v="1"/>
    <n v="748.27"/>
  </r>
  <r>
    <d v="2023-01-13T00:00:00"/>
    <s v="Feeding"/>
    <x v="3"/>
    <x v="2"/>
    <n v="5000"/>
    <n v="6.6820799978617345"/>
    <s v="2-i698-r"/>
    <n v="2"/>
    <x v="9"/>
    <s v="LAGA Cameroon"/>
    <x v="1"/>
    <n v="748.27"/>
  </r>
  <r>
    <d v="2023-01-13T00:00:00"/>
    <s v="Lodging"/>
    <x v="3"/>
    <x v="2"/>
    <n v="7000"/>
    <n v="9.3549119970064289"/>
    <s v="2-i69-1"/>
    <n v="2"/>
    <x v="9"/>
    <s v="LAGA Cameroon"/>
    <x v="1"/>
    <n v="748.27"/>
  </r>
  <r>
    <d v="2023-01-13T00:00:00"/>
    <s v="Belabo-Deng-Deng"/>
    <x v="1"/>
    <x v="2"/>
    <n v="6000"/>
    <n v="9.7831978143031666"/>
    <s v="3-i89-r"/>
    <n v="3"/>
    <x v="11"/>
    <s v="LAGA Cameroon"/>
    <x v="0"/>
    <n v="613.29639999999995"/>
  </r>
  <r>
    <d v="2023-01-13T00:00:00"/>
    <s v="Deng-Deng-Belabo"/>
    <x v="1"/>
    <x v="2"/>
    <n v="6000"/>
    <n v="9.7831978143031666"/>
    <s v="3-i89-r"/>
    <n v="3"/>
    <x v="11"/>
    <s v="LAGA Cameroon"/>
    <x v="0"/>
    <n v="613.29639999999995"/>
  </r>
  <r>
    <d v="2023-01-13T00:00:00"/>
    <s v="Lodging"/>
    <x v="3"/>
    <x v="2"/>
    <n v="8000"/>
    <n v="10.691327996578774"/>
    <s v="3-89-2"/>
    <n v="3"/>
    <x v="11"/>
    <s v="LAGA Cameroon"/>
    <x v="1"/>
    <n v="748.27"/>
  </r>
  <r>
    <d v="2023-01-13T00:00:00"/>
    <s v="Drinks with informant"/>
    <x v="6"/>
    <x v="2"/>
    <n v="3000"/>
    <n v="4.0092479987170409"/>
    <s v="3-i89-r"/>
    <n v="3"/>
    <x v="11"/>
    <s v="LAGA Cameroon"/>
    <x v="1"/>
    <n v="748.27"/>
  </r>
  <r>
    <d v="2023-01-13T00:00:00"/>
    <s v="Local Transport"/>
    <x v="1"/>
    <x v="2"/>
    <n v="1500"/>
    <n v="2.4457994535757916"/>
    <s v="3-i89-r"/>
    <n v="3"/>
    <x v="11"/>
    <s v="LAGA Cameroon"/>
    <x v="0"/>
    <n v="613.29639999999995"/>
  </r>
  <r>
    <d v="2023-01-13T00:00:00"/>
    <s v="Feeding"/>
    <x v="3"/>
    <x v="2"/>
    <n v="3000"/>
    <n v="4.0092479987170409"/>
    <s v="3-i89-r"/>
    <n v="3"/>
    <x v="11"/>
    <s v="LAGA Cameroon"/>
    <x v="1"/>
    <n v="748.27"/>
  </r>
  <r>
    <d v="2023-01-13T00:00:00"/>
    <s v="Local Transport"/>
    <x v="1"/>
    <x v="2"/>
    <n v="1000"/>
    <n v="1.6305329690505277"/>
    <s v="Jos-r"/>
    <m/>
    <x v="7"/>
    <s v="LAGA Cameroon"/>
    <x v="0"/>
    <n v="613.29639999999995"/>
  </r>
  <r>
    <d v="2023-01-13T00:00:00"/>
    <s v="Local Transport"/>
    <x v="1"/>
    <x v="1"/>
    <n v="1500"/>
    <n v="2.4457994535757916"/>
    <s v="Love-r"/>
    <m/>
    <x v="5"/>
    <s v="LAGA Cameroon"/>
    <x v="0"/>
    <n v="613.29639999999995"/>
  </r>
  <r>
    <d v="2023-01-13T00:00:00"/>
    <s v="Local Transport"/>
    <x v="1"/>
    <x v="3"/>
    <n v="1800"/>
    <n v="2.9349593442909501"/>
    <s v="luc-r"/>
    <m/>
    <x v="14"/>
    <s v="LAGA Cameroon"/>
    <x v="0"/>
    <n v="613.29639999999995"/>
  </r>
  <r>
    <d v="2023-01-13T00:00:00"/>
    <s v="Phone"/>
    <x v="0"/>
    <x v="0"/>
    <n v="5000"/>
    <n v="8.1526648452526391"/>
    <s v="Phone-284"/>
    <m/>
    <x v="0"/>
    <s v="LAGA Cameroon"/>
    <x v="0"/>
    <n v="613.29639999999995"/>
  </r>
  <r>
    <d v="2023-01-13T00:00:00"/>
    <s v="Phone"/>
    <x v="0"/>
    <x v="0"/>
    <n v="5000"/>
    <n v="8.1526648452526391"/>
    <s v="Phone-285"/>
    <m/>
    <x v="1"/>
    <s v="LAGA Cameroon"/>
    <x v="0"/>
    <n v="613.29639999999995"/>
  </r>
  <r>
    <d v="2023-01-13T00:00:00"/>
    <s v="Phone"/>
    <x v="0"/>
    <x v="1"/>
    <n v="5000"/>
    <n v="6.6820799978617345"/>
    <s v="Phone-286"/>
    <m/>
    <x v="2"/>
    <s v="LAGA Cameroon"/>
    <x v="1"/>
    <n v="748.27"/>
  </r>
  <r>
    <d v="2023-01-13T00:00:00"/>
    <s v="Phone"/>
    <x v="0"/>
    <x v="2"/>
    <n v="5000"/>
    <n v="6.6820799978617345"/>
    <s v="Phone-287"/>
    <m/>
    <x v="3"/>
    <s v="LAGA Cameroon"/>
    <x v="1"/>
    <n v="748.27"/>
  </r>
  <r>
    <d v="2023-01-13T00:00:00"/>
    <s v="Phone"/>
    <x v="0"/>
    <x v="1"/>
    <n v="2500"/>
    <n v="3.3410399989308672"/>
    <s v="Phone-289"/>
    <m/>
    <x v="15"/>
    <s v="LAGA Cameroon"/>
    <x v="1"/>
    <n v="748.27"/>
  </r>
  <r>
    <d v="2023-01-13T00:00:00"/>
    <s v="Phone"/>
    <x v="0"/>
    <x v="1"/>
    <n v="2500"/>
    <n v="3.3410399989308672"/>
    <s v="Phone-289"/>
    <m/>
    <x v="4"/>
    <s v="LAGA Cameroon"/>
    <x v="1"/>
    <n v="748.27"/>
  </r>
  <r>
    <d v="2023-01-13T00:00:00"/>
    <s v="Phone"/>
    <x v="0"/>
    <x v="1"/>
    <n v="2500"/>
    <n v="3.3410399989308672"/>
    <s v="Phone-290"/>
    <m/>
    <x v="5"/>
    <s v="LAGA Cameroon"/>
    <x v="1"/>
    <n v="748.27"/>
  </r>
  <r>
    <d v="2023-01-13T00:00:00"/>
    <s v="Phone"/>
    <x v="0"/>
    <x v="1"/>
    <n v="2500"/>
    <n v="3.3410399989308672"/>
    <s v="Phone-291"/>
    <m/>
    <x v="6"/>
    <s v="LAGA Cameroon"/>
    <x v="1"/>
    <n v="748.27"/>
  </r>
  <r>
    <d v="2023-01-13T00:00:00"/>
    <s v="Phone"/>
    <x v="0"/>
    <x v="1"/>
    <n v="2500"/>
    <n v="3.3410399989308672"/>
    <s v="Phone-292"/>
    <m/>
    <x v="7"/>
    <s v="LAGA Cameroon"/>
    <x v="1"/>
    <n v="748.27"/>
  </r>
  <r>
    <d v="2023-01-13T00:00:00"/>
    <s v="Phone"/>
    <x v="0"/>
    <x v="2"/>
    <n v="2500"/>
    <n v="3.3410399989308672"/>
    <s v="Phone-293"/>
    <m/>
    <x v="8"/>
    <s v="LAGA Cameroon"/>
    <x v="1"/>
    <n v="748.27"/>
  </r>
  <r>
    <d v="2023-01-13T00:00:00"/>
    <s v="Phone"/>
    <x v="0"/>
    <x v="2"/>
    <n v="2500"/>
    <n v="3.3410399989308672"/>
    <s v="Phone-294"/>
    <m/>
    <x v="9"/>
    <s v="LAGA Cameroon"/>
    <x v="1"/>
    <n v="748.27"/>
  </r>
  <r>
    <d v="2023-01-13T00:00:00"/>
    <s v="Phone"/>
    <x v="0"/>
    <x v="2"/>
    <n v="2500"/>
    <n v="3.3410399989308672"/>
    <s v="Phone-295"/>
    <m/>
    <x v="10"/>
    <s v="LAGA Cameroon"/>
    <x v="1"/>
    <n v="748.27"/>
  </r>
  <r>
    <d v="2023-01-13T00:00:00"/>
    <s v="Phone"/>
    <x v="0"/>
    <x v="2"/>
    <n v="2500"/>
    <n v="3.3410399989308672"/>
    <s v="Phone-296"/>
    <m/>
    <x v="11"/>
    <s v="LAGA Cameroon"/>
    <x v="1"/>
    <n v="748.27"/>
  </r>
  <r>
    <d v="2023-01-13T00:00:00"/>
    <s v="Phone"/>
    <x v="0"/>
    <x v="2"/>
    <n v="2500"/>
    <n v="3.3410399989308672"/>
    <s v="Phone-297"/>
    <m/>
    <x v="12"/>
    <s v="LAGA Cameroon"/>
    <x v="1"/>
    <n v="748.27"/>
  </r>
  <r>
    <d v="2023-01-13T00:00:00"/>
    <s v="Phone"/>
    <x v="0"/>
    <x v="3"/>
    <n v="2500"/>
    <n v="4.0763324226263196"/>
    <s v="Phone-298"/>
    <m/>
    <x v="13"/>
    <s v="LAGA Cameroon"/>
    <x v="0"/>
    <n v="613.29639999999995"/>
  </r>
  <r>
    <d v="2023-01-13T00:00:00"/>
    <s v="Phone"/>
    <x v="0"/>
    <x v="3"/>
    <n v="2500"/>
    <n v="4.0763324226263196"/>
    <s v="Phone-299"/>
    <m/>
    <x v="14"/>
    <s v="LAGA Cameroon"/>
    <x v="0"/>
    <n v="613.29639999999995"/>
  </r>
  <r>
    <d v="2023-01-13T00:00:00"/>
    <s v="Local Transport"/>
    <x v="1"/>
    <x v="1"/>
    <n v="1900"/>
    <n v="3.0980126411960027"/>
    <s v="Her-r"/>
    <m/>
    <x v="4"/>
    <s v="LAGA Cameroon"/>
    <x v="0"/>
    <n v="613.29639999999995"/>
  </r>
  <r>
    <d v="2023-01-13T00:00:00"/>
    <s v="Local Transport"/>
    <x v="1"/>
    <x v="1"/>
    <n v="1500"/>
    <n v="2.4457994535757916"/>
    <s v="ste-r"/>
    <m/>
    <x v="6"/>
    <s v="LAGA Cameroon"/>
    <x v="0"/>
    <n v="613.29639999999995"/>
  </r>
  <r>
    <d v="2023-01-13T00:00:00"/>
    <s v="Local Transport"/>
    <x v="1"/>
    <x v="3"/>
    <n v="2000"/>
    <n v="3.2610659381010554"/>
    <s v="Uni-r"/>
    <m/>
    <x v="13"/>
    <s v="LAGA Cameroon"/>
    <x v="0"/>
    <n v="613.29639999999995"/>
  </r>
  <r>
    <d v="2023-01-13T00:00:00"/>
    <s v="Tam sponge"/>
    <x v="7"/>
    <x v="3"/>
    <n v="350"/>
    <n v="0.57068653916768475"/>
    <s v="Uni-3"/>
    <m/>
    <x v="13"/>
    <s v="LAGA Cameroon"/>
    <x v="0"/>
    <n v="613.29639999999995"/>
  </r>
  <r>
    <d v="2023-01-13T00:00:00"/>
    <s v="x2 Bin bags"/>
    <x v="7"/>
    <x v="3"/>
    <n v="5400"/>
    <n v="8.8048780328728498"/>
    <s v="Uni-3"/>
    <m/>
    <x v="13"/>
    <s v="LAGA Cameroon"/>
    <x v="0"/>
    <n v="613.29639999999995"/>
  </r>
  <r>
    <d v="2023-01-13T00:00:00"/>
    <s v="Dosodo icare "/>
    <x v="7"/>
    <x v="3"/>
    <n v="4500"/>
    <n v="7.3373983607273745"/>
    <s v="Uni-3"/>
    <m/>
    <x v="13"/>
    <s v="LAGA Cameroon"/>
    <x v="0"/>
    <n v="613.29639999999995"/>
  </r>
  <r>
    <d v="2023-01-13T00:00:00"/>
    <s v="Javel "/>
    <x v="7"/>
    <x v="3"/>
    <n v="3450"/>
    <n v="5.6253387432243205"/>
    <s v="Uni-3"/>
    <m/>
    <x v="13"/>
    <s v="LAGA Cameroon"/>
    <x v="0"/>
    <n v="613.29639999999995"/>
  </r>
  <r>
    <d v="2023-01-13T00:00:00"/>
    <s v="Pax"/>
    <x v="7"/>
    <x v="3"/>
    <n v="2900"/>
    <n v="4.7285456102465302"/>
    <s v="Uni-3"/>
    <m/>
    <x v="13"/>
    <s v="LAGA Cameroon"/>
    <x v="0"/>
    <n v="613.29639999999995"/>
  </r>
  <r>
    <d v="2023-01-13T00:00:00"/>
    <s v="sponge metalque super"/>
    <x v="7"/>
    <x v="3"/>
    <n v="850"/>
    <n v="1.3859530236929485"/>
    <s v="Uni-3"/>
    <m/>
    <x v="13"/>
    <s v="LAGA Cameroon"/>
    <x v="0"/>
    <n v="613.29639999999995"/>
  </r>
  <r>
    <d v="2023-01-13T00:00:00"/>
    <s v="security bill "/>
    <x v="4"/>
    <x v="3"/>
    <n v="200000"/>
    <n v="311.87332952847873"/>
    <s v="CHEQ 8396543"/>
    <m/>
    <x v="17"/>
    <s v="LAGA Cameroon"/>
    <x v="0"/>
    <n v="641.28599999999994"/>
  </r>
  <r>
    <d v="2023-01-14T00:00:00"/>
    <s v="Local Tranport"/>
    <x v="1"/>
    <x v="1"/>
    <n v="1800"/>
    <n v="2.9349593442909501"/>
    <s v="Aim-r"/>
    <m/>
    <x v="2"/>
    <s v="LAGA Cameroon"/>
    <x v="0"/>
    <n v="613.29639999999995"/>
  </r>
  <r>
    <d v="2023-01-14T00:00:00"/>
    <s v="Local Transport"/>
    <x v="1"/>
    <x v="0"/>
    <n v="1600"/>
    <n v="2.6088527504808443"/>
    <s v="eri-r"/>
    <m/>
    <x v="1"/>
    <s v="LAGA Cameroon"/>
    <x v="0"/>
    <n v="613.29639999999995"/>
  </r>
  <r>
    <d v="2023-01-14T00:00:00"/>
    <s v="Local Transport"/>
    <x v="1"/>
    <x v="2"/>
    <n v="1600"/>
    <n v="2.6088527504808443"/>
    <s v="i27-r"/>
    <m/>
    <x v="3"/>
    <s v="LAGA Cameroon"/>
    <x v="0"/>
    <n v="613.29639999999995"/>
  </r>
  <r>
    <d v="2023-01-14T00:00:00"/>
    <s v="Ebolowa-yaounde"/>
    <x v="1"/>
    <x v="2"/>
    <n v="1500"/>
    <n v="2.4457994535757916"/>
    <s v="1-i49-3"/>
    <n v="1"/>
    <x v="8"/>
    <s v="LAGA Cameroon"/>
    <x v="0"/>
    <n v="613.29639999999995"/>
  </r>
  <r>
    <d v="2023-01-14T00:00:00"/>
    <s v="Local Transport"/>
    <x v="1"/>
    <x v="2"/>
    <n v="1900"/>
    <n v="3.0980126411960027"/>
    <s v="1-i49-r"/>
    <n v="1"/>
    <x v="8"/>
    <s v="LAGA Cameroon"/>
    <x v="0"/>
    <n v="613.29639999999995"/>
  </r>
  <r>
    <d v="2023-01-14T00:00:00"/>
    <s v="Feeding"/>
    <x v="3"/>
    <x v="2"/>
    <n v="5000"/>
    <n v="6.6820799978617345"/>
    <s v="1-i49-r"/>
    <n v="1"/>
    <x v="8"/>
    <s v="LAGA Cameroon"/>
    <x v="1"/>
    <n v="748.27"/>
  </r>
  <r>
    <d v="2023-01-14T00:00:00"/>
    <s v="Local Transport "/>
    <x v="1"/>
    <x v="2"/>
    <n v="1200"/>
    <n v="1.9566395628606332"/>
    <s v="i54-r"/>
    <m/>
    <x v="12"/>
    <s v="LAGA Cameroon"/>
    <x v="0"/>
    <n v="613.29639999999995"/>
  </r>
  <r>
    <d v="2023-01-14T00:00:00"/>
    <s v="Ngoumou-Yaounde"/>
    <x v="1"/>
    <x v="2"/>
    <n v="1500"/>
    <n v="2.4457994535757916"/>
    <s v="2-i69-r"/>
    <n v="2"/>
    <x v="9"/>
    <s v="LAGA Cameroon"/>
    <x v="0"/>
    <n v="613.29639999999995"/>
  </r>
  <r>
    <d v="2023-01-14T00:00:00"/>
    <s v="Local Transport"/>
    <x v="1"/>
    <x v="2"/>
    <n v="1900"/>
    <n v="3.0980126411960027"/>
    <s v="2-i69-r"/>
    <n v="2"/>
    <x v="9"/>
    <s v="LAGA Cameroon"/>
    <x v="0"/>
    <n v="613.29639999999995"/>
  </r>
  <r>
    <d v="2023-01-14T00:00:00"/>
    <s v="Feeding"/>
    <x v="3"/>
    <x v="2"/>
    <n v="5000"/>
    <n v="6.6820799978617345"/>
    <s v="2-i69-r"/>
    <n v="2"/>
    <x v="9"/>
    <s v="LAGA Cameroon"/>
    <x v="1"/>
    <n v="748.27"/>
  </r>
  <r>
    <d v="2023-01-14T00:00:00"/>
    <s v="Belabo-Bouam"/>
    <x v="1"/>
    <x v="2"/>
    <n v="2000"/>
    <n v="3.2610659381010554"/>
    <s v="3-i89-r"/>
    <n v="3"/>
    <x v="11"/>
    <s v="LAGA Cameroon"/>
    <x v="0"/>
    <n v="613.29639999999995"/>
  </r>
  <r>
    <d v="2023-01-14T00:00:00"/>
    <s v="Bouam-Diang"/>
    <x v="1"/>
    <x v="2"/>
    <n v="5000"/>
    <n v="8.1526648452526391"/>
    <s v="3-i89-r"/>
    <n v="3"/>
    <x v="11"/>
    <s v="LAGA Cameroon"/>
    <x v="0"/>
    <n v="613.29639999999995"/>
  </r>
  <r>
    <d v="2023-01-14T00:00:00"/>
    <s v="Diang-Bertoua"/>
    <x v="1"/>
    <x v="2"/>
    <n v="5000"/>
    <n v="8.1526648452526391"/>
    <s v="3-i89-r"/>
    <n v="3"/>
    <x v="11"/>
    <s v="LAGA Cameroon"/>
    <x v="0"/>
    <n v="613.29639999999995"/>
  </r>
  <r>
    <d v="2023-01-14T00:00:00"/>
    <s v="Bertoua-Yaounde"/>
    <x v="1"/>
    <x v="2"/>
    <n v="4000"/>
    <n v="6.5221318762021108"/>
    <s v="3-i89-3"/>
    <n v="3"/>
    <x v="11"/>
    <s v="LAGA Cameroon"/>
    <x v="0"/>
    <n v="613.29639999999995"/>
  </r>
  <r>
    <d v="2023-01-14T00:00:00"/>
    <s v="Local Transport"/>
    <x v="1"/>
    <x v="2"/>
    <n v="1500"/>
    <n v="2.4457994535757916"/>
    <s v="3-i89-r"/>
    <n v="3"/>
    <x v="11"/>
    <s v="LAGA Cameroon"/>
    <x v="0"/>
    <n v="613.29639999999995"/>
  </r>
  <r>
    <d v="2023-01-14T00:00:00"/>
    <s v="Feeding"/>
    <x v="3"/>
    <x v="2"/>
    <n v="3000"/>
    <n v="4.0092479987170409"/>
    <s v="3-i89-r"/>
    <n v="3"/>
    <x v="11"/>
    <s v="LAGA Cameroon"/>
    <x v="1"/>
    <n v="748.27"/>
  </r>
  <r>
    <d v="2023-01-14T00:00:00"/>
    <s v="Local Transport"/>
    <x v="1"/>
    <x v="2"/>
    <n v="500"/>
    <n v="0.81526648452526385"/>
    <s v="Jos-r"/>
    <m/>
    <x v="7"/>
    <s v="LAGA Cameroon"/>
    <x v="0"/>
    <n v="613.29639999999995"/>
  </r>
  <r>
    <d v="2023-01-14T00:00:00"/>
    <s v="Local Transport"/>
    <x v="1"/>
    <x v="1"/>
    <n v="1000"/>
    <n v="1.6305329690505277"/>
    <s v="Love-r"/>
    <m/>
    <x v="5"/>
    <s v="LAGA Cameroon"/>
    <x v="0"/>
    <n v="613.29639999999995"/>
  </r>
  <r>
    <d v="2023-01-14T00:00:00"/>
    <s v="Local Transport"/>
    <x v="1"/>
    <x v="3"/>
    <n v="1800"/>
    <n v="2.9349593442909501"/>
    <s v="luc-r"/>
    <m/>
    <x v="14"/>
    <s v="LAGA Cameroon"/>
    <x v="0"/>
    <n v="613.29639999999995"/>
  </r>
  <r>
    <d v="2023-01-14T00:00:00"/>
    <s v="Phone"/>
    <x v="0"/>
    <x v="0"/>
    <n v="5000"/>
    <n v="8.1526648452526391"/>
    <s v="Phone-284"/>
    <m/>
    <x v="0"/>
    <s v="LAGA Cameroon"/>
    <x v="0"/>
    <n v="613.29639999999995"/>
  </r>
  <r>
    <d v="2023-01-14T00:00:00"/>
    <s v="Phone"/>
    <x v="0"/>
    <x v="0"/>
    <n v="5000"/>
    <n v="8.1526648452526391"/>
    <s v="Phone-285"/>
    <m/>
    <x v="1"/>
    <s v="LAGA Cameroon"/>
    <x v="0"/>
    <n v="613.29639999999995"/>
  </r>
  <r>
    <d v="2023-01-14T00:00:00"/>
    <s v="Phone"/>
    <x v="0"/>
    <x v="1"/>
    <n v="5000"/>
    <n v="6.6820799978617345"/>
    <s v="Phone-286"/>
    <m/>
    <x v="2"/>
    <s v="LAGA Cameroon"/>
    <x v="1"/>
    <n v="748.27"/>
  </r>
  <r>
    <d v="2023-01-14T00:00:00"/>
    <s v="Phone"/>
    <x v="0"/>
    <x v="2"/>
    <n v="5000"/>
    <n v="6.6820799978617345"/>
    <s v="Phone-287"/>
    <m/>
    <x v="3"/>
    <s v="LAGA Cameroon"/>
    <x v="1"/>
    <n v="748.27"/>
  </r>
  <r>
    <d v="2023-01-14T00:00:00"/>
    <s v="Phone"/>
    <x v="0"/>
    <x v="1"/>
    <n v="2500"/>
    <n v="3.3410399989308672"/>
    <s v="Phone-289"/>
    <m/>
    <x v="15"/>
    <s v="LAGA Cameroon"/>
    <x v="1"/>
    <n v="748.27"/>
  </r>
  <r>
    <d v="2023-01-14T00:00:00"/>
    <s v="Phone"/>
    <x v="0"/>
    <x v="1"/>
    <n v="2500"/>
    <n v="3.3410399989308672"/>
    <s v="Phone-289"/>
    <m/>
    <x v="4"/>
    <s v="LAGA Cameroon"/>
    <x v="1"/>
    <n v="748.27"/>
  </r>
  <r>
    <d v="2023-01-14T00:00:00"/>
    <s v="Phone"/>
    <x v="0"/>
    <x v="1"/>
    <n v="2500"/>
    <n v="3.3410399989308672"/>
    <s v="Phone-290"/>
    <m/>
    <x v="5"/>
    <s v="LAGA Cameroon"/>
    <x v="1"/>
    <n v="748.27"/>
  </r>
  <r>
    <d v="2023-01-14T00:00:00"/>
    <s v="Phone"/>
    <x v="0"/>
    <x v="1"/>
    <n v="2500"/>
    <n v="3.3410399989308672"/>
    <s v="Phone-291"/>
    <m/>
    <x v="6"/>
    <s v="LAGA Cameroon"/>
    <x v="1"/>
    <n v="748.27"/>
  </r>
  <r>
    <d v="2023-01-14T00:00:00"/>
    <s v="Phone"/>
    <x v="0"/>
    <x v="1"/>
    <n v="2500"/>
    <n v="3.3410399989308672"/>
    <s v="Phone-292"/>
    <m/>
    <x v="7"/>
    <s v="LAGA Cameroon"/>
    <x v="1"/>
    <n v="748.27"/>
  </r>
  <r>
    <d v="2023-01-14T00:00:00"/>
    <s v="Phone"/>
    <x v="0"/>
    <x v="2"/>
    <n v="2500"/>
    <n v="3.3410399989308672"/>
    <s v="Phone-293"/>
    <m/>
    <x v="8"/>
    <s v="LAGA Cameroon"/>
    <x v="1"/>
    <n v="748.27"/>
  </r>
  <r>
    <d v="2023-01-14T00:00:00"/>
    <s v="Phone"/>
    <x v="0"/>
    <x v="2"/>
    <n v="2500"/>
    <n v="3.3410399989308672"/>
    <s v="Phone-294"/>
    <m/>
    <x v="9"/>
    <s v="LAGA Cameroon"/>
    <x v="1"/>
    <n v="748.27"/>
  </r>
  <r>
    <d v="2023-01-14T00:00:00"/>
    <s v="Phone"/>
    <x v="0"/>
    <x v="2"/>
    <n v="2500"/>
    <n v="3.3410399989308672"/>
    <s v="Phone-295"/>
    <m/>
    <x v="10"/>
    <s v="LAGA Cameroon"/>
    <x v="1"/>
    <n v="748.27"/>
  </r>
  <r>
    <d v="2023-01-14T00:00:00"/>
    <s v="Phone"/>
    <x v="0"/>
    <x v="2"/>
    <n v="2500"/>
    <n v="3.3410399989308672"/>
    <s v="Phone-296"/>
    <m/>
    <x v="11"/>
    <s v="LAGA Cameroon"/>
    <x v="1"/>
    <n v="748.27"/>
  </r>
  <r>
    <d v="2023-01-14T00:00:00"/>
    <s v="Phone"/>
    <x v="0"/>
    <x v="2"/>
    <n v="2500"/>
    <n v="3.3410399989308672"/>
    <s v="Phone-297"/>
    <m/>
    <x v="12"/>
    <s v="LAGA Cameroon"/>
    <x v="1"/>
    <n v="748.27"/>
  </r>
  <r>
    <d v="2023-01-14T00:00:00"/>
    <s v="Phone"/>
    <x v="0"/>
    <x v="3"/>
    <n v="2500"/>
    <n v="4.0763324226263196"/>
    <s v="Phone-298"/>
    <m/>
    <x v="13"/>
    <s v="LAGA Cameroon"/>
    <x v="0"/>
    <n v="613.29639999999995"/>
  </r>
  <r>
    <d v="2023-01-14T00:00:00"/>
    <s v="Phone"/>
    <x v="0"/>
    <x v="3"/>
    <n v="2500"/>
    <n v="4.0763324226263196"/>
    <s v="Phone-299"/>
    <m/>
    <x v="14"/>
    <s v="LAGA Cameroon"/>
    <x v="0"/>
    <n v="613.29639999999995"/>
  </r>
  <r>
    <d v="2023-01-14T00:00:00"/>
    <s v="Local Transport"/>
    <x v="1"/>
    <x v="3"/>
    <n v="2000"/>
    <n v="3.2610659381010554"/>
    <s v="Uni-3"/>
    <m/>
    <x v="13"/>
    <s v="LAGA Cameroon"/>
    <x v="0"/>
    <n v="613.29639999999995"/>
  </r>
  <r>
    <d v="2023-01-14T00:00:00"/>
    <s v="MTN Mobile money"/>
    <x v="2"/>
    <x v="3"/>
    <n v="200"/>
    <n v="0.32610659381010554"/>
    <s v="Uni-r"/>
    <m/>
    <x v="13"/>
    <s v="LAGA Cameroon"/>
    <x v="0"/>
    <n v="613.29639999999995"/>
  </r>
  <r>
    <d v="2023-01-14T00:00:00"/>
    <s v="MTN Mobile money"/>
    <x v="2"/>
    <x v="3"/>
    <n v="950"/>
    <n v="1.5490063205980014"/>
    <s v="Uni-r"/>
    <m/>
    <x v="13"/>
    <s v="LAGA Cameroon"/>
    <x v="0"/>
    <n v="613.29639999999995"/>
  </r>
  <r>
    <d v="2023-01-14T00:00:00"/>
    <s v="MTN Mobile money"/>
    <x v="2"/>
    <x v="3"/>
    <n v="850"/>
    <n v="1.3859530236929485"/>
    <s v="Uni-r"/>
    <m/>
    <x v="13"/>
    <s v="LAGA Cameroon"/>
    <x v="0"/>
    <n v="613.29639999999995"/>
  </r>
  <r>
    <d v="2023-01-15T00:00:00"/>
    <s v="Phone"/>
    <x v="0"/>
    <x v="0"/>
    <n v="5000"/>
    <n v="8.1526648452526391"/>
    <s v="Phone-284"/>
    <m/>
    <x v="0"/>
    <s v="LAGA Cameroon"/>
    <x v="0"/>
    <n v="613.29639999999995"/>
  </r>
  <r>
    <d v="2023-01-15T00:00:00"/>
    <s v="Phone"/>
    <x v="0"/>
    <x v="0"/>
    <n v="5000"/>
    <n v="8.1526648452526391"/>
    <s v="Phone-285"/>
    <m/>
    <x v="1"/>
    <s v="LAGA Cameroon"/>
    <x v="0"/>
    <n v="613.29639999999995"/>
  </r>
  <r>
    <d v="2023-01-15T00:00:00"/>
    <s v="Phone"/>
    <x v="0"/>
    <x v="1"/>
    <n v="5000"/>
    <n v="6.6820799978617345"/>
    <s v="Phone-286"/>
    <m/>
    <x v="2"/>
    <s v="LAGA Cameroon"/>
    <x v="1"/>
    <n v="748.27"/>
  </r>
  <r>
    <d v="2023-01-15T00:00:00"/>
    <s v="Phone"/>
    <x v="0"/>
    <x v="2"/>
    <n v="5000"/>
    <n v="6.6820799978617345"/>
    <s v="Phone-287"/>
    <m/>
    <x v="3"/>
    <s v="LAGA Cameroon"/>
    <x v="1"/>
    <n v="748.27"/>
  </r>
  <r>
    <d v="2023-01-15T00:00:00"/>
    <s v="Phone"/>
    <x v="0"/>
    <x v="1"/>
    <n v="2500"/>
    <n v="3.3410399989308672"/>
    <s v="Phone-289"/>
    <m/>
    <x v="15"/>
    <s v="LAGA Cameroon"/>
    <x v="1"/>
    <n v="748.27"/>
  </r>
  <r>
    <d v="2023-01-15T00:00:00"/>
    <s v="Phone"/>
    <x v="0"/>
    <x v="1"/>
    <n v="2500"/>
    <n v="3.3410399989308672"/>
    <s v="Phone-289"/>
    <m/>
    <x v="4"/>
    <s v="LAGA Cameroon"/>
    <x v="1"/>
    <n v="748.27"/>
  </r>
  <r>
    <d v="2023-01-15T00:00:00"/>
    <s v="Phone"/>
    <x v="0"/>
    <x v="1"/>
    <n v="2500"/>
    <n v="3.3410399989308672"/>
    <s v="Phone-290"/>
    <m/>
    <x v="5"/>
    <s v="LAGA Cameroon"/>
    <x v="1"/>
    <n v="748.27"/>
  </r>
  <r>
    <d v="2023-01-15T00:00:00"/>
    <s v="Phone"/>
    <x v="0"/>
    <x v="1"/>
    <n v="2500"/>
    <n v="3.3410399989308672"/>
    <s v="Phone-291"/>
    <m/>
    <x v="6"/>
    <s v="LAGA Cameroon"/>
    <x v="1"/>
    <n v="748.27"/>
  </r>
  <r>
    <d v="2023-01-15T00:00:00"/>
    <s v="Phone"/>
    <x v="0"/>
    <x v="1"/>
    <n v="2500"/>
    <n v="3.3410399989308672"/>
    <s v="Phone-292"/>
    <m/>
    <x v="7"/>
    <s v="LAGA Cameroon"/>
    <x v="1"/>
    <n v="748.27"/>
  </r>
  <r>
    <d v="2023-01-15T00:00:00"/>
    <s v="Phone"/>
    <x v="0"/>
    <x v="2"/>
    <n v="2500"/>
    <n v="3.3410399989308672"/>
    <s v="Phone-293"/>
    <m/>
    <x v="8"/>
    <s v="LAGA Cameroon"/>
    <x v="1"/>
    <n v="748.27"/>
  </r>
  <r>
    <d v="2023-01-15T00:00:00"/>
    <s v="Phone"/>
    <x v="0"/>
    <x v="2"/>
    <n v="2500"/>
    <n v="3.3410399989308672"/>
    <s v="Phone-294"/>
    <m/>
    <x v="9"/>
    <s v="LAGA Cameroon"/>
    <x v="1"/>
    <n v="748.27"/>
  </r>
  <r>
    <d v="2023-01-15T00:00:00"/>
    <s v="Phone"/>
    <x v="0"/>
    <x v="2"/>
    <n v="2500"/>
    <n v="3.3410399989308672"/>
    <s v="Phone-295"/>
    <m/>
    <x v="10"/>
    <s v="LAGA Cameroon"/>
    <x v="1"/>
    <n v="748.27"/>
  </r>
  <r>
    <d v="2023-01-15T00:00:00"/>
    <s v="Phone"/>
    <x v="0"/>
    <x v="2"/>
    <n v="2500"/>
    <n v="3.3410399989308672"/>
    <s v="Phone-296"/>
    <m/>
    <x v="11"/>
    <s v="LAGA Cameroon"/>
    <x v="1"/>
    <n v="748.27"/>
  </r>
  <r>
    <d v="2023-01-15T00:00:00"/>
    <s v="Phone"/>
    <x v="0"/>
    <x v="2"/>
    <n v="2500"/>
    <n v="3.3410399989308672"/>
    <s v="Phone-297"/>
    <m/>
    <x v="12"/>
    <s v="LAGA Cameroon"/>
    <x v="1"/>
    <n v="748.27"/>
  </r>
  <r>
    <d v="2023-01-15T00:00:00"/>
    <s v="Phone"/>
    <x v="0"/>
    <x v="3"/>
    <n v="2500"/>
    <n v="4.0763324226263196"/>
    <s v="Phone-298"/>
    <m/>
    <x v="13"/>
    <s v="LAGA Cameroon"/>
    <x v="0"/>
    <n v="613.29639999999995"/>
  </r>
  <r>
    <d v="2023-01-15T00:00:00"/>
    <s v="Phone"/>
    <x v="0"/>
    <x v="3"/>
    <n v="2500"/>
    <n v="4.0763324226263196"/>
    <s v="Phone-299"/>
    <m/>
    <x v="14"/>
    <s v="LAGA Cameroon"/>
    <x v="0"/>
    <n v="613.29639999999995"/>
  </r>
  <r>
    <d v="2023-01-16T00:00:00"/>
    <s v="Local Tranport"/>
    <x v="1"/>
    <x v="1"/>
    <n v="1700"/>
    <n v="2.771906047385897"/>
    <s v="Aim-r"/>
    <m/>
    <x v="2"/>
    <s v="LAGA Cameroon"/>
    <x v="0"/>
    <n v="613.29639999999995"/>
  </r>
  <r>
    <d v="2023-01-16T00:00:00"/>
    <s v="Local Transport"/>
    <x v="1"/>
    <x v="4"/>
    <n v="1700"/>
    <n v="2.771906047385897"/>
    <s v="ann-r"/>
    <m/>
    <x v="15"/>
    <s v="LAGA Cameroon"/>
    <x v="0"/>
    <n v="613.29639999999995"/>
  </r>
  <r>
    <d v="2023-01-16T00:00:00"/>
    <s v="Local Transport"/>
    <x v="1"/>
    <x v="0"/>
    <n v="2500"/>
    <n v="4.0763324226263196"/>
    <s v="Arrey-r"/>
    <m/>
    <x v="0"/>
    <s v="LAGA Cameroon"/>
    <x v="0"/>
    <n v="613.29639999999995"/>
  </r>
  <r>
    <d v="2023-01-16T00:00:00"/>
    <s v="Local Transport"/>
    <x v="1"/>
    <x v="0"/>
    <n v="1900"/>
    <n v="3.0980126411960027"/>
    <s v="eri-r"/>
    <m/>
    <x v="1"/>
    <s v="LAGA Cameroon"/>
    <x v="0"/>
    <n v="613.29639999999995"/>
  </r>
  <r>
    <d v="2023-01-16T00:00:00"/>
    <s v="Local Transport"/>
    <x v="1"/>
    <x v="2"/>
    <n v="1900"/>
    <n v="3.0980126411960027"/>
    <s v="i95-r"/>
    <m/>
    <x v="10"/>
    <s v="LAGA Cameroon"/>
    <x v="0"/>
    <n v="613.29639999999995"/>
  </r>
  <r>
    <d v="2023-01-16T00:00:00"/>
    <s v="Local Transport"/>
    <x v="1"/>
    <x v="2"/>
    <n v="1900"/>
    <n v="3.0980126411960027"/>
    <s v="i27-r"/>
    <m/>
    <x v="3"/>
    <s v="LAGA Cameroon"/>
    <x v="0"/>
    <n v="613.29639999999995"/>
  </r>
  <r>
    <d v="2023-01-16T00:00:00"/>
    <s v="Local Transport"/>
    <x v="1"/>
    <x v="2"/>
    <n v="1950"/>
    <n v="3.1795392896485293"/>
    <s v="i49-r"/>
    <m/>
    <x v="8"/>
    <s v="LAGA Cameroon"/>
    <x v="0"/>
    <n v="613.29639999999995"/>
  </r>
  <r>
    <d v="2023-01-16T00:00:00"/>
    <s v="Local Transport "/>
    <x v="1"/>
    <x v="2"/>
    <n v="1600"/>
    <n v="2.6088527504808443"/>
    <s v="i54-r"/>
    <m/>
    <x v="12"/>
    <s v="LAGA Cameroon"/>
    <x v="0"/>
    <n v="613.29639999999995"/>
  </r>
  <r>
    <d v="2023-01-16T00:00:00"/>
    <s v="Local Transport"/>
    <x v="1"/>
    <x v="2"/>
    <n v="1850"/>
    <n v="3.0164859927434762"/>
    <s v="i69-r"/>
    <m/>
    <x v="9"/>
    <s v="LAGA Cameroon"/>
    <x v="0"/>
    <n v="613.29639999999995"/>
  </r>
  <r>
    <d v="2023-01-16T00:00:00"/>
    <s v="Local Transport"/>
    <x v="1"/>
    <x v="2"/>
    <n v="2000"/>
    <n v="3.2610659381010554"/>
    <s v="i89-r"/>
    <m/>
    <x v="11"/>
    <s v="LAGA Cameroon"/>
    <x v="0"/>
    <n v="613.29639999999995"/>
  </r>
  <r>
    <d v="2023-01-16T00:00:00"/>
    <s v="Local Transport"/>
    <x v="1"/>
    <x v="2"/>
    <n v="500"/>
    <n v="0.81526648452526385"/>
    <s v="Jos-r"/>
    <m/>
    <x v="7"/>
    <s v="LAGA Cameroon"/>
    <x v="0"/>
    <n v="613.29639999999995"/>
  </r>
  <r>
    <d v="2023-01-16T00:00:00"/>
    <s v="Local Transport"/>
    <x v="1"/>
    <x v="1"/>
    <n v="1400"/>
    <n v="2.282746156670739"/>
    <s v="Love-r"/>
    <m/>
    <x v="5"/>
    <s v="LAGA Cameroon"/>
    <x v="0"/>
    <n v="613.29639999999995"/>
  </r>
  <r>
    <d v="2023-01-16T00:00:00"/>
    <s v="Local Transport"/>
    <x v="1"/>
    <x v="3"/>
    <n v="1800"/>
    <n v="2.9349593442909501"/>
    <s v="luc-r"/>
    <m/>
    <x v="14"/>
    <s v="LAGA Cameroon"/>
    <x v="0"/>
    <n v="613.29639999999995"/>
  </r>
  <r>
    <d v="2023-01-16T00:00:00"/>
    <s v="Phone"/>
    <x v="0"/>
    <x v="0"/>
    <n v="5000"/>
    <n v="8.1526648452526391"/>
    <s v="Phone-284"/>
    <m/>
    <x v="0"/>
    <s v="LAGA Cameroon"/>
    <x v="0"/>
    <n v="613.29639999999995"/>
  </r>
  <r>
    <d v="2023-01-16T00:00:00"/>
    <s v="Phone"/>
    <x v="0"/>
    <x v="0"/>
    <n v="5000"/>
    <n v="8.1526648452526391"/>
    <s v="Phone-285"/>
    <m/>
    <x v="1"/>
    <s v="LAGA Cameroon"/>
    <x v="0"/>
    <n v="613.29639999999995"/>
  </r>
  <r>
    <d v="2023-01-16T00:00:00"/>
    <s v="Phone"/>
    <x v="0"/>
    <x v="3"/>
    <n v="2500"/>
    <n v="4.0763324226263196"/>
    <s v="Phone-298"/>
    <m/>
    <x v="13"/>
    <s v="LAGA Cameroon"/>
    <x v="0"/>
    <n v="613.29639999999995"/>
  </r>
  <r>
    <d v="2023-01-16T00:00:00"/>
    <s v="Local Transport"/>
    <x v="1"/>
    <x v="1"/>
    <n v="1950"/>
    <n v="3.1795392896485293"/>
    <s v="Her-r"/>
    <m/>
    <x v="4"/>
    <s v="LAGA Cameroon"/>
    <x v="0"/>
    <n v="613.29639999999995"/>
  </r>
  <r>
    <d v="2023-01-16T00:00:00"/>
    <s v="Local Transport"/>
    <x v="1"/>
    <x v="1"/>
    <n v="1600"/>
    <n v="2.6088527504808443"/>
    <s v="ste-r"/>
    <m/>
    <x v="6"/>
    <s v="LAGA Cameroon"/>
    <x v="0"/>
    <n v="613.29639999999995"/>
  </r>
  <r>
    <d v="2023-01-16T00:00:00"/>
    <s v="Local Transport"/>
    <x v="1"/>
    <x v="3"/>
    <n v="2800"/>
    <n v="4.565492313341478"/>
    <s v="Uni-r"/>
    <m/>
    <x v="13"/>
    <s v="LAGA Cameroon"/>
    <x v="0"/>
    <n v="613.29639999999995"/>
  </r>
  <r>
    <d v="2023-01-16T00:00:00"/>
    <s v="Water Bill up stairs December"/>
    <x v="8"/>
    <x v="3"/>
    <n v="2395"/>
    <n v="3.9051264608760139"/>
    <s v="Hr-Snec,12"/>
    <m/>
    <x v="13"/>
    <s v="LAGA Cameroon"/>
    <x v="0"/>
    <n v="613.29639999999995"/>
  </r>
  <r>
    <d v="2023-01-16T00:00:00"/>
    <s v="Water Bill down stairs December"/>
    <x v="8"/>
    <x v="3"/>
    <n v="2395"/>
    <n v="3.9051264608760139"/>
    <s v="Hr-Snec,12"/>
    <m/>
    <x v="13"/>
    <s v="LAGA Cameroon"/>
    <x v="0"/>
    <n v="613.29639999999995"/>
  </r>
  <r>
    <d v="2023-01-16T00:00:00"/>
    <s v="Internet fees"/>
    <x v="9"/>
    <x v="3"/>
    <n v="50850"/>
    <n v="82.912601476219336"/>
    <s v="Hr-Camtel 12"/>
    <m/>
    <x v="13"/>
    <s v="LAGA Cameroon"/>
    <x v="0"/>
    <n v="613.29639999999995"/>
  </r>
  <r>
    <d v="2023-01-16T00:00:00"/>
    <s v="Electricity Bill up stairs December"/>
    <x v="8"/>
    <x v="3"/>
    <n v="5910"/>
    <n v="9.6364498470886186"/>
    <s v="Hr-Eneo,12"/>
    <m/>
    <x v="13"/>
    <s v="LAGA Cameroon"/>
    <x v="0"/>
    <n v="613.29639999999995"/>
  </r>
  <r>
    <d v="2023-01-16T00:00:00"/>
    <s v="Electricity Bill down stairs December"/>
    <x v="8"/>
    <x v="3"/>
    <n v="6411"/>
    <n v="10.453346864582933"/>
    <s v="Hr-Eneo,12"/>
    <m/>
    <x v="13"/>
    <s v="LAGA Cameroon"/>
    <x v="0"/>
    <n v="613.29639999999995"/>
  </r>
  <r>
    <d v="2023-01-16T00:00:00"/>
    <s v="Office Cleaning"/>
    <x v="4"/>
    <x v="3"/>
    <n v="12000"/>
    <n v="19.566395628606333"/>
    <s v="Uni-4"/>
    <m/>
    <x v="13"/>
    <s v="LAGA Cameroon"/>
    <x v="0"/>
    <n v="613.29639999999995"/>
  </r>
  <r>
    <d v="2023-01-17T00:00:00"/>
    <s v="Local Tranport"/>
    <x v="1"/>
    <x v="1"/>
    <n v="1800"/>
    <n v="2.9349593442909501"/>
    <s v="Aim-r"/>
    <m/>
    <x v="2"/>
    <s v="LAGA Cameroon"/>
    <x v="0"/>
    <n v="613.29639999999995"/>
  </r>
  <r>
    <d v="2023-01-17T00:00:00"/>
    <s v="Local Transport"/>
    <x v="1"/>
    <x v="4"/>
    <n v="1600"/>
    <n v="2.6088527504808443"/>
    <s v="ann-r"/>
    <m/>
    <x v="15"/>
    <s v="LAGA Cameroon"/>
    <x v="0"/>
    <n v="613.29639999999995"/>
  </r>
  <r>
    <d v="2023-01-17T00:00:00"/>
    <s v="Radio news flash F"/>
    <x v="10"/>
    <x v="4"/>
    <n v="7000"/>
    <n v="11.413730783353694"/>
    <s v="ann-r"/>
    <m/>
    <x v="15"/>
    <s v="LAGA Cameroon"/>
    <x v="0"/>
    <n v="613.29639999999995"/>
  </r>
  <r>
    <d v="2023-01-17T00:00:00"/>
    <s v="Radio news flash F"/>
    <x v="10"/>
    <x v="4"/>
    <n v="7000"/>
    <n v="11.413730783353694"/>
    <s v="ann-r"/>
    <m/>
    <x v="15"/>
    <s v="LAGA Cameroon"/>
    <x v="0"/>
    <n v="613.29639999999995"/>
  </r>
  <r>
    <d v="2023-01-17T00:00:00"/>
    <s v="Local Transport"/>
    <x v="1"/>
    <x v="0"/>
    <n v="2500"/>
    <n v="4.0763324226263196"/>
    <s v="Arrey-r"/>
    <m/>
    <x v="0"/>
    <s v="LAGA Cameroon"/>
    <x v="0"/>
    <n v="613.29639999999995"/>
  </r>
  <r>
    <d v="2023-01-17T00:00:00"/>
    <s v="Local Transport"/>
    <x v="1"/>
    <x v="0"/>
    <n v="1700"/>
    <n v="2.771906047385897"/>
    <s v="eri-r"/>
    <m/>
    <x v="1"/>
    <s v="LAGA Cameroon"/>
    <x v="0"/>
    <n v="613.29639999999995"/>
  </r>
  <r>
    <d v="2023-01-17T00:00:00"/>
    <s v="Local Transport"/>
    <x v="1"/>
    <x v="2"/>
    <n v="1900"/>
    <n v="3.0980126411960027"/>
    <s v="i95-r"/>
    <m/>
    <x v="10"/>
    <s v="LAGA Cameroon"/>
    <x v="0"/>
    <n v="613.29639999999995"/>
  </r>
  <r>
    <d v="2023-01-17T00:00:00"/>
    <s v="Local Transport"/>
    <x v="1"/>
    <x v="2"/>
    <n v="1650"/>
    <n v="2.6903793989333709"/>
    <s v="i27-r"/>
    <m/>
    <x v="3"/>
    <s v="LAGA Cameroon"/>
    <x v="0"/>
    <n v="613.29639999999995"/>
  </r>
  <r>
    <d v="2023-01-17T00:00:00"/>
    <s v="Yaounde-ayos"/>
    <x v="1"/>
    <x v="2"/>
    <n v="2000"/>
    <n v="3.2610659381010554"/>
    <s v="4-i49-4"/>
    <n v="4"/>
    <x v="8"/>
    <s v="LAGA Cameroon"/>
    <x v="0"/>
    <n v="613.29639999999995"/>
  </r>
  <r>
    <d v="2023-01-17T00:00:00"/>
    <s v="Ayos-nguelemendouka"/>
    <x v="1"/>
    <x v="2"/>
    <n v="5000"/>
    <n v="8.1526648452526391"/>
    <s v="4-i49-r"/>
    <n v="4"/>
    <x v="8"/>
    <s v="LAGA Cameroon"/>
    <x v="0"/>
    <n v="613.29639999999995"/>
  </r>
  <r>
    <d v="2023-01-17T00:00:00"/>
    <s v="Local Transport"/>
    <x v="1"/>
    <x v="2"/>
    <n v="1950"/>
    <n v="3.1795392896485293"/>
    <s v="4-i49-r"/>
    <n v="4"/>
    <x v="8"/>
    <s v="LAGA Cameroon"/>
    <x v="0"/>
    <n v="613.29639999999995"/>
  </r>
  <r>
    <d v="2023-01-17T00:00:00"/>
    <s v="Feeding"/>
    <x v="3"/>
    <x v="2"/>
    <n v="5000"/>
    <n v="6.6820799978617345"/>
    <s v="4-i49-r"/>
    <n v="4"/>
    <x v="8"/>
    <s v="LAGA Cameroon"/>
    <x v="1"/>
    <n v="748.27"/>
  </r>
  <r>
    <d v="2023-01-17T00:00:00"/>
    <s v="Lodging"/>
    <x v="3"/>
    <x v="2"/>
    <n v="7000"/>
    <n v="9.3549119970064289"/>
    <s v="4-i49-5"/>
    <n v="4"/>
    <x v="8"/>
    <s v="LAGA Cameroon"/>
    <x v="1"/>
    <n v="748.27"/>
  </r>
  <r>
    <d v="2023-01-17T00:00:00"/>
    <s v="Local Transport "/>
    <x v="1"/>
    <x v="2"/>
    <n v="1600"/>
    <n v="2.6088527504808443"/>
    <s v="i54-r"/>
    <m/>
    <x v="12"/>
    <s v="LAGA Cameroon"/>
    <x v="0"/>
    <n v="613.29639999999995"/>
  </r>
  <r>
    <d v="2023-01-17T00:00:00"/>
    <s v="Yaounde-Sangmelima"/>
    <x v="1"/>
    <x v="2"/>
    <n v="2000"/>
    <n v="3.2610659381010554"/>
    <s v="5-i69-2"/>
    <n v="5"/>
    <x v="9"/>
    <s v="LAGA Cameroon"/>
    <x v="0"/>
    <n v="613.29639999999995"/>
  </r>
  <r>
    <d v="2023-01-17T00:00:00"/>
    <s v="Sangmelima-Mvangan"/>
    <x v="1"/>
    <x v="2"/>
    <n v="3000"/>
    <n v="4.8915989071515833"/>
    <s v="5-i69-r"/>
    <n v="5"/>
    <x v="9"/>
    <s v="LAGA Cameroon"/>
    <x v="0"/>
    <n v="613.29639999999995"/>
  </r>
  <r>
    <d v="2023-01-17T00:00:00"/>
    <s v="Local Transport"/>
    <x v="1"/>
    <x v="2"/>
    <n v="1800"/>
    <n v="2.9349593442909501"/>
    <s v="5-i69-r"/>
    <n v="5"/>
    <x v="9"/>
    <s v="LAGA Cameroon"/>
    <x v="0"/>
    <n v="613.29639999999995"/>
  </r>
  <r>
    <d v="2023-01-17T00:00:00"/>
    <s v="Feeding"/>
    <x v="3"/>
    <x v="2"/>
    <n v="5000"/>
    <n v="6.6820799978617345"/>
    <s v="5-i69-r"/>
    <n v="5"/>
    <x v="9"/>
    <s v="LAGA Cameroon"/>
    <x v="1"/>
    <n v="748.27"/>
  </r>
  <r>
    <d v="2023-01-17T00:00:00"/>
    <s v="Lodging"/>
    <x v="3"/>
    <x v="2"/>
    <n v="8000"/>
    <n v="10.691327996578774"/>
    <s v="5-i69-3"/>
    <n v="5"/>
    <x v="9"/>
    <s v="LAGA Cameroon"/>
    <x v="1"/>
    <n v="748.27"/>
  </r>
  <r>
    <d v="2023-01-17T00:00:00"/>
    <s v="Yaounde-Abong Mbang"/>
    <x v="1"/>
    <x v="2"/>
    <n v="3000"/>
    <n v="4.8915989071515833"/>
    <s v="6-i89-4"/>
    <n v="6"/>
    <x v="11"/>
    <s v="LAGA Cameroon"/>
    <x v="0"/>
    <n v="613.29639999999995"/>
  </r>
  <r>
    <d v="2023-01-17T00:00:00"/>
    <s v="Local Transport"/>
    <x v="1"/>
    <x v="2"/>
    <n v="1500"/>
    <n v="2.4457994535757916"/>
    <s v="6-i89-r"/>
    <n v="6"/>
    <x v="11"/>
    <s v="LAGA Cameroon"/>
    <x v="0"/>
    <n v="613.29639999999995"/>
  </r>
  <r>
    <d v="2023-01-17T00:00:00"/>
    <s v="Lodging"/>
    <x v="3"/>
    <x v="2"/>
    <n v="8000"/>
    <n v="10.691327996578774"/>
    <s v="6-i89-5"/>
    <n v="6"/>
    <x v="11"/>
    <s v="LAGA Cameroon"/>
    <x v="1"/>
    <n v="748.27"/>
  </r>
  <r>
    <d v="2023-01-17T00:00:00"/>
    <s v="Feeding"/>
    <x v="3"/>
    <x v="2"/>
    <n v="3000"/>
    <n v="4.0092479987170409"/>
    <s v="6-i89-r"/>
    <n v="6"/>
    <x v="11"/>
    <s v="LAGA Cameroon"/>
    <x v="1"/>
    <n v="748.27"/>
  </r>
  <r>
    <d v="2023-01-17T00:00:00"/>
    <s v="Drinks with informant"/>
    <x v="6"/>
    <x v="2"/>
    <n v="2000"/>
    <n v="2.6728319991446936"/>
    <s v="6-i89-r"/>
    <n v="6"/>
    <x v="11"/>
    <s v="LAGA Cameroon"/>
    <x v="1"/>
    <n v="748.27"/>
  </r>
  <r>
    <d v="2023-01-17T00:00:00"/>
    <s v="Local Transport"/>
    <x v="1"/>
    <x v="2"/>
    <n v="500"/>
    <n v="0.81526648452526385"/>
    <s v="Jos-r"/>
    <m/>
    <x v="7"/>
    <s v="LAGA Cameroon"/>
    <x v="0"/>
    <n v="613.29639999999995"/>
  </r>
  <r>
    <d v="2023-01-17T00:00:00"/>
    <s v="Local Transport"/>
    <x v="1"/>
    <x v="1"/>
    <n v="1500"/>
    <n v="2.4457994535757916"/>
    <s v="Love-r"/>
    <m/>
    <x v="5"/>
    <s v="LAGA Cameroon"/>
    <x v="0"/>
    <n v="613.29639999999995"/>
  </r>
  <r>
    <d v="2023-01-17T00:00:00"/>
    <s v="Local Transport"/>
    <x v="1"/>
    <x v="3"/>
    <n v="1800"/>
    <n v="2.9349593442909501"/>
    <s v="luc-r"/>
    <m/>
    <x v="14"/>
    <s v="LAGA Cameroon"/>
    <x v="0"/>
    <n v="613.29639999999995"/>
  </r>
  <r>
    <d v="2023-01-17T00:00:00"/>
    <s v="Phone"/>
    <x v="0"/>
    <x v="0"/>
    <n v="5000"/>
    <n v="8.1526648452526391"/>
    <s v="Phone-284"/>
    <m/>
    <x v="0"/>
    <s v="LAGA Cameroon"/>
    <x v="0"/>
    <n v="613.29639999999995"/>
  </r>
  <r>
    <d v="2023-01-17T00:00:00"/>
    <s v="Phone"/>
    <x v="0"/>
    <x v="0"/>
    <n v="5000"/>
    <n v="8.1526648452526391"/>
    <s v="Phone-285"/>
    <m/>
    <x v="1"/>
    <s v="LAGA Cameroon"/>
    <x v="0"/>
    <n v="613.29639999999995"/>
  </r>
  <r>
    <d v="2023-01-17T00:00:00"/>
    <s v="Phone"/>
    <x v="0"/>
    <x v="3"/>
    <n v="2500"/>
    <n v="4.0763324226263196"/>
    <s v="Phone-298"/>
    <m/>
    <x v="13"/>
    <s v="LAGA Cameroon"/>
    <x v="0"/>
    <n v="613.29639999999995"/>
  </r>
  <r>
    <d v="2023-01-17T00:00:00"/>
    <s v="Local Transport"/>
    <x v="1"/>
    <x v="1"/>
    <n v="1900"/>
    <n v="3.0980126411960027"/>
    <s v="Her-r"/>
    <m/>
    <x v="4"/>
    <s v="LAGA Cameroon"/>
    <x v="0"/>
    <n v="613.29639999999995"/>
  </r>
  <r>
    <d v="2023-01-17T00:00:00"/>
    <s v="Yaounde-Nanga eboko"/>
    <x v="1"/>
    <x v="1"/>
    <n v="2000"/>
    <n v="3.2610659381010554"/>
    <s v="ste-4"/>
    <m/>
    <x v="6"/>
    <s v="LAGA Cameroon"/>
    <x v="0"/>
    <n v="613.29639999999995"/>
  </r>
  <r>
    <d v="2023-01-17T00:00:00"/>
    <s v="Local Transport"/>
    <x v="1"/>
    <x v="1"/>
    <n v="1900"/>
    <n v="3.0980126411960027"/>
    <s v="ste-r"/>
    <m/>
    <x v="6"/>
    <s v="LAGA Cameroon"/>
    <x v="0"/>
    <n v="613.29639999999995"/>
  </r>
  <r>
    <d v="2023-01-17T00:00:00"/>
    <s v="Feeding"/>
    <x v="3"/>
    <x v="1"/>
    <n v="5000"/>
    <n v="6.6820799978617345"/>
    <s v="ste-r"/>
    <m/>
    <x v="6"/>
    <s v="LAGA Cameroon"/>
    <x v="1"/>
    <n v="748.27"/>
  </r>
  <r>
    <d v="2023-01-17T00:00:00"/>
    <s v="Lodging"/>
    <x v="3"/>
    <x v="1"/>
    <n v="10000"/>
    <n v="13.364159995723469"/>
    <s v="ste-5"/>
    <m/>
    <x v="6"/>
    <s v="LAGA Cameroon"/>
    <x v="1"/>
    <n v="748.27"/>
  </r>
  <r>
    <d v="2023-01-17T00:00:00"/>
    <s v="Local Transport"/>
    <x v="1"/>
    <x v="3"/>
    <n v="2800"/>
    <n v="4.565492313341478"/>
    <s v="Uni-r"/>
    <m/>
    <x v="13"/>
    <s v="LAGA Cameroon"/>
    <x v="0"/>
    <n v="613.29639999999995"/>
  </r>
  <r>
    <d v="2023-01-17T00:00:00"/>
    <s v="Ajax"/>
    <x v="7"/>
    <x v="3"/>
    <n v="2900"/>
    <n v="4.7285456102465302"/>
    <s v="Uni-5"/>
    <m/>
    <x v="13"/>
    <s v="LAGA Cameroon"/>
    <x v="0"/>
    <n v="613.29639999999995"/>
  </r>
  <r>
    <d v="2023-01-17T00:00:00"/>
    <s v="Apate crème"/>
    <x v="7"/>
    <x v="3"/>
    <n v="2600"/>
    <n v="4.2393857195313718"/>
    <s v="Uni-5"/>
    <m/>
    <x v="13"/>
    <s v="LAGA Cameroon"/>
    <x v="0"/>
    <n v="613.29639999999995"/>
  </r>
  <r>
    <d v="2023-01-17T00:00:00"/>
    <s v="Air Freshers"/>
    <x v="7"/>
    <x v="3"/>
    <n v="3000"/>
    <n v="4.8915989071515833"/>
    <s v="Uni-5"/>
    <m/>
    <x v="13"/>
    <s v="LAGA Cameroon"/>
    <x v="0"/>
    <n v="613.29639999999995"/>
  </r>
  <r>
    <d v="2023-01-18T00:00:00"/>
    <s v="Local Tranport"/>
    <x v="1"/>
    <x v="1"/>
    <n v="1800"/>
    <n v="2.9349593442909501"/>
    <s v="Aim-r"/>
    <m/>
    <x v="2"/>
    <s v="LAGA Cameroon"/>
    <x v="0"/>
    <n v="613.29639999999995"/>
  </r>
  <r>
    <d v="2023-01-18T00:00:00"/>
    <s v="Radio news flash E"/>
    <x v="10"/>
    <x v="4"/>
    <n v="7000"/>
    <n v="11.413730783353694"/>
    <s v="ann-r"/>
    <m/>
    <x v="15"/>
    <s v="LAGA Cameroon"/>
    <x v="0"/>
    <n v="613.29639999999995"/>
  </r>
  <r>
    <d v="2023-01-18T00:00:00"/>
    <s v="Radio news flash F"/>
    <x v="10"/>
    <x v="4"/>
    <n v="7000"/>
    <n v="11.413730783353694"/>
    <s v="ann-r"/>
    <m/>
    <x v="15"/>
    <s v="LAGA Cameroon"/>
    <x v="0"/>
    <n v="613.29639999999995"/>
  </r>
  <r>
    <d v="2023-01-18T00:00:00"/>
    <s v="Radio news flash F"/>
    <x v="10"/>
    <x v="4"/>
    <n v="7000"/>
    <n v="11.413730783353694"/>
    <s v="ann-r"/>
    <m/>
    <x v="15"/>
    <s v="LAGA Cameroon"/>
    <x v="0"/>
    <n v="613.29639999999995"/>
  </r>
  <r>
    <d v="2023-01-18T00:00:00"/>
    <s v="Radio news flash E"/>
    <x v="10"/>
    <x v="4"/>
    <n v="7000"/>
    <n v="11.413730783353694"/>
    <s v="ann-r"/>
    <m/>
    <x v="15"/>
    <s v="LAGA Cameroon"/>
    <x v="0"/>
    <n v="613.29639999999995"/>
  </r>
  <r>
    <d v="2023-01-18T00:00:00"/>
    <s v="Radio news flash E"/>
    <x v="10"/>
    <x v="4"/>
    <n v="7000"/>
    <n v="11.413730783353694"/>
    <s v="ann-r"/>
    <m/>
    <x v="15"/>
    <s v="LAGA Cameroon"/>
    <x v="0"/>
    <n v="613.29639999999995"/>
  </r>
  <r>
    <d v="2023-01-18T00:00:00"/>
    <s v="Radio news flash F"/>
    <x v="10"/>
    <x v="4"/>
    <n v="7000"/>
    <n v="11.413730783353694"/>
    <s v="ann-r"/>
    <m/>
    <x v="15"/>
    <s v="LAGA Cameroon"/>
    <x v="0"/>
    <n v="613.29639999999995"/>
  </r>
  <r>
    <d v="2023-01-18T00:00:00"/>
    <s v="Local Transport"/>
    <x v="1"/>
    <x v="4"/>
    <n v="1700"/>
    <n v="2.771906047385897"/>
    <s v="ann-r"/>
    <m/>
    <x v="15"/>
    <s v="LAGA Cameroon"/>
    <x v="0"/>
    <n v="613.29639999999995"/>
  </r>
  <r>
    <d v="2023-01-18T00:00:00"/>
    <s v="Local Transport"/>
    <x v="1"/>
    <x v="0"/>
    <n v="2500"/>
    <n v="4.0763324226263196"/>
    <s v="Arrey-r"/>
    <m/>
    <x v="0"/>
    <s v="LAGA Cameroon"/>
    <x v="0"/>
    <n v="613.29639999999995"/>
  </r>
  <r>
    <d v="2023-01-18T00:00:00"/>
    <s v="Local Transport"/>
    <x v="1"/>
    <x v="0"/>
    <n v="1650"/>
    <n v="2.6903793989333709"/>
    <s v="eri-r"/>
    <m/>
    <x v="1"/>
    <s v="LAGA Cameroon"/>
    <x v="0"/>
    <n v="613.29639999999995"/>
  </r>
  <r>
    <d v="2023-01-18T00:00:00"/>
    <s v="Local Transport"/>
    <x v="1"/>
    <x v="2"/>
    <n v="1900"/>
    <n v="3.0980126411960027"/>
    <s v="i95-r"/>
    <m/>
    <x v="10"/>
    <s v="LAGA Cameroon"/>
    <x v="0"/>
    <n v="613.29639999999995"/>
  </r>
  <r>
    <d v="2023-01-18T00:00:00"/>
    <s v="Local Transport"/>
    <x v="1"/>
    <x v="2"/>
    <n v="1750"/>
    <n v="2.8534326958384235"/>
    <s v="i27-r"/>
    <m/>
    <x v="3"/>
    <s v="LAGA Cameroon"/>
    <x v="0"/>
    <n v="613.29639999999995"/>
  </r>
  <r>
    <d v="2023-01-18T00:00:00"/>
    <s v="Nguelemendouka-doumaintang"/>
    <x v="1"/>
    <x v="2"/>
    <n v="3000"/>
    <n v="4.8915989071515833"/>
    <s v="4-i49-r"/>
    <n v="4"/>
    <x v="8"/>
    <s v="LAGA Cameroon"/>
    <x v="0"/>
    <n v="613.29639999999995"/>
  </r>
  <r>
    <d v="2023-01-18T00:00:00"/>
    <s v="Doumaintang-nguelemendouka"/>
    <x v="1"/>
    <x v="2"/>
    <n v="3000"/>
    <n v="4.8915989071515833"/>
    <s v="4-i49-r"/>
    <n v="4"/>
    <x v="8"/>
    <s v="LAGA Cameroon"/>
    <x v="0"/>
    <n v="613.29639999999995"/>
  </r>
  <r>
    <d v="2023-01-18T00:00:00"/>
    <s v="Local Transport"/>
    <x v="1"/>
    <x v="2"/>
    <n v="1950"/>
    <n v="3.1795392896485293"/>
    <s v="4-i49-r"/>
    <n v="4"/>
    <x v="8"/>
    <s v="LAGA Cameroon"/>
    <x v="0"/>
    <n v="613.29639999999995"/>
  </r>
  <r>
    <d v="2023-01-18T00:00:00"/>
    <s v="Feeding"/>
    <x v="3"/>
    <x v="2"/>
    <n v="5000"/>
    <n v="6.6820799978617345"/>
    <s v="4-i49-r"/>
    <n v="4"/>
    <x v="8"/>
    <s v="LAGA Cameroon"/>
    <x v="1"/>
    <n v="748.27"/>
  </r>
  <r>
    <d v="2023-01-18T00:00:00"/>
    <s v="Lodging"/>
    <x v="3"/>
    <x v="2"/>
    <n v="7000"/>
    <n v="9.3549119970064289"/>
    <s v="4-i49-5"/>
    <n v="4"/>
    <x v="8"/>
    <s v="LAGA Cameroon"/>
    <x v="1"/>
    <n v="748.27"/>
  </r>
  <r>
    <d v="2023-01-18T00:00:00"/>
    <s v="Drinks with informant"/>
    <x v="6"/>
    <x v="2"/>
    <n v="2000"/>
    <n v="2.6728319991446936"/>
    <s v="4-i49-r"/>
    <n v="4"/>
    <x v="8"/>
    <s v="LAGA Cameroon"/>
    <x v="1"/>
    <n v="748.27"/>
  </r>
  <r>
    <d v="2023-01-18T00:00:00"/>
    <s v="Local Transport "/>
    <x v="1"/>
    <x v="2"/>
    <n v="1600"/>
    <n v="2.6088527504808443"/>
    <s v="i54-r"/>
    <m/>
    <x v="12"/>
    <s v="LAGA Cameroon"/>
    <x v="0"/>
    <n v="613.29639999999995"/>
  </r>
  <r>
    <d v="2023-01-18T00:00:00"/>
    <s v="Mvangan-Adoum"/>
    <x v="1"/>
    <x v="2"/>
    <n v="2500"/>
    <n v="4.0763324226263196"/>
    <s v="5-i69-r"/>
    <n v="5"/>
    <x v="9"/>
    <s v="LAGA Cameroon"/>
    <x v="0"/>
    <n v="613.29639999999995"/>
  </r>
  <r>
    <d v="2023-01-18T00:00:00"/>
    <s v="Adoum-Mvangan"/>
    <x v="1"/>
    <x v="2"/>
    <n v="2500"/>
    <n v="4.0763324226263196"/>
    <s v="5-i69-r"/>
    <n v="5"/>
    <x v="9"/>
    <s v="LAGA Cameroon"/>
    <x v="0"/>
    <n v="613.29639999999995"/>
  </r>
  <r>
    <d v="2023-01-18T00:00:00"/>
    <s v="Local Transport"/>
    <x v="1"/>
    <x v="2"/>
    <n v="1850"/>
    <n v="3.0164859927434762"/>
    <s v="5-i69-r"/>
    <n v="5"/>
    <x v="9"/>
    <s v="LAGA Cameroon"/>
    <x v="0"/>
    <n v="613.29639999999995"/>
  </r>
  <r>
    <d v="2023-01-18T00:00:00"/>
    <s v="Drinks with informant"/>
    <x v="6"/>
    <x v="2"/>
    <n v="3000"/>
    <n v="4.0092479987170409"/>
    <s v="5-i69-r"/>
    <n v="5"/>
    <x v="9"/>
    <s v="LAGA Cameroon"/>
    <x v="1"/>
    <n v="748.27"/>
  </r>
  <r>
    <d v="2023-01-18T00:00:00"/>
    <s v="Feeding"/>
    <x v="3"/>
    <x v="2"/>
    <n v="5000"/>
    <n v="6.6820799978617345"/>
    <s v="5-i69-r"/>
    <n v="5"/>
    <x v="9"/>
    <s v="LAGA Cameroon"/>
    <x v="1"/>
    <n v="748.27"/>
  </r>
  <r>
    <d v="2023-01-18T00:00:00"/>
    <s v="Lodging"/>
    <x v="3"/>
    <x v="2"/>
    <n v="8000"/>
    <n v="10.691327996578774"/>
    <s v="5-i69-3"/>
    <n v="5"/>
    <x v="9"/>
    <s v="LAGA Cameroon"/>
    <x v="1"/>
    <n v="748.27"/>
  </r>
  <r>
    <d v="2023-01-18T00:00:00"/>
    <s v="Abong Mbang-Mindourou"/>
    <x v="1"/>
    <x v="2"/>
    <n v="3500"/>
    <n v="5.706865391676847"/>
    <s v="6-i89-r"/>
    <n v="6"/>
    <x v="11"/>
    <s v="LAGA Cameroon"/>
    <x v="0"/>
    <n v="613.29639999999995"/>
  </r>
  <r>
    <d v="2023-01-18T00:00:00"/>
    <s v="Mindourou-Medjo"/>
    <x v="1"/>
    <x v="2"/>
    <n v="3000"/>
    <n v="4.8915989071515833"/>
    <s v="6-i89-r"/>
    <n v="6"/>
    <x v="11"/>
    <s v="LAGA Cameroon"/>
    <x v="0"/>
    <n v="613.29639999999995"/>
  </r>
  <r>
    <d v="2023-01-18T00:00:00"/>
    <s v="Medjo-Mindourou"/>
    <x v="1"/>
    <x v="2"/>
    <n v="3000"/>
    <n v="4.8915989071515833"/>
    <s v="6-i89-r"/>
    <n v="6"/>
    <x v="11"/>
    <s v="LAGA Cameroon"/>
    <x v="0"/>
    <n v="613.29639999999995"/>
  </r>
  <r>
    <d v="2023-01-18T00:00:00"/>
    <s v="Mindourou-Abong Mbang"/>
    <x v="1"/>
    <x v="2"/>
    <n v="3500"/>
    <n v="5.706865391676847"/>
    <s v="6-i89-r"/>
    <n v="6"/>
    <x v="11"/>
    <s v="LAGA Cameroon"/>
    <x v="0"/>
    <n v="613.29639999999995"/>
  </r>
  <r>
    <d v="2023-01-18T00:00:00"/>
    <s v="Local Transport"/>
    <x v="1"/>
    <x v="2"/>
    <n v="1500"/>
    <n v="2.4457994535757916"/>
    <s v="6-i89-r"/>
    <n v="6"/>
    <x v="11"/>
    <s v="LAGA Cameroon"/>
    <x v="0"/>
    <n v="613.29639999999995"/>
  </r>
  <r>
    <d v="2023-01-18T00:00:00"/>
    <s v="Lodging"/>
    <x v="3"/>
    <x v="2"/>
    <n v="8000"/>
    <n v="10.691327996578774"/>
    <s v="6-i89-5"/>
    <n v="6"/>
    <x v="11"/>
    <s v="LAGA Cameroon"/>
    <x v="1"/>
    <n v="748.27"/>
  </r>
  <r>
    <d v="2023-01-18T00:00:00"/>
    <s v="Drinks with Targets"/>
    <x v="6"/>
    <x v="2"/>
    <n v="1000"/>
    <n v="1.3364159995723468"/>
    <s v="6-i89-r"/>
    <n v="6"/>
    <x v="11"/>
    <s v="LAGA Cameroon"/>
    <x v="1"/>
    <n v="748.27"/>
  </r>
  <r>
    <d v="2023-01-18T00:00:00"/>
    <s v="Feeding"/>
    <x v="3"/>
    <x v="2"/>
    <n v="3000"/>
    <n v="4.0092479987170409"/>
    <s v="6-i89-r"/>
    <n v="6"/>
    <x v="11"/>
    <s v="LAGA Cameroon"/>
    <x v="1"/>
    <n v="748.27"/>
  </r>
  <r>
    <d v="2023-01-18T00:00:00"/>
    <s v="Local Transport"/>
    <x v="1"/>
    <x v="2"/>
    <n v="1000"/>
    <n v="1.6305329690505277"/>
    <s v="Jos-r"/>
    <m/>
    <x v="7"/>
    <s v="LAGA Cameroon"/>
    <x v="0"/>
    <n v="613.29639999999995"/>
  </r>
  <r>
    <d v="2023-01-18T00:00:00"/>
    <s v="Local Transport"/>
    <x v="1"/>
    <x v="1"/>
    <n v="1200"/>
    <n v="1.9566395628606332"/>
    <s v="Love-r"/>
    <m/>
    <x v="5"/>
    <s v="LAGA Cameroon"/>
    <x v="0"/>
    <n v="613.29639999999995"/>
  </r>
  <r>
    <d v="2023-01-18T00:00:00"/>
    <s v="Local Transport"/>
    <x v="1"/>
    <x v="3"/>
    <n v="1800"/>
    <n v="2.9349593442909501"/>
    <s v="luc-r"/>
    <m/>
    <x v="14"/>
    <s v="LAGA Cameroon"/>
    <x v="0"/>
    <n v="613.29639999999995"/>
  </r>
  <r>
    <d v="2023-01-18T00:00:00"/>
    <s v="Phone"/>
    <x v="0"/>
    <x v="0"/>
    <n v="5000"/>
    <n v="8.1526648452526391"/>
    <s v="Phone-284"/>
    <m/>
    <x v="0"/>
    <s v="LAGA Cameroon"/>
    <x v="0"/>
    <n v="613.29639999999995"/>
  </r>
  <r>
    <d v="2023-01-18T00:00:00"/>
    <s v="Phone"/>
    <x v="0"/>
    <x v="0"/>
    <n v="5000"/>
    <n v="8.1526648452526391"/>
    <s v="Phone-285"/>
    <m/>
    <x v="1"/>
    <s v="LAGA Cameroon"/>
    <x v="0"/>
    <n v="613.29639999999995"/>
  </r>
  <r>
    <d v="2023-01-18T00:00:00"/>
    <s v="Phone"/>
    <x v="0"/>
    <x v="3"/>
    <n v="2500"/>
    <n v="4.0763324226263196"/>
    <s v="Phone-298"/>
    <m/>
    <x v="13"/>
    <s v="LAGA Cameroon"/>
    <x v="0"/>
    <n v="613.29639999999995"/>
  </r>
  <r>
    <d v="2023-01-18T00:00:00"/>
    <s v="Local Transport"/>
    <x v="1"/>
    <x v="1"/>
    <n v="2600"/>
    <n v="4.2393857195313718"/>
    <s v="Her-r"/>
    <m/>
    <x v="4"/>
    <s v="LAGA Cameroon"/>
    <x v="0"/>
    <n v="613.29639999999995"/>
  </r>
  <r>
    <d v="2023-01-18T00:00:00"/>
    <s v="Local Transport"/>
    <x v="1"/>
    <x v="1"/>
    <n v="1900"/>
    <n v="3.0980126411960027"/>
    <s v="ste-r"/>
    <m/>
    <x v="6"/>
    <s v="LAGA Cameroon"/>
    <x v="0"/>
    <n v="613.29639999999995"/>
  </r>
  <r>
    <d v="2023-01-18T00:00:00"/>
    <s v="Feeding"/>
    <x v="3"/>
    <x v="1"/>
    <n v="5000"/>
    <n v="6.6820799978617345"/>
    <s v="ste-r"/>
    <m/>
    <x v="6"/>
    <s v="LAGA Cameroon"/>
    <x v="1"/>
    <n v="748.27"/>
  </r>
  <r>
    <d v="2023-01-18T00:00:00"/>
    <s v="Nanga eboko-Yaounde"/>
    <x v="1"/>
    <x v="1"/>
    <n v="2000"/>
    <n v="3.2610659381010554"/>
    <s v="ste-6"/>
    <m/>
    <x v="6"/>
    <s v="LAGA Cameroon"/>
    <x v="0"/>
    <n v="613.29639999999995"/>
  </r>
  <r>
    <d v="2023-01-18T00:00:00"/>
    <s v="Local Transport"/>
    <x v="1"/>
    <x v="3"/>
    <n v="1850"/>
    <n v="3.0164859927434762"/>
    <s v="Uni-r"/>
    <m/>
    <x v="13"/>
    <s v="LAGA Cameroon"/>
    <x v="0"/>
    <n v="613.29639999999995"/>
  </r>
  <r>
    <d v="2023-01-18T00:00:00"/>
    <s v="1 Dust bin "/>
    <x v="7"/>
    <x v="3"/>
    <n v="2500"/>
    <n v="4.0763324226263196"/>
    <s v="Uni-6"/>
    <m/>
    <x v="13"/>
    <s v="LAGA Cameroon"/>
    <x v="0"/>
    <n v="613.29639999999995"/>
  </r>
  <r>
    <d v="2023-01-18T00:00:00"/>
    <s v="1 bin bag"/>
    <x v="7"/>
    <x v="3"/>
    <n v="2700"/>
    <n v="4.4024390164364249"/>
    <s v="Uni-6"/>
    <m/>
    <x v="13"/>
    <s v="LAGA Cameroon"/>
    <x v="0"/>
    <n v="613.29639999999995"/>
  </r>
  <r>
    <d v="2023-01-19T00:00:00"/>
    <s v="Local Tranport"/>
    <x v="1"/>
    <x v="1"/>
    <n v="1900"/>
    <n v="3.0980126411960027"/>
    <s v="Aim-r"/>
    <m/>
    <x v="2"/>
    <s v="LAGA Cameroon"/>
    <x v="0"/>
    <n v="613.29639999999995"/>
  </r>
  <r>
    <d v="2023-01-19T00:00:00"/>
    <s v="Radio news flash E"/>
    <x v="10"/>
    <x v="4"/>
    <n v="7000"/>
    <n v="11.413730783353694"/>
    <s v="ann-r"/>
    <m/>
    <x v="15"/>
    <s v="LAGA Cameroon"/>
    <x v="0"/>
    <n v="613.29639999999995"/>
  </r>
  <r>
    <d v="2023-01-19T00:00:00"/>
    <s v="Radio news flash F"/>
    <x v="10"/>
    <x v="4"/>
    <n v="7000"/>
    <n v="11.413730783353694"/>
    <s v="ann-r"/>
    <m/>
    <x v="15"/>
    <s v="LAGA Cameroon"/>
    <x v="0"/>
    <n v="613.29639999999995"/>
  </r>
  <r>
    <d v="2023-01-19T00:00:00"/>
    <s v="Local Transport"/>
    <x v="1"/>
    <x v="4"/>
    <n v="1800"/>
    <n v="2.9349593442909501"/>
    <s v="ann-r"/>
    <m/>
    <x v="15"/>
    <s v="LAGA Cameroon"/>
    <x v="0"/>
    <n v="613.29639999999995"/>
  </r>
  <r>
    <d v="2023-01-19T00:00:00"/>
    <s v="Local Transport"/>
    <x v="1"/>
    <x v="0"/>
    <n v="2500"/>
    <n v="4.0763324226263196"/>
    <s v="Arrey-r"/>
    <m/>
    <x v="0"/>
    <s v="LAGA Cameroon"/>
    <x v="0"/>
    <n v="613.29639999999995"/>
  </r>
  <r>
    <d v="2023-01-19T00:00:00"/>
    <s v="Local Transport"/>
    <x v="1"/>
    <x v="0"/>
    <n v="1700"/>
    <n v="2.771906047385897"/>
    <s v="eri-r"/>
    <m/>
    <x v="1"/>
    <s v="LAGA Cameroon"/>
    <x v="0"/>
    <n v="613.29639999999995"/>
  </r>
  <r>
    <d v="2023-01-19T00:00:00"/>
    <s v="Local Transport"/>
    <x v="1"/>
    <x v="2"/>
    <n v="1900"/>
    <n v="3.0980126411960027"/>
    <s v="i95-r"/>
    <m/>
    <x v="10"/>
    <s v="LAGA Cameroon"/>
    <x v="0"/>
    <n v="613.29639999999995"/>
  </r>
  <r>
    <d v="2023-01-19T00:00:00"/>
    <s v="Yaounde-Nanga Eboko"/>
    <x v="1"/>
    <x v="2"/>
    <n v="2000"/>
    <n v="3.2610659381010554"/>
    <s v="i27-1"/>
    <m/>
    <x v="3"/>
    <s v="LAGA Cameroon"/>
    <x v="0"/>
    <n v="613.29639999999995"/>
  </r>
  <r>
    <d v="2023-01-19T00:00:00"/>
    <s v="Local Transport"/>
    <x v="1"/>
    <x v="2"/>
    <n v="1900"/>
    <n v="3.0980126411960027"/>
    <s v="i27-r"/>
    <m/>
    <x v="3"/>
    <s v="LAGA Cameroon"/>
    <x v="0"/>
    <n v="613.29639999999995"/>
  </r>
  <r>
    <d v="2023-01-19T00:00:00"/>
    <s v="Feeding"/>
    <x v="3"/>
    <x v="2"/>
    <n v="5000"/>
    <n v="6.6820799978617345"/>
    <s v="i27-r"/>
    <m/>
    <x v="3"/>
    <s v="LAGA Cameroon"/>
    <x v="1"/>
    <n v="748.27"/>
  </r>
  <r>
    <d v="2023-01-19T00:00:00"/>
    <s v="Nanga Eboko- Nkotentg"/>
    <x v="1"/>
    <x v="2"/>
    <n v="1000"/>
    <n v="1.6305329690505277"/>
    <s v="i27-r"/>
    <m/>
    <x v="3"/>
    <s v="LAGA Cameroon"/>
    <x v="0"/>
    <n v="613.29639999999995"/>
  </r>
  <r>
    <d v="2023-01-19T00:00:00"/>
    <s v="Lodging"/>
    <x v="3"/>
    <x v="2"/>
    <n v="10000"/>
    <n v="13.364159995723469"/>
    <s v="i27-2"/>
    <m/>
    <x v="3"/>
    <s v="LAGA Cameroon"/>
    <x v="1"/>
    <n v="748.27"/>
  </r>
  <r>
    <d v="2023-01-19T00:00:00"/>
    <s v="Nguelemendouka-ayos"/>
    <x v="1"/>
    <x v="2"/>
    <n v="5000"/>
    <n v="8.1526648452526391"/>
    <s v="4-i49-r"/>
    <n v="4"/>
    <x v="8"/>
    <s v="LAGA Cameroon"/>
    <x v="0"/>
    <n v="613.29639999999995"/>
  </r>
  <r>
    <d v="2023-01-19T00:00:00"/>
    <s v="Ayos-yaounde"/>
    <x v="1"/>
    <x v="2"/>
    <n v="2000"/>
    <n v="3.2610659381010554"/>
    <s v="4-i49-6"/>
    <n v="4"/>
    <x v="8"/>
    <s v="LAGA Cameroon"/>
    <x v="0"/>
    <n v="613.29639999999995"/>
  </r>
  <r>
    <d v="2023-01-19T00:00:00"/>
    <s v="Local Transport"/>
    <x v="1"/>
    <x v="2"/>
    <n v="1950"/>
    <n v="3.1795392896485293"/>
    <s v="4-i49-r"/>
    <n v="4"/>
    <x v="8"/>
    <s v="LAGA Cameroon"/>
    <x v="0"/>
    <n v="613.29639999999995"/>
  </r>
  <r>
    <d v="2023-01-19T00:00:00"/>
    <s v="Feeding"/>
    <x v="3"/>
    <x v="2"/>
    <n v="5000"/>
    <n v="6.6820799978617345"/>
    <s v="4-i49-r"/>
    <n v="4"/>
    <x v="8"/>
    <s v="LAGA Cameroon"/>
    <x v="1"/>
    <n v="748.27"/>
  </r>
  <r>
    <d v="2023-01-19T00:00:00"/>
    <s v="Drinks with informant"/>
    <x v="6"/>
    <x v="2"/>
    <n v="1400"/>
    <n v="1.8709823994012857"/>
    <s v="4-i49-r"/>
    <n v="4"/>
    <x v="8"/>
    <s v="LAGA Cameroon"/>
    <x v="1"/>
    <n v="748.27"/>
  </r>
  <r>
    <d v="2023-01-19T00:00:00"/>
    <s v="Local Transport "/>
    <x v="1"/>
    <x v="2"/>
    <n v="1800"/>
    <n v="2.9349593442909501"/>
    <s v="i54-r"/>
    <m/>
    <x v="12"/>
    <s v="LAGA Cameroon"/>
    <x v="0"/>
    <n v="613.29639999999995"/>
  </r>
  <r>
    <d v="2023-01-19T00:00:00"/>
    <s v="Mvangan-Nloupossa"/>
    <x v="1"/>
    <x v="2"/>
    <n v="2000"/>
    <n v="3.2610659381010554"/>
    <s v="5-i69-r"/>
    <n v="5"/>
    <x v="9"/>
    <s v="LAGA Cameroon"/>
    <x v="0"/>
    <n v="613.29639999999995"/>
  </r>
  <r>
    <d v="2023-01-19T00:00:00"/>
    <s v="Nloupossa-Nvangan"/>
    <x v="1"/>
    <x v="2"/>
    <n v="2000"/>
    <n v="3.2610659381010554"/>
    <s v="5-i69-r"/>
    <n v="5"/>
    <x v="9"/>
    <s v="LAGA Cameroon"/>
    <x v="0"/>
    <n v="613.29639999999995"/>
  </r>
  <r>
    <d v="2023-01-19T00:00:00"/>
    <s v="Mvangan-Sangmelima"/>
    <x v="1"/>
    <x v="2"/>
    <n v="3000"/>
    <n v="4.8915989071515833"/>
    <s v="5-i69-r"/>
    <n v="5"/>
    <x v="9"/>
    <s v="LAGA Cameroon"/>
    <x v="0"/>
    <n v="613.29639999999995"/>
  </r>
  <r>
    <d v="2023-01-19T00:00:00"/>
    <s v="Sangmelima-Yaounde"/>
    <x v="1"/>
    <x v="2"/>
    <n v="2000"/>
    <n v="3.2610659381010554"/>
    <s v="5-i69-4"/>
    <n v="5"/>
    <x v="9"/>
    <s v="LAGA Cameroon"/>
    <x v="0"/>
    <n v="613.29639999999995"/>
  </r>
  <r>
    <d v="2023-01-19T00:00:00"/>
    <s v="Local Transport"/>
    <x v="1"/>
    <x v="2"/>
    <n v="1850"/>
    <n v="3.0164859927434762"/>
    <s v="5-i69-r"/>
    <n v="5"/>
    <x v="9"/>
    <s v="LAGA Cameroon"/>
    <x v="0"/>
    <n v="613.29639999999995"/>
  </r>
  <r>
    <d v="2023-01-19T00:00:00"/>
    <s v="Feeding"/>
    <x v="3"/>
    <x v="2"/>
    <n v="5000"/>
    <n v="6.6820799978617345"/>
    <s v="5-i69-r"/>
    <n v="5"/>
    <x v="9"/>
    <s v="LAGA Cameroon"/>
    <x v="1"/>
    <n v="748.27"/>
  </r>
  <r>
    <d v="2023-01-19T00:00:00"/>
    <s v="Abong Mbang-Yaounde"/>
    <x v="1"/>
    <x v="2"/>
    <n v="3000"/>
    <n v="4.8915989071515833"/>
    <s v="6-i89-6"/>
    <n v="6"/>
    <x v="11"/>
    <s v="LAGA Cameroon"/>
    <x v="0"/>
    <n v="613.29639999999995"/>
  </r>
  <r>
    <d v="2023-01-19T00:00:00"/>
    <s v="Local Transport"/>
    <x v="1"/>
    <x v="2"/>
    <n v="1500"/>
    <n v="2.4457994535757916"/>
    <s v="6-i89-r"/>
    <n v="6"/>
    <x v="11"/>
    <s v="LAGA Cameroon"/>
    <x v="0"/>
    <n v="613.29639999999995"/>
  </r>
  <r>
    <d v="2023-01-19T00:00:00"/>
    <s v="Feeding"/>
    <x v="3"/>
    <x v="2"/>
    <n v="3000"/>
    <n v="4.0092479987170409"/>
    <s v="6-i89-r"/>
    <n v="6"/>
    <x v="11"/>
    <s v="LAGA Cameroon"/>
    <x v="1"/>
    <n v="748.27"/>
  </r>
  <r>
    <d v="2023-01-19T00:00:00"/>
    <s v="Local Transport"/>
    <x v="1"/>
    <x v="2"/>
    <n v="500"/>
    <n v="0.81526648452526385"/>
    <s v="Jos-r"/>
    <m/>
    <x v="7"/>
    <s v="LAGA Cameroon"/>
    <x v="0"/>
    <n v="613.29639999999995"/>
  </r>
  <r>
    <d v="2023-01-19T00:00:00"/>
    <s v="Local Transport"/>
    <x v="1"/>
    <x v="1"/>
    <n v="1100"/>
    <n v="1.7935862659555806"/>
    <s v="Love-r"/>
    <m/>
    <x v="5"/>
    <s v="LAGA Cameroon"/>
    <x v="0"/>
    <n v="613.29639999999995"/>
  </r>
  <r>
    <d v="2023-01-19T00:00:00"/>
    <s v="MTN Mobile money"/>
    <x v="2"/>
    <x v="3"/>
    <n v="500"/>
    <n v="0.81526648452526385"/>
    <s v="luc-r"/>
    <m/>
    <x v="14"/>
    <s v="LAGA Cameroon"/>
    <x v="0"/>
    <n v="613.29639999999995"/>
  </r>
  <r>
    <d v="2023-01-19T00:00:00"/>
    <s v="MTN Mobile money"/>
    <x v="2"/>
    <x v="3"/>
    <n v="500"/>
    <n v="0.81526648452526385"/>
    <s v="luc-r"/>
    <m/>
    <x v="14"/>
    <s v="LAGA Cameroon"/>
    <x v="0"/>
    <n v="613.29639999999995"/>
  </r>
  <r>
    <d v="2023-01-19T00:00:00"/>
    <s v="MTN Mobile money"/>
    <x v="2"/>
    <x v="3"/>
    <n v="500"/>
    <n v="0.81526648452526385"/>
    <s v="luc-r"/>
    <m/>
    <x v="14"/>
    <s v="LAGA Cameroon"/>
    <x v="0"/>
    <n v="613.29639999999995"/>
  </r>
  <r>
    <d v="2023-01-19T00:00:00"/>
    <s v="Local Transport"/>
    <x v="1"/>
    <x v="3"/>
    <n v="1800"/>
    <n v="2.9349593442909501"/>
    <s v="luc-r"/>
    <m/>
    <x v="14"/>
    <s v="LAGA Cameroon"/>
    <x v="0"/>
    <n v="613.29639999999995"/>
  </r>
  <r>
    <d v="2023-01-19T00:00:00"/>
    <s v="Phone"/>
    <x v="0"/>
    <x v="0"/>
    <n v="5000"/>
    <n v="8.1526648452526391"/>
    <s v="Phone-284"/>
    <m/>
    <x v="0"/>
    <s v="LAGA Cameroon"/>
    <x v="0"/>
    <n v="613.29639999999995"/>
  </r>
  <r>
    <d v="2023-01-19T00:00:00"/>
    <s v="Phone"/>
    <x v="0"/>
    <x v="0"/>
    <n v="5000"/>
    <n v="8.1526648452526391"/>
    <s v="Phone-285"/>
    <m/>
    <x v="1"/>
    <s v="LAGA Cameroon"/>
    <x v="0"/>
    <n v="613.29639999999995"/>
  </r>
  <r>
    <d v="2023-01-19T00:00:00"/>
    <s v="Phone"/>
    <x v="0"/>
    <x v="3"/>
    <n v="2500"/>
    <n v="4.0763324226263196"/>
    <s v="Phone-298"/>
    <m/>
    <x v="13"/>
    <s v="LAGA Cameroon"/>
    <x v="0"/>
    <n v="613.29639999999995"/>
  </r>
  <r>
    <d v="2023-01-19T00:00:00"/>
    <s v="Local Transport"/>
    <x v="1"/>
    <x v="1"/>
    <n v="1850"/>
    <n v="3.0164859927434762"/>
    <s v="Her-r"/>
    <m/>
    <x v="4"/>
    <s v="LAGA Cameroon"/>
    <x v="0"/>
    <n v="613.29639999999995"/>
  </r>
  <r>
    <d v="2023-01-19T00:00:00"/>
    <s v="Local Transport"/>
    <x v="1"/>
    <x v="1"/>
    <n v="1900"/>
    <n v="3.0980126411960027"/>
    <s v="ste-r"/>
    <m/>
    <x v="6"/>
    <s v="LAGA Cameroon"/>
    <x v="0"/>
    <n v="613.29639999999995"/>
  </r>
  <r>
    <d v="2023-01-19T00:00:00"/>
    <s v="Local Transport"/>
    <x v="1"/>
    <x v="3"/>
    <n v="2000"/>
    <n v="3.2610659381010554"/>
    <s v="Uni-r"/>
    <m/>
    <x v="13"/>
    <s v="LAGA Cameroon"/>
    <x v="0"/>
    <n v="613.29639999999995"/>
  </r>
  <r>
    <d v="2023-01-20T00:00:00"/>
    <s v="Local Tranport"/>
    <x v="1"/>
    <x v="1"/>
    <n v="1900"/>
    <n v="3.0980126411960027"/>
    <s v="Aim-r"/>
    <m/>
    <x v="2"/>
    <s v="LAGA Cameroon"/>
    <x v="0"/>
    <n v="613.29639999999995"/>
  </r>
  <r>
    <d v="2023-01-20T00:00:00"/>
    <s v="Local Transport"/>
    <x v="1"/>
    <x v="4"/>
    <n v="1700"/>
    <n v="2.771906047385897"/>
    <s v="ann-r"/>
    <m/>
    <x v="15"/>
    <s v="LAGA Cameroon"/>
    <x v="0"/>
    <n v="613.29639999999995"/>
  </r>
  <r>
    <d v="2023-01-20T00:00:00"/>
    <s v="Local Transport"/>
    <x v="1"/>
    <x v="0"/>
    <n v="2500"/>
    <n v="4.0763324226263196"/>
    <s v="Arrey-r"/>
    <m/>
    <x v="0"/>
    <s v="LAGA Cameroon"/>
    <x v="0"/>
    <n v="613.29639999999995"/>
  </r>
  <r>
    <d v="2023-01-20T00:00:00"/>
    <s v="Local Transport "/>
    <x v="1"/>
    <x v="0"/>
    <n v="1600"/>
    <n v="2.6088527504808443"/>
    <s v="eri-r"/>
    <m/>
    <x v="1"/>
    <s v="LAGA Cameroon"/>
    <x v="0"/>
    <n v="613.29639999999995"/>
  </r>
  <r>
    <d v="2023-01-20T00:00:00"/>
    <s v="Local Transport"/>
    <x v="1"/>
    <x v="2"/>
    <n v="1900"/>
    <n v="3.0980126411960027"/>
    <s v="i95-r"/>
    <m/>
    <x v="10"/>
    <s v="LAGA Cameroon"/>
    <x v="0"/>
    <n v="613.29639999999995"/>
  </r>
  <r>
    <d v="2023-01-20T00:00:00"/>
    <s v="Local Transport"/>
    <x v="1"/>
    <x v="2"/>
    <n v="1950"/>
    <n v="3.1795392896485293"/>
    <s v="i27-r"/>
    <m/>
    <x v="3"/>
    <s v="LAGA Cameroon"/>
    <x v="0"/>
    <n v="613.29639999999995"/>
  </r>
  <r>
    <d v="2023-01-20T00:00:00"/>
    <s v="Drinks with Informants"/>
    <x v="6"/>
    <x v="2"/>
    <n v="3200"/>
    <n v="4.2765311986315098"/>
    <s v="i27-r"/>
    <m/>
    <x v="3"/>
    <s v="LAGA Cameroon"/>
    <x v="1"/>
    <n v="748.27"/>
  </r>
  <r>
    <d v="2023-01-20T00:00:00"/>
    <s v="Feeding"/>
    <x v="3"/>
    <x v="2"/>
    <n v="5000"/>
    <n v="6.6820799978617345"/>
    <s v="i27-r"/>
    <m/>
    <x v="3"/>
    <s v="LAGA Cameroon"/>
    <x v="1"/>
    <n v="748.27"/>
  </r>
  <r>
    <d v="2023-01-20T00:00:00"/>
    <s v="Lodging"/>
    <x v="3"/>
    <x v="2"/>
    <n v="10000"/>
    <n v="13.364159995723469"/>
    <s v="i27-2"/>
    <m/>
    <x v="3"/>
    <s v="LAGA Cameroon"/>
    <x v="1"/>
    <n v="748.27"/>
  </r>
  <r>
    <d v="2023-01-20T00:00:00"/>
    <s v="Local Transport"/>
    <x v="1"/>
    <x v="2"/>
    <n v="1950"/>
    <n v="3.1795392896485293"/>
    <s v="4-i49-r"/>
    <n v="4"/>
    <x v="8"/>
    <s v="LAGA Cameroon"/>
    <x v="0"/>
    <n v="613.29639999999995"/>
  </r>
  <r>
    <d v="2023-01-20T00:00:00"/>
    <s v="Local Transport "/>
    <x v="1"/>
    <x v="2"/>
    <n v="1750"/>
    <n v="2.8534326958384235"/>
    <s v="i54-r"/>
    <m/>
    <x v="12"/>
    <s v="LAGA Cameroon"/>
    <x v="0"/>
    <n v="613.29639999999995"/>
  </r>
  <r>
    <d v="2023-01-20T00:00:00"/>
    <s v="Local Transport"/>
    <x v="1"/>
    <x v="2"/>
    <n v="1900"/>
    <n v="3.0980126411960027"/>
    <s v="i69-r"/>
    <m/>
    <x v="9"/>
    <s v="LAGA Cameroon"/>
    <x v="0"/>
    <n v="613.29639999999995"/>
  </r>
  <r>
    <d v="2023-01-20T00:00:00"/>
    <s v="Local Transport"/>
    <x v="1"/>
    <x v="2"/>
    <n v="2000"/>
    <n v="3.2610659381010554"/>
    <s v="i89-r"/>
    <m/>
    <x v="11"/>
    <s v="LAGA Cameroon"/>
    <x v="0"/>
    <n v="613.29639999999995"/>
  </r>
  <r>
    <d v="2023-01-20T00:00:00"/>
    <s v="Local Transport"/>
    <x v="1"/>
    <x v="2"/>
    <n v="500"/>
    <n v="0.81526648452526385"/>
    <s v="Jos-r"/>
    <m/>
    <x v="7"/>
    <s v="LAGA Cameroon"/>
    <x v="0"/>
    <n v="613.29639999999995"/>
  </r>
  <r>
    <d v="2023-01-20T00:00:00"/>
    <s v="Local Transport"/>
    <x v="1"/>
    <x v="1"/>
    <n v="1500"/>
    <n v="2.4457994535757916"/>
    <s v="Love-r"/>
    <m/>
    <x v="5"/>
    <s v="LAGA Cameroon"/>
    <x v="0"/>
    <n v="613.29639999999995"/>
  </r>
  <r>
    <d v="2023-01-20T00:00:00"/>
    <s v="Local Transport"/>
    <x v="1"/>
    <x v="3"/>
    <n v="1800"/>
    <n v="2.9349593442909501"/>
    <s v="luc-r"/>
    <m/>
    <x v="14"/>
    <s v="LAGA Cameroon"/>
    <x v="0"/>
    <n v="613.29639999999995"/>
  </r>
  <r>
    <d v="2023-01-20T00:00:00"/>
    <s v="Phone"/>
    <x v="0"/>
    <x v="0"/>
    <n v="5000"/>
    <n v="8.1526648452526391"/>
    <s v="Phone-284"/>
    <m/>
    <x v="0"/>
    <s v="LAGA Cameroon"/>
    <x v="0"/>
    <n v="613.29639999999995"/>
  </r>
  <r>
    <d v="2023-01-20T00:00:00"/>
    <s v="Phone"/>
    <x v="0"/>
    <x v="0"/>
    <n v="5000"/>
    <n v="8.1526648452526391"/>
    <s v="Phone-285"/>
    <m/>
    <x v="1"/>
    <s v="LAGA Cameroon"/>
    <x v="0"/>
    <n v="613.29639999999995"/>
  </r>
  <r>
    <d v="2023-01-20T00:00:00"/>
    <s v="Phone"/>
    <x v="0"/>
    <x v="1"/>
    <n v="5000"/>
    <n v="6.6820799978617345"/>
    <s v="Phone-286"/>
    <m/>
    <x v="2"/>
    <s v="LAGA Cameroon"/>
    <x v="1"/>
    <n v="748.27"/>
  </r>
  <r>
    <d v="2023-01-20T00:00:00"/>
    <s v="Phone"/>
    <x v="0"/>
    <x v="2"/>
    <n v="5000"/>
    <n v="6.6820799978617345"/>
    <s v="Phone-287"/>
    <m/>
    <x v="3"/>
    <s v="LAGA Cameroon"/>
    <x v="1"/>
    <n v="748.27"/>
  </r>
  <r>
    <d v="2023-01-20T00:00:00"/>
    <s v="Phone"/>
    <x v="0"/>
    <x v="1"/>
    <n v="2500"/>
    <n v="3.3410399989308672"/>
    <s v="Phone-289"/>
    <m/>
    <x v="15"/>
    <s v="LAGA Cameroon"/>
    <x v="1"/>
    <n v="748.27"/>
  </r>
  <r>
    <d v="2023-01-20T00:00:00"/>
    <s v="Phone"/>
    <x v="0"/>
    <x v="1"/>
    <n v="2500"/>
    <n v="3.3410399989308672"/>
    <s v="Phone-289"/>
    <m/>
    <x v="4"/>
    <s v="LAGA Cameroon"/>
    <x v="1"/>
    <n v="748.27"/>
  </r>
  <r>
    <d v="2023-01-20T00:00:00"/>
    <s v="Phone"/>
    <x v="0"/>
    <x v="1"/>
    <n v="2500"/>
    <n v="3.3410399989308672"/>
    <s v="Phone-290"/>
    <m/>
    <x v="5"/>
    <s v="LAGA Cameroon"/>
    <x v="1"/>
    <n v="748.27"/>
  </r>
  <r>
    <d v="2023-01-20T00:00:00"/>
    <s v="Phone"/>
    <x v="0"/>
    <x v="1"/>
    <n v="2500"/>
    <n v="3.3410399989308672"/>
    <s v="Phone-291"/>
    <m/>
    <x v="6"/>
    <s v="LAGA Cameroon"/>
    <x v="1"/>
    <n v="748.27"/>
  </r>
  <r>
    <d v="2023-01-20T00:00:00"/>
    <s v="Phone"/>
    <x v="0"/>
    <x v="1"/>
    <n v="2500"/>
    <n v="3.3410399989308672"/>
    <s v="Phone-292"/>
    <m/>
    <x v="7"/>
    <s v="LAGA Cameroon"/>
    <x v="1"/>
    <n v="748.27"/>
  </r>
  <r>
    <d v="2023-01-20T00:00:00"/>
    <s v="Phone"/>
    <x v="0"/>
    <x v="2"/>
    <n v="2500"/>
    <n v="3.3410399989308672"/>
    <s v="Phone-293"/>
    <m/>
    <x v="8"/>
    <s v="LAGA Cameroon"/>
    <x v="1"/>
    <n v="748.27"/>
  </r>
  <r>
    <d v="2023-01-20T00:00:00"/>
    <s v="Phone"/>
    <x v="0"/>
    <x v="2"/>
    <n v="2500"/>
    <n v="3.3410399989308672"/>
    <s v="Phone-294"/>
    <m/>
    <x v="9"/>
    <s v="LAGA Cameroon"/>
    <x v="1"/>
    <n v="748.27"/>
  </r>
  <r>
    <d v="2023-01-20T00:00:00"/>
    <s v="Phone"/>
    <x v="0"/>
    <x v="2"/>
    <n v="2500"/>
    <n v="3.3410399989308672"/>
    <s v="Phone-295"/>
    <m/>
    <x v="10"/>
    <s v="LAGA Cameroon"/>
    <x v="1"/>
    <n v="748.27"/>
  </r>
  <r>
    <d v="2023-01-20T00:00:00"/>
    <s v="Phone"/>
    <x v="0"/>
    <x v="2"/>
    <n v="2500"/>
    <n v="3.3410399989308672"/>
    <s v="Phone-296"/>
    <m/>
    <x v="11"/>
    <s v="LAGA Cameroon"/>
    <x v="1"/>
    <n v="748.27"/>
  </r>
  <r>
    <d v="2023-01-20T00:00:00"/>
    <s v="Phone"/>
    <x v="0"/>
    <x v="2"/>
    <n v="2500"/>
    <n v="3.3410399989308672"/>
    <s v="Phone-297"/>
    <m/>
    <x v="12"/>
    <s v="LAGA Cameroon"/>
    <x v="1"/>
    <n v="748.27"/>
  </r>
  <r>
    <d v="2023-01-20T00:00:00"/>
    <s v="Phone"/>
    <x v="0"/>
    <x v="3"/>
    <n v="2500"/>
    <n v="4.0763324226263196"/>
    <s v="Phone-298"/>
    <m/>
    <x v="13"/>
    <s v="LAGA Cameroon"/>
    <x v="0"/>
    <n v="613.29639999999995"/>
  </r>
  <r>
    <d v="2023-01-20T00:00:00"/>
    <s v="Phone"/>
    <x v="0"/>
    <x v="3"/>
    <n v="2500"/>
    <n v="4.0763324226263196"/>
    <s v="Phone-299"/>
    <m/>
    <x v="14"/>
    <s v="LAGA Cameroon"/>
    <x v="0"/>
    <n v="613.29639999999995"/>
  </r>
  <r>
    <d v="2023-01-20T00:00:00"/>
    <s v="Local Transport"/>
    <x v="1"/>
    <x v="1"/>
    <n v="1900"/>
    <n v="3.0980126411960027"/>
    <s v="Her-r"/>
    <m/>
    <x v="4"/>
    <s v="LAGA Cameroon"/>
    <x v="0"/>
    <n v="613.29639999999995"/>
  </r>
  <r>
    <d v="2023-01-20T00:00:00"/>
    <s v="Local Transport"/>
    <x v="1"/>
    <x v="1"/>
    <n v="1800"/>
    <n v="2.9349593442909501"/>
    <s v="ste-r"/>
    <m/>
    <x v="6"/>
    <s v="LAGA Cameroon"/>
    <x v="0"/>
    <n v="613.29639999999995"/>
  </r>
  <r>
    <d v="2023-01-20T00:00:00"/>
    <s v="Local Transport"/>
    <x v="1"/>
    <x v="3"/>
    <n v="2000"/>
    <n v="3.2610659381010554"/>
    <s v="Uni-r"/>
    <m/>
    <x v="13"/>
    <s v="LAGA Cameroon"/>
    <x v="0"/>
    <n v="613.29639999999995"/>
  </r>
  <r>
    <d v="2023-01-21T00:00:00"/>
    <s v="Nkoteng-Yaounde"/>
    <x v="1"/>
    <x v="2"/>
    <n v="1500"/>
    <n v="2.4457994535757916"/>
    <s v="i27-3"/>
    <m/>
    <x v="3"/>
    <s v="LAGA Cameroon"/>
    <x v="0"/>
    <n v="613.29639999999995"/>
  </r>
  <r>
    <d v="2023-01-21T00:00:00"/>
    <s v="Local Transport"/>
    <x v="1"/>
    <x v="2"/>
    <n v="1900"/>
    <n v="3.0980126411960027"/>
    <s v="i27-r"/>
    <m/>
    <x v="3"/>
    <s v="LAGA Cameroon"/>
    <x v="0"/>
    <n v="613.29639999999995"/>
  </r>
  <r>
    <d v="2023-01-21T00:00:00"/>
    <s v="Feeding"/>
    <x v="3"/>
    <x v="2"/>
    <n v="5000"/>
    <n v="6.6820799978617345"/>
    <s v="i27-r"/>
    <m/>
    <x v="3"/>
    <s v="LAGA Cameroon"/>
    <x v="1"/>
    <n v="748.27"/>
  </r>
  <r>
    <d v="2023-01-21T00:00:00"/>
    <s v="Local Transport"/>
    <x v="1"/>
    <x v="2"/>
    <n v="3600"/>
    <n v="5.8699186885819001"/>
    <s v="i49-r"/>
    <m/>
    <x v="8"/>
    <s v="LAGA Cameroon"/>
    <x v="0"/>
    <n v="613.29639999999995"/>
  </r>
  <r>
    <d v="2023-01-21T00:00:00"/>
    <s v="Local Transport "/>
    <x v="1"/>
    <x v="2"/>
    <n v="1600"/>
    <n v="2.6088527504808443"/>
    <s v="i54-r"/>
    <m/>
    <x v="12"/>
    <s v="LAGA Cameroon"/>
    <x v="0"/>
    <n v="613.29639999999995"/>
  </r>
  <r>
    <d v="2023-01-21T00:00:00"/>
    <s v="Local Transport"/>
    <x v="1"/>
    <x v="2"/>
    <n v="500"/>
    <n v="0.81526648452526385"/>
    <s v="Jos-r"/>
    <m/>
    <x v="7"/>
    <s v="LAGA Cameroon"/>
    <x v="0"/>
    <n v="613.29639999999995"/>
  </r>
  <r>
    <d v="2023-01-22T00:00:00"/>
    <s v="Local Transport"/>
    <x v="1"/>
    <x v="2"/>
    <n v="500"/>
    <n v="0.81526648452526385"/>
    <s v="Jos-r"/>
    <m/>
    <x v="7"/>
    <s v="LAGA Cameroon"/>
    <x v="0"/>
    <n v="613.29639999999995"/>
  </r>
  <r>
    <d v="2023-01-23T00:00:00"/>
    <s v="Local Tranport"/>
    <x v="1"/>
    <x v="1"/>
    <n v="1800"/>
    <n v="2.9349593442909501"/>
    <s v="Aim-r"/>
    <m/>
    <x v="2"/>
    <s v="LAGA Cameroon"/>
    <x v="0"/>
    <n v="613.29639999999995"/>
  </r>
  <r>
    <d v="2023-01-23T00:00:00"/>
    <s v="Local Transport"/>
    <x v="1"/>
    <x v="4"/>
    <n v="1600"/>
    <n v="2.6088527504808443"/>
    <s v="ann-r"/>
    <m/>
    <x v="15"/>
    <s v="LAGA Cameroon"/>
    <x v="0"/>
    <n v="613.29639999999995"/>
  </r>
  <r>
    <d v="2023-01-23T00:00:00"/>
    <s v="Newspaper"/>
    <x v="7"/>
    <x v="4"/>
    <n v="6400"/>
    <n v="10.435411001923377"/>
    <s v="ann-2"/>
    <m/>
    <x v="15"/>
    <s v="LAGA Cameroon"/>
    <x v="0"/>
    <n v="613.29639999999995"/>
  </r>
  <r>
    <d v="2023-01-23T00:00:00"/>
    <s v="Local Transport"/>
    <x v="1"/>
    <x v="0"/>
    <n v="2500"/>
    <n v="4.0763324226263196"/>
    <s v="Arrey-r"/>
    <m/>
    <x v="0"/>
    <s v="LAGA Cameroon"/>
    <x v="0"/>
    <n v="613.29639999999995"/>
  </r>
  <r>
    <d v="2023-01-23T00:00:00"/>
    <s v="Local Transport"/>
    <x v="1"/>
    <x v="0"/>
    <n v="1800"/>
    <n v="2.9349593442909501"/>
    <s v="eri-r"/>
    <m/>
    <x v="1"/>
    <s v="LAGA Cameroon"/>
    <x v="0"/>
    <n v="613.29639999999995"/>
  </r>
  <r>
    <d v="2023-01-23T00:00:00"/>
    <s v="Local Transport"/>
    <x v="1"/>
    <x v="2"/>
    <n v="1900"/>
    <n v="3.0980126411960027"/>
    <s v="i95-r"/>
    <m/>
    <x v="10"/>
    <s v="LAGA Cameroon"/>
    <x v="0"/>
    <n v="613.29639999999995"/>
  </r>
  <r>
    <d v="2023-01-23T00:00:00"/>
    <s v="Local Transport"/>
    <x v="1"/>
    <x v="2"/>
    <n v="1850"/>
    <n v="3.0164859927434762"/>
    <s v="i27-r"/>
    <m/>
    <x v="3"/>
    <s v="LAGA Cameroon"/>
    <x v="0"/>
    <n v="613.29639999999995"/>
  </r>
  <r>
    <d v="2023-01-23T00:00:00"/>
    <s v="Local Transport"/>
    <x v="1"/>
    <x v="2"/>
    <n v="1950"/>
    <n v="3.1795392896485293"/>
    <s v="i49-r"/>
    <m/>
    <x v="8"/>
    <s v="LAGA Cameroon"/>
    <x v="0"/>
    <n v="613.29639999999995"/>
  </r>
  <r>
    <d v="2023-01-23T00:00:00"/>
    <s v="Local Transport "/>
    <x v="1"/>
    <x v="2"/>
    <n v="1950"/>
    <n v="3.1795392896485293"/>
    <s v="i54-r"/>
    <m/>
    <x v="12"/>
    <s v="LAGA Cameroon"/>
    <x v="0"/>
    <n v="613.29639999999995"/>
  </r>
  <r>
    <d v="2023-01-23T00:00:00"/>
    <s v="Local Transport"/>
    <x v="1"/>
    <x v="2"/>
    <n v="1950"/>
    <n v="3.1795392896485293"/>
    <s v="i69-r"/>
    <m/>
    <x v="9"/>
    <s v="LAGA Cameroon"/>
    <x v="0"/>
    <n v="613.29639999999995"/>
  </r>
  <r>
    <d v="2023-01-23T00:00:00"/>
    <s v="Local Transport"/>
    <x v="1"/>
    <x v="2"/>
    <n v="2000"/>
    <n v="3.2610659381010554"/>
    <s v="i89-r"/>
    <m/>
    <x v="11"/>
    <s v="LAGA Cameroon"/>
    <x v="0"/>
    <n v="613.29639999999995"/>
  </r>
  <r>
    <d v="2023-01-23T00:00:00"/>
    <s v="Local Transport"/>
    <x v="1"/>
    <x v="2"/>
    <n v="500"/>
    <n v="0.81526648452526385"/>
    <s v="Jos-r"/>
    <m/>
    <x v="7"/>
    <s v="LAGA Cameroon"/>
    <x v="0"/>
    <n v="613.29639999999995"/>
  </r>
  <r>
    <d v="2023-01-23T00:00:00"/>
    <s v="Local Transport"/>
    <x v="1"/>
    <x v="1"/>
    <n v="1200"/>
    <n v="1.9566395628606332"/>
    <s v="Love-r"/>
    <m/>
    <x v="5"/>
    <s v="LAGA Cameroon"/>
    <x v="0"/>
    <n v="613.29639999999995"/>
  </r>
  <r>
    <d v="2023-01-23T00:00:00"/>
    <s v="Local Transport"/>
    <x v="1"/>
    <x v="3"/>
    <n v="1800"/>
    <n v="2.9349593442909501"/>
    <s v="luc-r"/>
    <m/>
    <x v="14"/>
    <s v="LAGA Cameroon"/>
    <x v="0"/>
    <n v="613.29639999999995"/>
  </r>
  <r>
    <d v="2023-01-23T00:00:00"/>
    <s v="Phone"/>
    <x v="0"/>
    <x v="0"/>
    <n v="5000"/>
    <n v="8.1526648452526391"/>
    <s v="Phone-284"/>
    <m/>
    <x v="0"/>
    <s v="LAGA Cameroon"/>
    <x v="0"/>
    <n v="613.29639999999995"/>
  </r>
  <r>
    <d v="2023-01-23T00:00:00"/>
    <s v="Phone"/>
    <x v="0"/>
    <x v="0"/>
    <n v="5000"/>
    <n v="8.1526648452526391"/>
    <s v="Phone-285"/>
    <m/>
    <x v="1"/>
    <s v="LAGA Cameroon"/>
    <x v="0"/>
    <n v="613.29639999999995"/>
  </r>
  <r>
    <d v="2023-01-23T00:00:00"/>
    <s v="Phone"/>
    <x v="0"/>
    <x v="3"/>
    <n v="2500"/>
    <n v="4.0763324226263196"/>
    <s v="Phone-298"/>
    <m/>
    <x v="13"/>
    <s v="LAGA Cameroon"/>
    <x v="0"/>
    <n v="613.29639999999995"/>
  </r>
  <r>
    <d v="2023-01-23T00:00:00"/>
    <s v="Local Transport"/>
    <x v="1"/>
    <x v="1"/>
    <n v="1950"/>
    <n v="3.1795392896485293"/>
    <s v="Her-r"/>
    <m/>
    <x v="4"/>
    <s v="LAGA Cameroon"/>
    <x v="0"/>
    <n v="613.29639999999995"/>
  </r>
  <r>
    <d v="2023-01-23T00:00:00"/>
    <s v="Local Transport"/>
    <x v="1"/>
    <x v="1"/>
    <n v="1800"/>
    <n v="2.9349593442909501"/>
    <s v="ste-r"/>
    <m/>
    <x v="6"/>
    <s v="LAGA Cameroon"/>
    <x v="0"/>
    <n v="613.29639999999995"/>
  </r>
  <r>
    <d v="2023-01-23T00:00:00"/>
    <s v="Local Transport"/>
    <x v="1"/>
    <x v="3"/>
    <n v="1800"/>
    <n v="2.9349593442909501"/>
    <s v="Uni-r"/>
    <m/>
    <x v="13"/>
    <s v="LAGA Cameroon"/>
    <x v="0"/>
    <n v="613.29639999999995"/>
  </r>
  <r>
    <d v="2023-01-23T00:00:00"/>
    <s v="Office Cleaning"/>
    <x v="4"/>
    <x v="3"/>
    <n v="12000"/>
    <n v="19.566395628606333"/>
    <s v="Uni-7"/>
    <m/>
    <x v="13"/>
    <s v="LAGA Cameroon"/>
    <x v="0"/>
    <n v="613.29639999999995"/>
  </r>
  <r>
    <d v="2023-01-24T00:00:00"/>
    <s v="Local Tranport"/>
    <x v="1"/>
    <x v="1"/>
    <n v="1800"/>
    <n v="2.9349593442909501"/>
    <s v="Aim-r"/>
    <m/>
    <x v="2"/>
    <s v="LAGA Cameroon"/>
    <x v="0"/>
    <n v="613.29639999999995"/>
  </r>
  <r>
    <d v="2023-01-24T00:00:00"/>
    <s v="Local Transport"/>
    <x v="1"/>
    <x v="4"/>
    <n v="1500"/>
    <n v="2.4457994535757916"/>
    <s v="ann-r"/>
    <m/>
    <x v="15"/>
    <s v="LAGA Cameroon"/>
    <x v="0"/>
    <n v="613.29639999999995"/>
  </r>
  <r>
    <d v="2023-01-24T00:00:00"/>
    <s v="Local Transport"/>
    <x v="1"/>
    <x v="0"/>
    <n v="3000"/>
    <n v="4.8915989071515833"/>
    <s v="Arrey-r"/>
    <m/>
    <x v="0"/>
    <s v="LAGA Cameroon"/>
    <x v="0"/>
    <n v="613.29639999999995"/>
  </r>
  <r>
    <d v="2023-01-24T00:00:00"/>
    <s v="Local Transport "/>
    <x v="1"/>
    <x v="0"/>
    <n v="1800"/>
    <n v="2.9349593442909501"/>
    <s v="eri-r"/>
    <m/>
    <x v="1"/>
    <s v="LAGA Cameroon"/>
    <x v="0"/>
    <n v="613.29639999999995"/>
  </r>
  <r>
    <d v="2023-01-24T00:00:00"/>
    <s v="Local Transport"/>
    <x v="1"/>
    <x v="2"/>
    <n v="1900"/>
    <n v="3.0980126411960027"/>
    <s v="i95-r"/>
    <m/>
    <x v="10"/>
    <s v="LAGA Cameroon"/>
    <x v="0"/>
    <n v="613.29639999999995"/>
  </r>
  <r>
    <d v="2023-01-24T00:00:00"/>
    <s v="Local Transport"/>
    <x v="1"/>
    <x v="2"/>
    <n v="1700"/>
    <n v="2.771906047385897"/>
    <s v="i27-r"/>
    <m/>
    <x v="3"/>
    <s v="LAGA Cameroon"/>
    <x v="0"/>
    <n v="613.29639999999995"/>
  </r>
  <r>
    <d v="2023-01-24T00:00:00"/>
    <s v="Local Transport"/>
    <x v="1"/>
    <x v="2"/>
    <n v="2600"/>
    <n v="4.2393857195313718"/>
    <s v="i49-r"/>
    <m/>
    <x v="8"/>
    <s v="LAGA Cameroon"/>
    <x v="0"/>
    <n v="613.29639999999995"/>
  </r>
  <r>
    <d v="2023-01-24T00:00:00"/>
    <s v="Local Transport "/>
    <x v="1"/>
    <x v="2"/>
    <n v="1800"/>
    <n v="2.9349593442909501"/>
    <s v="i54-r"/>
    <m/>
    <x v="12"/>
    <s v="LAGA Cameroon"/>
    <x v="0"/>
    <n v="613.29639999999995"/>
  </r>
  <r>
    <d v="2023-01-24T00:00:00"/>
    <s v="Local Transport"/>
    <x v="1"/>
    <x v="2"/>
    <n v="1900"/>
    <n v="3.0980126411960027"/>
    <s v="i69-r"/>
    <m/>
    <x v="9"/>
    <s v="LAGA Cameroon"/>
    <x v="0"/>
    <n v="613.29639999999995"/>
  </r>
  <r>
    <d v="2023-01-24T00:00:00"/>
    <s v="Local Transport"/>
    <x v="1"/>
    <x v="2"/>
    <n v="2000"/>
    <n v="3.2610659381010554"/>
    <s v="i89-r"/>
    <m/>
    <x v="11"/>
    <s v="LAGA Cameroon"/>
    <x v="0"/>
    <n v="613.29639999999995"/>
  </r>
  <r>
    <d v="2023-01-24T00:00:00"/>
    <s v="Local Transport"/>
    <x v="1"/>
    <x v="2"/>
    <n v="500"/>
    <n v="0.81526648452526385"/>
    <s v="Jos-r"/>
    <m/>
    <x v="7"/>
    <s v="LAGA Cameroon"/>
    <x v="0"/>
    <n v="613.29639999999995"/>
  </r>
  <r>
    <d v="2023-01-24T00:00:00"/>
    <s v="Local Transport"/>
    <x v="1"/>
    <x v="1"/>
    <n v="1500"/>
    <n v="2.4457994535757916"/>
    <s v="Love-r"/>
    <m/>
    <x v="5"/>
    <s v="LAGA Cameroon"/>
    <x v="0"/>
    <n v="613.29639999999995"/>
  </r>
  <r>
    <d v="2023-01-24T00:00:00"/>
    <s v="Local Transport"/>
    <x v="1"/>
    <x v="3"/>
    <n v="2300"/>
    <n v="3.7502258288162138"/>
    <s v="luc-r"/>
    <m/>
    <x v="14"/>
    <s v="LAGA Cameroon"/>
    <x v="0"/>
    <n v="613.29639999999995"/>
  </r>
  <r>
    <d v="2023-01-24T00:00:00"/>
    <s v="Photocopies"/>
    <x v="4"/>
    <x v="3"/>
    <n v="100"/>
    <n v="0.16305329690505277"/>
    <s v="luc-r"/>
    <m/>
    <x v="14"/>
    <s v="LAGA Cameroon"/>
    <x v="0"/>
    <n v="613.29639999999995"/>
  </r>
  <r>
    <d v="2023-01-24T00:00:00"/>
    <s v="Phone"/>
    <x v="0"/>
    <x v="0"/>
    <n v="5000"/>
    <n v="8.1526648452526391"/>
    <s v="Phone-284"/>
    <m/>
    <x v="0"/>
    <s v="LAGA Cameroon"/>
    <x v="0"/>
    <n v="613.29639999999995"/>
  </r>
  <r>
    <d v="2023-01-24T00:00:00"/>
    <s v="Phone"/>
    <x v="0"/>
    <x v="0"/>
    <n v="5000"/>
    <n v="8.1526648452526391"/>
    <s v="Phone-285"/>
    <m/>
    <x v="1"/>
    <s v="LAGA Cameroon"/>
    <x v="0"/>
    <n v="613.29639999999995"/>
  </r>
  <r>
    <d v="2023-01-24T00:00:00"/>
    <s v="Phone"/>
    <x v="0"/>
    <x v="3"/>
    <n v="2500"/>
    <n v="4.0763324226263196"/>
    <s v="Phone-298"/>
    <m/>
    <x v="13"/>
    <s v="LAGA Cameroon"/>
    <x v="0"/>
    <n v="613.29639999999995"/>
  </r>
  <r>
    <d v="2023-01-24T00:00:00"/>
    <s v="Local Transport"/>
    <x v="1"/>
    <x v="1"/>
    <n v="1900"/>
    <n v="3.0980126411960027"/>
    <s v="Her-r"/>
    <m/>
    <x v="4"/>
    <s v="LAGA Cameroon"/>
    <x v="0"/>
    <n v="613.29639999999995"/>
  </r>
  <r>
    <d v="2023-01-24T00:00:00"/>
    <s v="Local Transport"/>
    <x v="1"/>
    <x v="1"/>
    <n v="1400"/>
    <n v="2.282746156670739"/>
    <s v="ste-r"/>
    <m/>
    <x v="6"/>
    <s v="LAGA Cameroon"/>
    <x v="0"/>
    <n v="613.29639999999995"/>
  </r>
  <r>
    <d v="2023-01-24T00:00:00"/>
    <s v="Local Transport"/>
    <x v="1"/>
    <x v="3"/>
    <n v="2000"/>
    <n v="3.2610659381010554"/>
    <s v="Uni-r"/>
    <m/>
    <x v="13"/>
    <s v="LAGA Cameroon"/>
    <x v="0"/>
    <n v="613.29639999999995"/>
  </r>
  <r>
    <d v="2023-01-25T00:00:00"/>
    <s v="Local Tranport"/>
    <x v="1"/>
    <x v="1"/>
    <n v="1700"/>
    <n v="2.771906047385897"/>
    <s v="Aim-r"/>
    <m/>
    <x v="2"/>
    <s v="LAGA Cameroon"/>
    <x v="0"/>
    <n v="613.29639999999995"/>
  </r>
  <r>
    <d v="2023-01-25T00:00:00"/>
    <s v="Local Transport"/>
    <x v="1"/>
    <x v="4"/>
    <n v="1700"/>
    <n v="2.771906047385897"/>
    <s v="ann-r"/>
    <m/>
    <x v="15"/>
    <s v="LAGA Cameroon"/>
    <x v="0"/>
    <n v="613.29639999999995"/>
  </r>
  <r>
    <d v="2023-01-25T00:00:00"/>
    <s v="Local Transport"/>
    <x v="1"/>
    <x v="0"/>
    <n v="2000"/>
    <n v="3.2610659381010554"/>
    <s v="Arrey-r"/>
    <m/>
    <x v="0"/>
    <s v="LAGA Cameroon"/>
    <x v="0"/>
    <n v="613.29639999999995"/>
  </r>
  <r>
    <d v="2023-01-25T00:00:00"/>
    <s v="Local Transport"/>
    <x v="1"/>
    <x v="0"/>
    <n v="1600"/>
    <n v="2.6088527504808443"/>
    <s v="eri-r"/>
    <m/>
    <x v="1"/>
    <s v="LAGA Cameroon"/>
    <x v="0"/>
    <n v="613.29639999999995"/>
  </r>
  <r>
    <d v="2023-01-25T00:00:00"/>
    <s v="Local Transport"/>
    <x v="1"/>
    <x v="2"/>
    <n v="1900"/>
    <n v="3.0980126411960027"/>
    <s v="i95-r"/>
    <m/>
    <x v="10"/>
    <s v="LAGA Cameroon"/>
    <x v="0"/>
    <n v="613.29639999999995"/>
  </r>
  <r>
    <d v="2023-01-25T00:00:00"/>
    <s v="Local Transport"/>
    <x v="1"/>
    <x v="2"/>
    <n v="1900"/>
    <n v="3.0980126411960027"/>
    <s v="i27-r"/>
    <m/>
    <x v="3"/>
    <s v="LAGA Cameroon"/>
    <x v="0"/>
    <n v="613.29639999999995"/>
  </r>
  <r>
    <d v="2023-01-25T00:00:00"/>
    <s v="Local Transport"/>
    <x v="1"/>
    <x v="2"/>
    <n v="1950"/>
    <n v="3.1795392896485293"/>
    <s v="i49-r"/>
    <m/>
    <x v="8"/>
    <s v="LAGA Cameroon"/>
    <x v="0"/>
    <n v="613.29639999999995"/>
  </r>
  <r>
    <d v="2023-01-25T00:00:00"/>
    <s v="Local Transport "/>
    <x v="1"/>
    <x v="2"/>
    <n v="1750"/>
    <n v="2.8534326958384235"/>
    <s v="i54-r"/>
    <m/>
    <x v="12"/>
    <s v="LAGA Cameroon"/>
    <x v="0"/>
    <n v="613.29639999999995"/>
  </r>
  <r>
    <d v="2023-01-25T00:00:00"/>
    <s v="Local Transport"/>
    <x v="1"/>
    <x v="2"/>
    <n v="1850"/>
    <n v="3.0164859927434762"/>
    <s v="i69-r"/>
    <m/>
    <x v="9"/>
    <s v="LAGA Cameroon"/>
    <x v="0"/>
    <n v="613.29639999999995"/>
  </r>
  <r>
    <d v="2023-01-25T00:00:00"/>
    <s v="Local Transport"/>
    <x v="1"/>
    <x v="2"/>
    <n v="2000"/>
    <n v="3.2610659381010554"/>
    <s v="i89-r"/>
    <m/>
    <x v="11"/>
    <s v="LAGA Cameroon"/>
    <x v="0"/>
    <n v="613.29639999999995"/>
  </r>
  <r>
    <d v="2023-01-25T00:00:00"/>
    <s v="Local Transport"/>
    <x v="1"/>
    <x v="2"/>
    <n v="500"/>
    <n v="0.81526648452526385"/>
    <s v="Jos-r"/>
    <m/>
    <x v="7"/>
    <s v="LAGA Cameroon"/>
    <x v="0"/>
    <n v="613.29639999999995"/>
  </r>
  <r>
    <d v="2023-01-25T00:00:00"/>
    <s v="Local Transport"/>
    <x v="1"/>
    <x v="1"/>
    <n v="1100"/>
    <n v="1.7935862659555806"/>
    <s v="Love-r"/>
    <m/>
    <x v="5"/>
    <s v="LAGA Cameroon"/>
    <x v="0"/>
    <n v="613.29639999999995"/>
  </r>
  <r>
    <d v="2023-01-25T00:00:00"/>
    <s v="Local Transport"/>
    <x v="1"/>
    <x v="3"/>
    <n v="2300"/>
    <n v="3.7502258288162138"/>
    <s v="luc-r"/>
    <m/>
    <x v="14"/>
    <s v="LAGA Cameroon"/>
    <x v="0"/>
    <n v="613.29639999999995"/>
  </r>
  <r>
    <d v="2023-01-25T00:00:00"/>
    <s v="Local Transport"/>
    <x v="1"/>
    <x v="1"/>
    <n v="1950"/>
    <n v="3.1795392896485293"/>
    <s v="Her-r"/>
    <m/>
    <x v="4"/>
    <s v="LAGA Cameroon"/>
    <x v="0"/>
    <n v="613.29639999999995"/>
  </r>
  <r>
    <d v="2023-01-25T00:00:00"/>
    <s v="Local Transport"/>
    <x v="1"/>
    <x v="1"/>
    <n v="1950"/>
    <n v="3.1795392896485293"/>
    <s v="ste-r"/>
    <m/>
    <x v="6"/>
    <s v="LAGA Cameroon"/>
    <x v="0"/>
    <n v="613.29639999999995"/>
  </r>
  <r>
    <d v="2023-01-25T00:00:00"/>
    <s v="Local Transport"/>
    <x v="1"/>
    <x v="3"/>
    <n v="2000"/>
    <n v="3.2610659381010554"/>
    <s v="Uni-r"/>
    <m/>
    <x v="13"/>
    <s v="LAGA Cameroon"/>
    <x v="0"/>
    <n v="613.29639999999995"/>
  </r>
  <r>
    <d v="2023-01-26T00:00:00"/>
    <s v="Local Tranport"/>
    <x v="1"/>
    <x v="1"/>
    <n v="1900"/>
    <n v="3.0980126411960027"/>
    <s v="Aim-r"/>
    <m/>
    <x v="2"/>
    <s v="LAGA Cameroon"/>
    <x v="0"/>
    <n v="613.29639999999995"/>
  </r>
  <r>
    <d v="2023-01-26T00:00:00"/>
    <s v="Local Transport"/>
    <x v="1"/>
    <x v="4"/>
    <n v="1600"/>
    <n v="2.6088527504808443"/>
    <s v="ann-r"/>
    <m/>
    <x v="15"/>
    <s v="LAGA Cameroon"/>
    <x v="0"/>
    <n v="613.29639999999995"/>
  </r>
  <r>
    <d v="2023-01-26T00:00:00"/>
    <s v="Local Transport"/>
    <x v="1"/>
    <x v="0"/>
    <n v="2000"/>
    <n v="3.2610659381010554"/>
    <s v="Arrey-r"/>
    <m/>
    <x v="0"/>
    <s v="LAGA Cameroon"/>
    <x v="0"/>
    <n v="613.29639999999995"/>
  </r>
  <r>
    <d v="2023-01-26T00:00:00"/>
    <s v="Local Transport"/>
    <x v="1"/>
    <x v="0"/>
    <n v="1700"/>
    <n v="2.771906047385897"/>
    <s v="eri-r"/>
    <m/>
    <x v="1"/>
    <s v="LAGA Cameroon"/>
    <x v="0"/>
    <n v="613.29639999999995"/>
  </r>
  <r>
    <d v="2023-01-26T00:00:00"/>
    <s v="Local Transport"/>
    <x v="1"/>
    <x v="2"/>
    <n v="1900"/>
    <n v="3.0980126411960027"/>
    <s v="i95-r"/>
    <m/>
    <x v="10"/>
    <s v="LAGA Cameroon"/>
    <x v="0"/>
    <n v="613.29639999999995"/>
  </r>
  <r>
    <d v="2023-01-26T00:00:00"/>
    <s v="Local Transport"/>
    <x v="1"/>
    <x v="2"/>
    <n v="1850"/>
    <n v="3.0164859927434762"/>
    <s v="i27-r"/>
    <m/>
    <x v="3"/>
    <s v="LAGA Cameroon"/>
    <x v="0"/>
    <n v="613.29639999999995"/>
  </r>
  <r>
    <d v="2023-01-26T00:00:00"/>
    <s v="Local Transport"/>
    <x v="1"/>
    <x v="2"/>
    <n v="2600"/>
    <n v="4.2393857195313718"/>
    <s v="i49-r"/>
    <m/>
    <x v="8"/>
    <s v="LAGA Cameroon"/>
    <x v="0"/>
    <n v="613.29639999999995"/>
  </r>
  <r>
    <d v="2023-01-26T00:00:00"/>
    <s v="Local Transport "/>
    <x v="1"/>
    <x v="2"/>
    <n v="1850"/>
    <n v="3.0164859927434762"/>
    <s v="i54-r"/>
    <m/>
    <x v="12"/>
    <s v="LAGA Cameroon"/>
    <x v="0"/>
    <n v="613.29639999999995"/>
  </r>
  <r>
    <d v="2023-01-26T00:00:00"/>
    <s v="Local Transport"/>
    <x v="1"/>
    <x v="2"/>
    <n v="1950"/>
    <n v="3.1795392896485293"/>
    <s v="i69-r"/>
    <m/>
    <x v="9"/>
    <s v="LAGA Cameroon"/>
    <x v="0"/>
    <n v="613.29639999999995"/>
  </r>
  <r>
    <d v="2023-01-26T00:00:00"/>
    <s v="Local Transport"/>
    <x v="1"/>
    <x v="2"/>
    <n v="2000"/>
    <n v="3.2610659381010554"/>
    <s v="i89-r"/>
    <m/>
    <x v="11"/>
    <s v="LAGA Cameroon"/>
    <x v="0"/>
    <n v="613.29639999999995"/>
  </r>
  <r>
    <d v="2023-01-26T00:00:00"/>
    <s v="Local Transport"/>
    <x v="1"/>
    <x v="2"/>
    <n v="500"/>
    <n v="0.81526648452526385"/>
    <s v="Jos-r"/>
    <m/>
    <x v="7"/>
    <s v="LAGA Cameroon"/>
    <x v="0"/>
    <n v="613.29639999999995"/>
  </r>
  <r>
    <d v="2023-01-26T00:00:00"/>
    <s v="Local Transport"/>
    <x v="1"/>
    <x v="1"/>
    <n v="1000"/>
    <n v="1.6305329690505277"/>
    <s v="Love-r"/>
    <m/>
    <x v="5"/>
    <s v="LAGA Cameroon"/>
    <x v="0"/>
    <n v="613.29639999999995"/>
  </r>
  <r>
    <d v="2023-01-26T00:00:00"/>
    <s v="Local Transport"/>
    <x v="1"/>
    <x v="3"/>
    <n v="1800"/>
    <n v="2.9349593442909501"/>
    <s v="luc-r"/>
    <m/>
    <x v="14"/>
    <s v="LAGA Cameroon"/>
    <x v="0"/>
    <n v="613.29639999999995"/>
  </r>
  <r>
    <d v="2023-01-26T00:00:00"/>
    <s v="Local Transport"/>
    <x v="1"/>
    <x v="1"/>
    <n v="1900"/>
    <n v="3.0980126411960027"/>
    <s v="Her-r"/>
    <m/>
    <x v="4"/>
    <s v="LAGA Cameroon"/>
    <x v="0"/>
    <n v="613.29639999999995"/>
  </r>
  <r>
    <d v="2023-01-26T00:00:00"/>
    <s v="Local Transport"/>
    <x v="1"/>
    <x v="1"/>
    <n v="1500"/>
    <n v="2.4457994535757916"/>
    <s v="ste-r"/>
    <m/>
    <x v="6"/>
    <s v="LAGA Cameroon"/>
    <x v="0"/>
    <n v="613.29639999999995"/>
  </r>
  <r>
    <d v="2023-01-26T00:00:00"/>
    <s v="Local Transport"/>
    <x v="1"/>
    <x v="3"/>
    <n v="2800"/>
    <n v="4.565492313341478"/>
    <s v="Uni-r"/>
    <m/>
    <x v="13"/>
    <s v="LAGA Cameroon"/>
    <x v="0"/>
    <n v="613.29639999999995"/>
  </r>
  <r>
    <d v="2023-01-27T00:00:00"/>
    <s v="Local Tranport"/>
    <x v="1"/>
    <x v="1"/>
    <n v="1800"/>
    <n v="2.9349593442909501"/>
    <s v="Aim-r"/>
    <m/>
    <x v="2"/>
    <s v="LAGA Cameroon"/>
    <x v="0"/>
    <n v="613.29639999999995"/>
  </r>
  <r>
    <d v="2023-01-27T00:00:00"/>
    <s v="Local Transport"/>
    <x v="1"/>
    <x v="4"/>
    <n v="1600"/>
    <n v="2.6088527504808443"/>
    <s v="ann-r"/>
    <m/>
    <x v="15"/>
    <s v="LAGA Cameroon"/>
    <x v="0"/>
    <n v="613.29639999999995"/>
  </r>
  <r>
    <d v="2023-01-27T00:00:00"/>
    <s v="Local Transport"/>
    <x v="1"/>
    <x v="0"/>
    <n v="2500"/>
    <n v="4.0763324226263196"/>
    <s v="Arrey-r"/>
    <m/>
    <x v="0"/>
    <s v="LAGA Cameroon"/>
    <x v="0"/>
    <n v="613.29639999999995"/>
  </r>
  <r>
    <d v="2023-01-27T00:00:00"/>
    <s v="Local Transport "/>
    <x v="1"/>
    <x v="0"/>
    <n v="1500"/>
    <n v="2.4457994535757916"/>
    <s v="eri-r"/>
    <m/>
    <x v="1"/>
    <s v="LAGA Cameroon"/>
    <x v="0"/>
    <n v="613.29639999999995"/>
  </r>
  <r>
    <d v="2023-01-27T00:00:00"/>
    <s v="Local Transport"/>
    <x v="1"/>
    <x v="2"/>
    <n v="1900"/>
    <n v="3.0980126411960027"/>
    <s v="i95-r"/>
    <m/>
    <x v="10"/>
    <s v="LAGA Cameroon"/>
    <x v="0"/>
    <n v="613.29639999999995"/>
  </r>
  <r>
    <d v="2023-01-27T00:00:00"/>
    <s v="Local Transport"/>
    <x v="1"/>
    <x v="2"/>
    <n v="1750"/>
    <n v="2.8534326958384235"/>
    <s v="i27-r"/>
    <m/>
    <x v="3"/>
    <s v="LAGA Cameroon"/>
    <x v="0"/>
    <n v="613.29639999999995"/>
  </r>
  <r>
    <d v="2023-01-27T00:00:00"/>
    <s v="Local Transport"/>
    <x v="1"/>
    <x v="2"/>
    <n v="1900"/>
    <n v="3.0980126411960027"/>
    <s v="i49-r"/>
    <m/>
    <x v="8"/>
    <s v="LAGA Cameroon"/>
    <x v="0"/>
    <n v="613.29639999999995"/>
  </r>
  <r>
    <d v="2023-01-27T00:00:00"/>
    <s v="Local Transport "/>
    <x v="1"/>
    <x v="2"/>
    <n v="1600"/>
    <n v="2.6088527504808443"/>
    <s v="i54-r"/>
    <m/>
    <x v="12"/>
    <s v="LAGA Cameroon"/>
    <x v="0"/>
    <n v="613.29639999999995"/>
  </r>
  <r>
    <d v="2023-01-27T00:00:00"/>
    <s v="Local Transport"/>
    <x v="1"/>
    <x v="2"/>
    <n v="1800"/>
    <n v="2.9349593442909501"/>
    <s v="i69-r"/>
    <m/>
    <x v="9"/>
    <s v="LAGA Cameroon"/>
    <x v="0"/>
    <n v="613.29639999999995"/>
  </r>
  <r>
    <d v="2023-01-27T00:00:00"/>
    <s v="Local Transport"/>
    <x v="1"/>
    <x v="2"/>
    <n v="2000"/>
    <n v="3.2610659381010554"/>
    <s v="i89-r"/>
    <m/>
    <x v="11"/>
    <s v="LAGA Cameroon"/>
    <x v="0"/>
    <n v="613.29639999999995"/>
  </r>
  <r>
    <d v="2023-01-27T00:00:00"/>
    <s v="Local Transport"/>
    <x v="1"/>
    <x v="2"/>
    <n v="500"/>
    <n v="0.81526648452526385"/>
    <s v="Jos-r"/>
    <m/>
    <x v="7"/>
    <s v="LAGA Cameroon"/>
    <x v="0"/>
    <n v="613.29639999999995"/>
  </r>
  <r>
    <d v="2023-01-27T00:00:00"/>
    <s v="Local Transport"/>
    <x v="1"/>
    <x v="1"/>
    <n v="1500"/>
    <n v="2.4457994535757916"/>
    <s v="Love-r"/>
    <m/>
    <x v="5"/>
    <s v="LAGA Cameroon"/>
    <x v="0"/>
    <n v="613.29639999999995"/>
  </r>
  <r>
    <d v="2023-01-27T00:00:00"/>
    <s v="Local Transport"/>
    <x v="1"/>
    <x v="3"/>
    <n v="1800"/>
    <n v="2.9349593442909501"/>
    <s v="luc-r"/>
    <m/>
    <x v="14"/>
    <s v="LAGA Cameroon"/>
    <x v="0"/>
    <n v="613.29639999999995"/>
  </r>
  <r>
    <d v="2023-01-27T00:00:00"/>
    <s v="Local Transport"/>
    <x v="1"/>
    <x v="1"/>
    <n v="3000"/>
    <n v="4.8915989071515833"/>
    <s v="Her-r"/>
    <m/>
    <x v="4"/>
    <s v="LAGA Cameroon"/>
    <x v="0"/>
    <n v="613.29639999999995"/>
  </r>
  <r>
    <d v="2023-01-27T00:00:00"/>
    <s v="Local Transport"/>
    <x v="1"/>
    <x v="3"/>
    <n v="2800"/>
    <n v="4.565492313341478"/>
    <s v="Uni-r"/>
    <m/>
    <x v="13"/>
    <s v="LAGA Cameroon"/>
    <x v="0"/>
    <n v="613.29639999999995"/>
  </r>
  <r>
    <d v="2023-01-28T00:00:00"/>
    <s v="Local Transport"/>
    <x v="1"/>
    <x v="0"/>
    <n v="2500"/>
    <n v="4.0763324226263196"/>
    <s v="Arrey-r"/>
    <m/>
    <x v="0"/>
    <s v="LAGA Cameroon"/>
    <x v="0"/>
    <n v="613.29639999999995"/>
  </r>
  <r>
    <d v="2023-01-28T00:00:00"/>
    <s v="Local Transport"/>
    <x v="1"/>
    <x v="2"/>
    <n v="1650"/>
    <n v="2.6903793989333709"/>
    <s v="i27-r"/>
    <m/>
    <x v="3"/>
    <s v="LAGA Cameroon"/>
    <x v="0"/>
    <n v="613.29639999999995"/>
  </r>
  <r>
    <d v="2023-01-30T00:00:00"/>
    <s v="Local Tranport"/>
    <x v="1"/>
    <x v="1"/>
    <n v="1800"/>
    <n v="2.9349593442909501"/>
    <s v="Aim-r"/>
    <m/>
    <x v="2"/>
    <s v="LAGA Cameroon"/>
    <x v="0"/>
    <n v="613.29639999999995"/>
  </r>
  <r>
    <d v="2023-01-30T00:00:00"/>
    <s v="Local Transport"/>
    <x v="1"/>
    <x v="4"/>
    <n v="1700"/>
    <n v="2.771906047385897"/>
    <s v="ann-r"/>
    <m/>
    <x v="15"/>
    <s v="LAGA Cameroon"/>
    <x v="0"/>
    <n v="613.29639999999995"/>
  </r>
  <r>
    <d v="2023-01-30T00:00:00"/>
    <s v="Local Transport"/>
    <x v="1"/>
    <x v="0"/>
    <n v="2500"/>
    <n v="4.0763324226263196"/>
    <s v="Arrey-r"/>
    <m/>
    <x v="0"/>
    <s v="LAGA Cameroon"/>
    <x v="0"/>
    <n v="613.29639999999995"/>
  </r>
  <r>
    <d v="2023-01-30T00:00:00"/>
    <s v="Local Transport"/>
    <x v="1"/>
    <x v="0"/>
    <n v="1700"/>
    <n v="2.771906047385897"/>
    <s v="eri-r"/>
    <m/>
    <x v="1"/>
    <s v="LAGA Cameroon"/>
    <x v="0"/>
    <n v="613.29639999999995"/>
  </r>
  <r>
    <d v="2023-01-30T00:00:00"/>
    <s v="Local Transport"/>
    <x v="1"/>
    <x v="2"/>
    <n v="1900"/>
    <n v="3.0980126411960027"/>
    <s v="i95-r"/>
    <m/>
    <x v="10"/>
    <s v="LAGA Cameroon"/>
    <x v="0"/>
    <n v="613.29639999999995"/>
  </r>
  <r>
    <d v="2023-01-30T00:00:00"/>
    <s v="Local Transport"/>
    <x v="1"/>
    <x v="2"/>
    <n v="1800"/>
    <n v="2.9349593442909501"/>
    <s v="i27-r"/>
    <m/>
    <x v="3"/>
    <s v="LAGA Cameroon"/>
    <x v="0"/>
    <n v="613.29639999999995"/>
  </r>
  <r>
    <d v="2023-01-30T00:00:00"/>
    <s v="Local Transport"/>
    <x v="1"/>
    <x v="2"/>
    <n v="1950"/>
    <n v="3.1795392896485293"/>
    <s v="i49-r"/>
    <m/>
    <x v="8"/>
    <s v="LAGA Cameroon"/>
    <x v="0"/>
    <n v="613.29639999999995"/>
  </r>
  <r>
    <d v="2023-01-30T00:00:00"/>
    <s v="Local Transport "/>
    <x v="1"/>
    <x v="2"/>
    <n v="1800"/>
    <n v="2.9349593442909501"/>
    <s v="i54-r"/>
    <m/>
    <x v="12"/>
    <s v="LAGA Cameroon"/>
    <x v="0"/>
    <n v="613.29639999999995"/>
  </r>
  <r>
    <d v="2023-01-30T00:00:00"/>
    <s v="Local Transport"/>
    <x v="1"/>
    <x v="2"/>
    <n v="1900"/>
    <n v="3.0980126411960027"/>
    <s v="i69-r"/>
    <m/>
    <x v="9"/>
    <s v="LAGA Cameroon"/>
    <x v="0"/>
    <n v="613.29639999999995"/>
  </r>
  <r>
    <d v="2023-01-30T00:00:00"/>
    <s v="Local Transport"/>
    <x v="1"/>
    <x v="2"/>
    <n v="2000"/>
    <n v="3.2610659381010554"/>
    <s v="i89-r"/>
    <m/>
    <x v="11"/>
    <s v="LAGA Cameroon"/>
    <x v="0"/>
    <n v="613.29639999999995"/>
  </r>
  <r>
    <d v="2023-01-30T00:00:00"/>
    <s v="Local Transport"/>
    <x v="1"/>
    <x v="2"/>
    <n v="1000"/>
    <n v="1.6305329690505277"/>
    <s v="Jos-r"/>
    <m/>
    <x v="7"/>
    <s v="LAGA Cameroon"/>
    <x v="0"/>
    <n v="613.29639999999995"/>
  </r>
  <r>
    <d v="2023-01-30T00:00:00"/>
    <s v="Local Transport"/>
    <x v="1"/>
    <x v="1"/>
    <n v="1500"/>
    <n v="2.4457994535757916"/>
    <s v="Love-r"/>
    <m/>
    <x v="5"/>
    <s v="LAGA Cameroon"/>
    <x v="0"/>
    <n v="613.29639999999995"/>
  </r>
  <r>
    <d v="2023-01-30T00:00:00"/>
    <s v="Local Transport"/>
    <x v="1"/>
    <x v="3"/>
    <n v="1800"/>
    <n v="2.9349593442909501"/>
    <s v="luc-r"/>
    <m/>
    <x v="14"/>
    <s v="LAGA Cameroon"/>
    <x v="0"/>
    <n v="613.29639999999995"/>
  </r>
  <r>
    <d v="2023-01-30T00:00:00"/>
    <s v="Local Transport"/>
    <x v="1"/>
    <x v="1"/>
    <n v="1950"/>
    <n v="3.1795392896485293"/>
    <s v="Her-r"/>
    <m/>
    <x v="4"/>
    <s v="LAGA Cameroon"/>
    <x v="0"/>
    <n v="613.29639999999995"/>
  </r>
  <r>
    <d v="2023-01-30T00:00:00"/>
    <s v="Local Transport"/>
    <x v="1"/>
    <x v="1"/>
    <n v="1800"/>
    <n v="2.9349593442909501"/>
    <s v="ste-r"/>
    <m/>
    <x v="6"/>
    <s v="LAGA Cameroon"/>
    <x v="0"/>
    <n v="613.29639999999995"/>
  </r>
  <r>
    <d v="2023-01-30T00:00:00"/>
    <s v="Local Transport"/>
    <x v="1"/>
    <x v="3"/>
    <n v="2000"/>
    <n v="3.2610659381010554"/>
    <s v="Uni-r"/>
    <m/>
    <x v="13"/>
    <s v="LAGA Cameroon"/>
    <x v="0"/>
    <n v="613.29639999999995"/>
  </r>
  <r>
    <d v="2023-01-31T00:00:00"/>
    <s v="Monthly Bank Fees - AFriland 13"/>
    <x v="11"/>
    <x v="3"/>
    <n v="17523"/>
    <n v="28.571829216672398"/>
    <s v="Afriland-r"/>
    <m/>
    <x v="17"/>
    <s v="LAGA Cameroon"/>
    <x v="0"/>
    <n v="613.29639999999995"/>
  </r>
  <r>
    <d v="2023-01-31T00:00:00"/>
    <s v="Monthly Bank Fees - AFriland 16 "/>
    <x v="11"/>
    <x v="3"/>
    <n v="36366"/>
    <n v="59.295961952491488"/>
    <s v="Afriland-r"/>
    <m/>
    <x v="16"/>
    <s v="LAGA Cameroon"/>
    <x v="0"/>
    <n v="613.29639999999995"/>
  </r>
  <r>
    <d v="2023-01-31T00:00:00"/>
    <s v="Monthly Bank Fees - AFriland 07"/>
    <x v="11"/>
    <x v="3"/>
    <n v="1684"/>
    <n v="2.7458175198810886"/>
    <s v="Afriland-r"/>
    <m/>
    <x v="18"/>
    <s v="LAGA Cameroon"/>
    <x v="0"/>
    <n v="613.29639999999995"/>
  </r>
  <r>
    <d v="2023-01-31T00:00:00"/>
    <s v="Local Tranport"/>
    <x v="1"/>
    <x v="1"/>
    <n v="1900"/>
    <n v="3.0980126411960027"/>
    <s v="Aim-r"/>
    <m/>
    <x v="2"/>
    <s v="LAGA Cameroon"/>
    <x v="0"/>
    <n v="613.29639999999995"/>
  </r>
  <r>
    <d v="2023-01-31T00:00:00"/>
    <s v="Local Transport"/>
    <x v="1"/>
    <x v="4"/>
    <n v="1800"/>
    <n v="2.9349593442909501"/>
    <s v="ann-r"/>
    <m/>
    <x v="15"/>
    <s v="LAGA Cameroon"/>
    <x v="0"/>
    <n v="613.29639999999995"/>
  </r>
  <r>
    <d v="2023-01-31T00:00:00"/>
    <s v="Local Transport"/>
    <x v="1"/>
    <x v="0"/>
    <n v="2500"/>
    <n v="4.0763324226263196"/>
    <s v="Arrey-r"/>
    <m/>
    <x v="0"/>
    <s v="LAGA Cameroon"/>
    <x v="0"/>
    <n v="613.29639999999995"/>
  </r>
  <r>
    <d v="2023-01-31T00:00:00"/>
    <s v="Local Transport"/>
    <x v="1"/>
    <x v="0"/>
    <n v="1900"/>
    <n v="3.0980126411960027"/>
    <s v="eri-r"/>
    <m/>
    <x v="1"/>
    <s v="LAGA Cameroon"/>
    <x v="0"/>
    <n v="613.29639999999995"/>
  </r>
  <r>
    <d v="2023-01-31T00:00:00"/>
    <s v="Local Transport"/>
    <x v="1"/>
    <x v="2"/>
    <n v="1900"/>
    <n v="3.0980126411960027"/>
    <s v="i95-r"/>
    <m/>
    <x v="10"/>
    <s v="LAGA Cameroon"/>
    <x v="0"/>
    <n v="613.29639999999995"/>
  </r>
  <r>
    <d v="2023-01-31T00:00:00"/>
    <s v="Local Transport"/>
    <x v="1"/>
    <x v="2"/>
    <n v="1900"/>
    <n v="3.0980126411960027"/>
    <s v="i27-r"/>
    <m/>
    <x v="3"/>
    <s v="LAGA Cameroon"/>
    <x v="0"/>
    <n v="613.29639999999995"/>
  </r>
  <r>
    <d v="2023-01-31T00:00:00"/>
    <s v="Local Transport"/>
    <x v="1"/>
    <x v="2"/>
    <n v="2500"/>
    <n v="4.0763324226263196"/>
    <s v="i49-r"/>
    <m/>
    <x v="8"/>
    <s v="LAGA Cameroon"/>
    <x v="0"/>
    <n v="613.29639999999995"/>
  </r>
  <r>
    <d v="2023-01-31T00:00:00"/>
    <s v="Local Transport "/>
    <x v="1"/>
    <x v="2"/>
    <n v="1800"/>
    <n v="2.9349593442909501"/>
    <s v="i54-r"/>
    <m/>
    <x v="12"/>
    <s v="LAGA Cameroon"/>
    <x v="0"/>
    <n v="613.29639999999995"/>
  </r>
  <r>
    <d v="2023-01-31T00:00:00"/>
    <s v="Local Transport"/>
    <x v="1"/>
    <x v="2"/>
    <n v="1950"/>
    <n v="3.1795392896485293"/>
    <s v="i69-r"/>
    <m/>
    <x v="9"/>
    <s v="LAGA Cameroon"/>
    <x v="0"/>
    <n v="613.29639999999995"/>
  </r>
  <r>
    <d v="2023-01-31T00:00:00"/>
    <s v="Local Transport"/>
    <x v="1"/>
    <x v="2"/>
    <n v="2000"/>
    <n v="3.2610659381010554"/>
    <s v="i89-r"/>
    <m/>
    <x v="11"/>
    <s v="LAGA Cameroon"/>
    <x v="0"/>
    <n v="613.29639999999995"/>
  </r>
  <r>
    <d v="2023-01-31T00:00:00"/>
    <s v="Local Transport"/>
    <x v="1"/>
    <x v="2"/>
    <n v="500"/>
    <n v="0.81526648452526385"/>
    <s v="Jos-r"/>
    <m/>
    <x v="7"/>
    <s v="LAGA Cameroon"/>
    <x v="0"/>
    <n v="613.29639999999995"/>
  </r>
  <r>
    <d v="2023-01-31T00:00:00"/>
    <s v="Local Transport"/>
    <x v="1"/>
    <x v="1"/>
    <n v="1500"/>
    <n v="2.4457994535757916"/>
    <s v="Love-r"/>
    <m/>
    <x v="5"/>
    <s v="LAGA Cameroon"/>
    <x v="0"/>
    <n v="613.29639999999995"/>
  </r>
  <r>
    <d v="2023-01-31T00:00:00"/>
    <s v="Local Transport"/>
    <x v="1"/>
    <x v="3"/>
    <n v="1800"/>
    <n v="2.9349593442909501"/>
    <s v="luc-r"/>
    <m/>
    <x v="14"/>
    <s v="LAGA Cameroon"/>
    <x v="0"/>
    <n v="613.29639999999995"/>
  </r>
  <r>
    <d v="2023-01-31T00:00:00"/>
    <s v="Local Transport"/>
    <x v="1"/>
    <x v="1"/>
    <n v="1950"/>
    <n v="3.1795392896485293"/>
    <s v="Her-r"/>
    <m/>
    <x v="4"/>
    <s v="LAGA Cameroon"/>
    <x v="0"/>
    <n v="613.29639999999995"/>
  </r>
  <r>
    <d v="2023-01-31T00:00:00"/>
    <s v="Yaounde-Nanga eboko"/>
    <x v="1"/>
    <x v="1"/>
    <n v="2000"/>
    <n v="3.2610659381010554"/>
    <s v="ste-7"/>
    <m/>
    <x v="6"/>
    <s v="LAGA Cameroon"/>
    <x v="0"/>
    <n v="613.29639999999995"/>
  </r>
  <r>
    <d v="2023-01-31T00:00:00"/>
    <s v="Local Transport"/>
    <x v="1"/>
    <x v="1"/>
    <n v="1900"/>
    <n v="3.0980126411960027"/>
    <s v="ste-r"/>
    <m/>
    <x v="6"/>
    <s v="LAGA Cameroon"/>
    <x v="0"/>
    <n v="613.29639999999995"/>
  </r>
  <r>
    <d v="2023-01-31T00:00:00"/>
    <s v="Feeding"/>
    <x v="3"/>
    <x v="1"/>
    <n v="5000"/>
    <n v="6.6820799978617345"/>
    <s v="ste-r"/>
    <m/>
    <x v="6"/>
    <s v="LAGA Cameroon"/>
    <x v="1"/>
    <n v="748.27"/>
  </r>
  <r>
    <d v="2023-01-31T00:00:00"/>
    <s v="Lodging"/>
    <x v="3"/>
    <x v="1"/>
    <n v="10000"/>
    <n v="13.364159995723469"/>
    <s v="ste-8"/>
    <m/>
    <x v="6"/>
    <s v="LAGA Cameroon"/>
    <x v="1"/>
    <n v="748.27"/>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m/>
    <m/>
    <x v="12"/>
    <x v="5"/>
    <m/>
    <m/>
    <m/>
    <m/>
    <x v="19"/>
    <m/>
    <x v="2"/>
    <m/>
  </r>
  <r>
    <d v="2023-01-31T00:00:00"/>
    <s v="Local Transport"/>
    <x v="1"/>
    <x v="3"/>
    <n v="2000"/>
    <n v="3.2610659381010554"/>
    <s v="Uni-r"/>
    <m/>
    <x v="13"/>
    <s v="LAGA Cameroon"/>
    <x v="0"/>
    <n v="613.296399999999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22"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23" dataOnRows="1" applyNumberFormats="0" applyBorderFormats="0" applyFontFormats="0" applyPatternFormats="0" applyAlignmentFormats="0" applyWidthHeightFormats="1" dataCaption="Données" updatedVersion="6" minRefreshableVersion="3" showMemberPropertyTips="0" useAutoFormatting="1" itemPrintTitles="1" createdVersion="5" indent="0" compact="0" compactData="0" gridDropZones="1">
  <location ref="A5:N12"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14">
        <item x="11"/>
        <item x="10"/>
        <item x="9"/>
        <item x="7"/>
        <item x="5"/>
        <item x="8"/>
        <item x="4"/>
        <item x="0"/>
        <item x="2"/>
        <item x="1"/>
        <item x="3"/>
        <item x="6"/>
        <item h="1" x="12"/>
        <item t="default"/>
      </items>
    </pivotField>
    <pivotField axis="axisRow" compact="0" outline="0" subtotalTop="0" showAll="0" includeNewItemsInFilter="1" sortType="ascending">
      <items count="8">
        <item m="1" x="6"/>
        <item x="2"/>
        <item x="1"/>
        <item x="0"/>
        <item x="4"/>
        <item x="3"/>
        <item x="5"/>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4">
        <item x="0"/>
        <item x="2"/>
        <item x="1"/>
        <item t="default"/>
      </items>
    </pivotField>
    <pivotField compact="0" outline="0" showAll="0" defaultSubtotal="0"/>
  </pivotFields>
  <rowFields count="1">
    <field x="3"/>
  </rowFields>
  <rowItems count="6">
    <i>
      <x v="1"/>
    </i>
    <i>
      <x v="2"/>
    </i>
    <i>
      <x v="3"/>
    </i>
    <i>
      <x v="4"/>
    </i>
    <i>
      <x v="5"/>
    </i>
    <i t="grand">
      <x/>
    </i>
  </rowItems>
  <colFields count="1">
    <field x="2"/>
  </colFields>
  <colItems count="13">
    <i>
      <x/>
    </i>
    <i>
      <x v="1"/>
    </i>
    <i>
      <x v="2"/>
    </i>
    <i>
      <x v="3"/>
    </i>
    <i>
      <x v="4"/>
    </i>
    <i>
      <x v="5"/>
    </i>
    <i>
      <x v="6"/>
    </i>
    <i>
      <x v="7"/>
    </i>
    <i>
      <x v="8"/>
    </i>
    <i>
      <x v="9"/>
    </i>
    <i>
      <x v="10"/>
    </i>
    <i>
      <x v="11"/>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4"/>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1"/>
            <x v="2"/>
            <x v="3"/>
            <x v="4"/>
            <x v="5"/>
          </reference>
        </references>
      </pivotArea>
    </format>
    <format dxfId="10">
      <pivotArea dataOnly="0" labelOnly="1" grandRow="1" outline="0" fieldPosition="0"/>
    </format>
    <format dxfId="9">
      <pivotArea dataOnly="0" labelOnly="1" outline="0" fieldPosition="0">
        <references count="1">
          <reference field="2" count="12">
            <x v="0"/>
            <x v="1"/>
            <x v="2"/>
            <x v="3"/>
            <x v="4"/>
            <x v="5"/>
            <x v="6"/>
            <x v="7"/>
            <x v="8"/>
            <x v="9"/>
            <x v="10"/>
            <x v="11"/>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21"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47" t="s">
        <v>108</v>
      </c>
      <c r="B3" s="48" t="s">
        <v>25</v>
      </c>
    </row>
    <row r="4" spans="1:2">
      <c r="A4" s="49" t="s">
        <v>14</v>
      </c>
      <c r="B4" s="52">
        <v>1435180</v>
      </c>
    </row>
    <row r="5" spans="1:2">
      <c r="A5" s="50" t="s">
        <v>17</v>
      </c>
      <c r="B5" s="54">
        <v>80300</v>
      </c>
    </row>
    <row r="6" spans="1:2">
      <c r="A6" s="50" t="s">
        <v>16</v>
      </c>
      <c r="B6" s="54">
        <v>43700</v>
      </c>
    </row>
    <row r="7" spans="1:2">
      <c r="A7" s="50" t="s">
        <v>13</v>
      </c>
      <c r="B7" s="54">
        <v>840150</v>
      </c>
    </row>
    <row r="8" spans="1:2">
      <c r="A8" s="50" t="s">
        <v>19</v>
      </c>
      <c r="B8" s="54">
        <v>711850</v>
      </c>
    </row>
    <row r="9" spans="1:2">
      <c r="A9" s="50" t="s">
        <v>24</v>
      </c>
      <c r="B9" s="54">
        <v>570450</v>
      </c>
    </row>
    <row r="10" spans="1:2">
      <c r="A10" s="50" t="s">
        <v>20</v>
      </c>
      <c r="B10" s="54">
        <v>1058150</v>
      </c>
    </row>
    <row r="11" spans="1:2">
      <c r="A11" s="50" t="s">
        <v>44</v>
      </c>
      <c r="B11" s="54">
        <v>491650</v>
      </c>
    </row>
    <row r="12" spans="1:2">
      <c r="A12" s="50" t="s">
        <v>55</v>
      </c>
      <c r="B12" s="54">
        <v>868120</v>
      </c>
    </row>
    <row r="13" spans="1:2">
      <c r="A13" s="50" t="s">
        <v>104</v>
      </c>
      <c r="B13" s="54">
        <v>406750</v>
      </c>
    </row>
    <row r="14" spans="1:2">
      <c r="A14" s="50" t="s">
        <v>129</v>
      </c>
      <c r="B14" s="54">
        <v>99200</v>
      </c>
    </row>
    <row r="15" spans="1:2">
      <c r="A15" s="51" t="s">
        <v>109</v>
      </c>
      <c r="B15" s="53">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247"/>
  <sheetViews>
    <sheetView zoomScale="90" zoomScaleNormal="90" workbookViewId="0">
      <pane ySplit="1" topLeftCell="A618" activePane="bottomLeft" state="frozen"/>
      <selection pane="bottomLeft" sqref="A1:L1247"/>
    </sheetView>
  </sheetViews>
  <sheetFormatPr defaultColWidth="8.796875" defaultRowHeight="15.75"/>
  <cols>
    <col min="1" max="1" width="8.09765625" style="96" customWidth="1"/>
    <col min="2" max="2" width="22.59765625" style="97" customWidth="1"/>
    <col min="3" max="3" width="12.796875" style="97" customWidth="1"/>
    <col min="4" max="4" width="12.59765625" style="97" customWidth="1"/>
    <col min="5" max="5" width="8.69921875" style="98" customWidth="1"/>
    <col min="6" max="6" width="6.8984375" style="98" customWidth="1"/>
    <col min="7" max="7" width="11.59765625" style="95" customWidth="1"/>
    <col min="8" max="8" width="7.296875" style="95" customWidth="1"/>
    <col min="9" max="9" width="8.8984375" style="95" customWidth="1"/>
    <col min="10" max="10" width="11.59765625" style="97" customWidth="1"/>
    <col min="11" max="11" width="7.796875" style="72" customWidth="1"/>
    <col min="12" max="12" width="8.796875" style="98"/>
    <col min="13" max="16384" width="8.796875" style="72"/>
  </cols>
  <sheetData>
    <row r="1" spans="1:13" s="95" customFormat="1" ht="31.5">
      <c r="A1" s="99" t="s">
        <v>4</v>
      </c>
      <c r="B1" s="100" t="s">
        <v>110</v>
      </c>
      <c r="C1" s="100" t="s">
        <v>1</v>
      </c>
      <c r="D1" s="100" t="s">
        <v>0</v>
      </c>
      <c r="E1" s="101" t="s">
        <v>2</v>
      </c>
      <c r="F1" s="102" t="s">
        <v>38</v>
      </c>
      <c r="G1" s="102" t="s">
        <v>5</v>
      </c>
      <c r="H1" s="102" t="s">
        <v>42</v>
      </c>
      <c r="I1" s="103" t="s">
        <v>3</v>
      </c>
      <c r="J1" s="103" t="s">
        <v>21</v>
      </c>
      <c r="K1" s="103" t="s">
        <v>23</v>
      </c>
      <c r="L1" s="101" t="s">
        <v>41</v>
      </c>
    </row>
    <row r="2" spans="1:13">
      <c r="A2" s="104">
        <v>44927</v>
      </c>
      <c r="B2" s="105" t="s">
        <v>18</v>
      </c>
      <c r="C2" s="105" t="s">
        <v>40</v>
      </c>
      <c r="D2" s="106" t="s">
        <v>9</v>
      </c>
      <c r="E2" s="107">
        <v>5000</v>
      </c>
      <c r="F2" s="108">
        <f>E2/L2</f>
        <v>8.1526648452526391</v>
      </c>
      <c r="G2" s="109" t="s">
        <v>145</v>
      </c>
      <c r="H2" s="110"/>
      <c r="I2" s="109" t="s">
        <v>17</v>
      </c>
      <c r="J2" s="111" t="s">
        <v>22</v>
      </c>
      <c r="K2" s="112" t="s">
        <v>106</v>
      </c>
      <c r="L2" s="113">
        <v>613.29639999999995</v>
      </c>
    </row>
    <row r="3" spans="1:13">
      <c r="A3" s="104">
        <v>44927</v>
      </c>
      <c r="B3" s="105" t="s">
        <v>18</v>
      </c>
      <c r="C3" s="105" t="s">
        <v>40</v>
      </c>
      <c r="D3" s="106" t="s">
        <v>9</v>
      </c>
      <c r="E3" s="107">
        <v>5000</v>
      </c>
      <c r="F3" s="108">
        <f t="shared" ref="F3:F66" si="0">E3/L3</f>
        <v>8.1526648452526391</v>
      </c>
      <c r="G3" s="109" t="s">
        <v>146</v>
      </c>
      <c r="H3" s="110"/>
      <c r="I3" s="109" t="s">
        <v>16</v>
      </c>
      <c r="J3" s="111" t="s">
        <v>22</v>
      </c>
      <c r="K3" s="112" t="s">
        <v>106</v>
      </c>
      <c r="L3" s="113">
        <v>613.29639999999995</v>
      </c>
    </row>
    <row r="4" spans="1:13">
      <c r="A4" s="104">
        <v>44927</v>
      </c>
      <c r="B4" s="105" t="s">
        <v>18</v>
      </c>
      <c r="C4" s="105" t="s">
        <v>40</v>
      </c>
      <c r="D4" s="106" t="s">
        <v>7</v>
      </c>
      <c r="E4" s="107">
        <v>5000</v>
      </c>
      <c r="F4" s="108">
        <f t="shared" si="0"/>
        <v>8.1049362303617389</v>
      </c>
      <c r="G4" s="109" t="s">
        <v>147</v>
      </c>
      <c r="H4" s="110"/>
      <c r="I4" s="109" t="s">
        <v>20</v>
      </c>
      <c r="J4" s="111" t="s">
        <v>22</v>
      </c>
      <c r="K4" s="112" t="s">
        <v>43</v>
      </c>
      <c r="L4" s="114">
        <v>616.90800000000002</v>
      </c>
    </row>
    <row r="5" spans="1:13">
      <c r="A5" s="104">
        <v>44927</v>
      </c>
      <c r="B5" s="105" t="s">
        <v>18</v>
      </c>
      <c r="C5" s="105" t="s">
        <v>40</v>
      </c>
      <c r="D5" s="106" t="s">
        <v>6</v>
      </c>
      <c r="E5" s="107">
        <v>5000</v>
      </c>
      <c r="F5" s="108">
        <f t="shared" si="0"/>
        <v>8.1049362303617389</v>
      </c>
      <c r="G5" s="109" t="s">
        <v>148</v>
      </c>
      <c r="H5" s="110"/>
      <c r="I5" s="109" t="s">
        <v>13</v>
      </c>
      <c r="J5" s="111" t="s">
        <v>22</v>
      </c>
      <c r="K5" s="112" t="s">
        <v>43</v>
      </c>
      <c r="L5" s="114">
        <v>616.90800000000002</v>
      </c>
    </row>
    <row r="6" spans="1:13">
      <c r="A6" s="104">
        <v>44927</v>
      </c>
      <c r="B6" s="105" t="s">
        <v>18</v>
      </c>
      <c r="C6" s="105" t="s">
        <v>40</v>
      </c>
      <c r="D6" s="106" t="s">
        <v>7</v>
      </c>
      <c r="E6" s="107">
        <v>2500</v>
      </c>
      <c r="F6" s="108">
        <f t="shared" si="0"/>
        <v>4.0524681151808695</v>
      </c>
      <c r="G6" s="109" t="s">
        <v>149</v>
      </c>
      <c r="H6" s="110"/>
      <c r="I6" s="109" t="s">
        <v>39</v>
      </c>
      <c r="J6" s="111" t="s">
        <v>22</v>
      </c>
      <c r="K6" s="112" t="s">
        <v>43</v>
      </c>
      <c r="L6" s="114">
        <v>616.90800000000002</v>
      </c>
    </row>
    <row r="7" spans="1:13">
      <c r="A7" s="104">
        <v>44927</v>
      </c>
      <c r="B7" s="105" t="s">
        <v>18</v>
      </c>
      <c r="C7" s="105" t="s">
        <v>40</v>
      </c>
      <c r="D7" s="106" t="s">
        <v>7</v>
      </c>
      <c r="E7" s="107">
        <v>2500</v>
      </c>
      <c r="F7" s="108">
        <f t="shared" si="0"/>
        <v>4.0524681151808695</v>
      </c>
      <c r="G7" s="109" t="s">
        <v>150</v>
      </c>
      <c r="H7" s="110"/>
      <c r="I7" s="109" t="s">
        <v>12</v>
      </c>
      <c r="J7" s="111" t="s">
        <v>22</v>
      </c>
      <c r="K7" s="112" t="s">
        <v>43</v>
      </c>
      <c r="L7" s="114">
        <v>616.90800000000002</v>
      </c>
    </row>
    <row r="8" spans="1:13">
      <c r="A8" s="104">
        <v>44927</v>
      </c>
      <c r="B8" s="105" t="s">
        <v>18</v>
      </c>
      <c r="C8" s="105" t="s">
        <v>40</v>
      </c>
      <c r="D8" s="106" t="s">
        <v>7</v>
      </c>
      <c r="E8" s="107">
        <v>2500</v>
      </c>
      <c r="F8" s="108">
        <f t="shared" si="0"/>
        <v>4.0524681151808695</v>
      </c>
      <c r="G8" s="109" t="s">
        <v>151</v>
      </c>
      <c r="H8" s="110"/>
      <c r="I8" s="109" t="s">
        <v>58</v>
      </c>
      <c r="J8" s="111" t="s">
        <v>22</v>
      </c>
      <c r="K8" s="112" t="s">
        <v>43</v>
      </c>
      <c r="L8" s="114">
        <v>616.90800000000002</v>
      </c>
    </row>
    <row r="9" spans="1:13">
      <c r="A9" s="104">
        <v>44927</v>
      </c>
      <c r="B9" s="105" t="s">
        <v>18</v>
      </c>
      <c r="C9" s="105" t="s">
        <v>40</v>
      </c>
      <c r="D9" s="106" t="s">
        <v>7</v>
      </c>
      <c r="E9" s="107">
        <v>2500</v>
      </c>
      <c r="F9" s="108">
        <f t="shared" si="0"/>
        <v>4.0524681151808695</v>
      </c>
      <c r="G9" s="109" t="s">
        <v>152</v>
      </c>
      <c r="H9" s="110"/>
      <c r="I9" s="109" t="s">
        <v>119</v>
      </c>
      <c r="J9" s="111" t="s">
        <v>22</v>
      </c>
      <c r="K9" s="112" t="s">
        <v>43</v>
      </c>
      <c r="L9" s="114">
        <v>616.90800000000002</v>
      </c>
    </row>
    <row r="10" spans="1:13">
      <c r="A10" s="104">
        <v>44927</v>
      </c>
      <c r="B10" s="105" t="s">
        <v>18</v>
      </c>
      <c r="C10" s="105" t="s">
        <v>40</v>
      </c>
      <c r="D10" s="106" t="s">
        <v>6</v>
      </c>
      <c r="E10" s="107">
        <v>2500</v>
      </c>
      <c r="F10" s="108">
        <f t="shared" si="0"/>
        <v>4.0524681151808695</v>
      </c>
      <c r="G10" s="109" t="s">
        <v>153</v>
      </c>
      <c r="H10" s="110"/>
      <c r="I10" s="109" t="s">
        <v>24</v>
      </c>
      <c r="J10" s="111" t="s">
        <v>22</v>
      </c>
      <c r="K10" s="112" t="s">
        <v>43</v>
      </c>
      <c r="L10" s="114">
        <v>616.90800000000002</v>
      </c>
    </row>
    <row r="11" spans="1:13">
      <c r="A11" s="104">
        <v>44927</v>
      </c>
      <c r="B11" s="105" t="s">
        <v>18</v>
      </c>
      <c r="C11" s="105" t="s">
        <v>40</v>
      </c>
      <c r="D11" s="106" t="s">
        <v>6</v>
      </c>
      <c r="E11" s="107">
        <v>2500</v>
      </c>
      <c r="F11" s="108">
        <f t="shared" si="0"/>
        <v>4.0524681151808695</v>
      </c>
      <c r="G11" s="109" t="s">
        <v>154</v>
      </c>
      <c r="H11" s="110"/>
      <c r="I11" s="109" t="s">
        <v>104</v>
      </c>
      <c r="J11" s="111" t="s">
        <v>22</v>
      </c>
      <c r="K11" s="112" t="s">
        <v>43</v>
      </c>
      <c r="L11" s="114">
        <v>616.90800000000002</v>
      </c>
    </row>
    <row r="12" spans="1:13">
      <c r="A12" s="104">
        <v>44927</v>
      </c>
      <c r="B12" s="105" t="s">
        <v>18</v>
      </c>
      <c r="C12" s="105" t="s">
        <v>40</v>
      </c>
      <c r="D12" s="106" t="s">
        <v>6</v>
      </c>
      <c r="E12" s="107">
        <v>2500</v>
      </c>
      <c r="F12" s="108">
        <f t="shared" si="0"/>
        <v>4.0524681151808695</v>
      </c>
      <c r="G12" s="109" t="s">
        <v>155</v>
      </c>
      <c r="H12" s="110"/>
      <c r="I12" s="109" t="s">
        <v>127</v>
      </c>
      <c r="J12" s="111" t="s">
        <v>22</v>
      </c>
      <c r="K12" s="112" t="s">
        <v>43</v>
      </c>
      <c r="L12" s="114">
        <v>616.90800000000002</v>
      </c>
    </row>
    <row r="13" spans="1:13">
      <c r="A13" s="104">
        <v>44927</v>
      </c>
      <c r="B13" s="105" t="s">
        <v>18</v>
      </c>
      <c r="C13" s="105" t="s">
        <v>40</v>
      </c>
      <c r="D13" s="106" t="s">
        <v>6</v>
      </c>
      <c r="E13" s="107">
        <v>2500</v>
      </c>
      <c r="F13" s="108">
        <f t="shared" si="0"/>
        <v>4.0524681151808695</v>
      </c>
      <c r="G13" s="109" t="s">
        <v>156</v>
      </c>
      <c r="H13" s="110"/>
      <c r="I13" s="109" t="s">
        <v>136</v>
      </c>
      <c r="J13" s="111" t="s">
        <v>22</v>
      </c>
      <c r="K13" s="112" t="s">
        <v>43</v>
      </c>
      <c r="L13" s="114">
        <v>616.90800000000002</v>
      </c>
    </row>
    <row r="14" spans="1:13">
      <c r="A14" s="104">
        <v>44927</v>
      </c>
      <c r="B14" s="105" t="s">
        <v>18</v>
      </c>
      <c r="C14" s="105" t="s">
        <v>40</v>
      </c>
      <c r="D14" s="106" t="s">
        <v>6</v>
      </c>
      <c r="E14" s="107">
        <v>2500</v>
      </c>
      <c r="F14" s="108">
        <f t="shared" si="0"/>
        <v>4.0524681151808695</v>
      </c>
      <c r="G14" s="109" t="s">
        <v>157</v>
      </c>
      <c r="H14" s="110"/>
      <c r="I14" s="109" t="s">
        <v>44</v>
      </c>
      <c r="J14" s="111" t="s">
        <v>22</v>
      </c>
      <c r="K14" s="112" t="s">
        <v>43</v>
      </c>
      <c r="L14" s="114">
        <v>616.90800000000002</v>
      </c>
    </row>
    <row r="15" spans="1:13">
      <c r="A15" s="104">
        <v>44927</v>
      </c>
      <c r="B15" s="105" t="s">
        <v>18</v>
      </c>
      <c r="C15" s="105" t="s">
        <v>40</v>
      </c>
      <c r="D15" s="106" t="s">
        <v>10</v>
      </c>
      <c r="E15" s="107">
        <v>2500</v>
      </c>
      <c r="F15" s="108">
        <f t="shared" si="0"/>
        <v>4.0763324226263196</v>
      </c>
      <c r="G15" s="109" t="s">
        <v>158</v>
      </c>
      <c r="H15" s="110"/>
      <c r="I15" s="109" t="s">
        <v>15</v>
      </c>
      <c r="J15" s="111" t="s">
        <v>22</v>
      </c>
      <c r="K15" s="112" t="s">
        <v>106</v>
      </c>
      <c r="L15" s="113">
        <v>613.29639999999995</v>
      </c>
      <c r="M15" s="72">
        <v>1462</v>
      </c>
    </row>
    <row r="16" spans="1:13">
      <c r="A16" s="104">
        <v>44927</v>
      </c>
      <c r="B16" s="105" t="s">
        <v>18</v>
      </c>
      <c r="C16" s="105" t="s">
        <v>40</v>
      </c>
      <c r="D16" s="106" t="s">
        <v>10</v>
      </c>
      <c r="E16" s="107">
        <v>2500</v>
      </c>
      <c r="F16" s="108">
        <f t="shared" si="0"/>
        <v>4.0763324226263196</v>
      </c>
      <c r="G16" s="109" t="s">
        <v>159</v>
      </c>
      <c r="H16" s="110"/>
      <c r="I16" s="109" t="s">
        <v>135</v>
      </c>
      <c r="J16" s="111" t="s">
        <v>22</v>
      </c>
      <c r="K16" s="112" t="s">
        <v>106</v>
      </c>
      <c r="L16" s="113">
        <v>613.29639999999995</v>
      </c>
    </row>
    <row r="17" spans="1:12">
      <c r="A17" s="115">
        <v>44928</v>
      </c>
      <c r="B17" s="105" t="s">
        <v>45</v>
      </c>
      <c r="C17" s="116" t="s">
        <v>57</v>
      </c>
      <c r="D17" s="106" t="s">
        <v>9</v>
      </c>
      <c r="E17" s="117">
        <v>2500</v>
      </c>
      <c r="F17" s="108">
        <f t="shared" si="0"/>
        <v>4.0763324226263196</v>
      </c>
      <c r="G17" s="118" t="s">
        <v>90</v>
      </c>
      <c r="H17" s="110"/>
      <c r="I17" s="118" t="s">
        <v>17</v>
      </c>
      <c r="J17" s="111" t="s">
        <v>22</v>
      </c>
      <c r="K17" s="112" t="s">
        <v>106</v>
      </c>
      <c r="L17" s="113">
        <v>613.29639999999995</v>
      </c>
    </row>
    <row r="18" spans="1:12">
      <c r="A18" s="115">
        <v>44928</v>
      </c>
      <c r="B18" s="119" t="s">
        <v>100</v>
      </c>
      <c r="C18" s="105" t="s">
        <v>89</v>
      </c>
      <c r="D18" s="106" t="s">
        <v>10</v>
      </c>
      <c r="E18" s="117">
        <v>1500</v>
      </c>
      <c r="F18" s="108">
        <f t="shared" si="0"/>
        <v>2.4457994535757916</v>
      </c>
      <c r="G18" s="118" t="s">
        <v>90</v>
      </c>
      <c r="H18" s="110"/>
      <c r="I18" s="118" t="s">
        <v>17</v>
      </c>
      <c r="J18" s="111" t="s">
        <v>22</v>
      </c>
      <c r="K18" s="112" t="s">
        <v>106</v>
      </c>
      <c r="L18" s="113">
        <v>613.29639999999995</v>
      </c>
    </row>
    <row r="19" spans="1:12">
      <c r="A19" s="115">
        <v>44928</v>
      </c>
      <c r="B19" s="116" t="s">
        <v>100</v>
      </c>
      <c r="C19" s="105" t="s">
        <v>89</v>
      </c>
      <c r="D19" s="106" t="s">
        <v>10</v>
      </c>
      <c r="E19" s="117">
        <v>1500</v>
      </c>
      <c r="F19" s="108">
        <f t="shared" si="0"/>
        <v>2.4457994535757916</v>
      </c>
      <c r="G19" s="118" t="s">
        <v>90</v>
      </c>
      <c r="H19" s="110"/>
      <c r="I19" s="118" t="s">
        <v>17</v>
      </c>
      <c r="J19" s="111" t="s">
        <v>22</v>
      </c>
      <c r="K19" s="112" t="s">
        <v>106</v>
      </c>
      <c r="L19" s="113">
        <v>613.29639999999995</v>
      </c>
    </row>
    <row r="20" spans="1:12">
      <c r="A20" s="104">
        <v>44928</v>
      </c>
      <c r="B20" s="105" t="s">
        <v>81</v>
      </c>
      <c r="C20" s="116" t="s">
        <v>57</v>
      </c>
      <c r="D20" s="106" t="s">
        <v>6</v>
      </c>
      <c r="E20" s="120">
        <v>1600</v>
      </c>
      <c r="F20" s="108">
        <f t="shared" si="0"/>
        <v>2.6088527504808443</v>
      </c>
      <c r="G20" s="118" t="s">
        <v>63</v>
      </c>
      <c r="H20" s="110"/>
      <c r="I20" s="118" t="s">
        <v>44</v>
      </c>
      <c r="J20" s="111" t="s">
        <v>22</v>
      </c>
      <c r="K20" s="112" t="s">
        <v>106</v>
      </c>
      <c r="L20" s="113">
        <v>613.29639999999995</v>
      </c>
    </row>
    <row r="21" spans="1:12">
      <c r="A21" s="104">
        <v>44928</v>
      </c>
      <c r="B21" s="105" t="s">
        <v>18</v>
      </c>
      <c r="C21" s="105" t="s">
        <v>40</v>
      </c>
      <c r="D21" s="106" t="s">
        <v>9</v>
      </c>
      <c r="E21" s="107">
        <v>5000</v>
      </c>
      <c r="F21" s="108">
        <f t="shared" si="0"/>
        <v>8.1526648452526391</v>
      </c>
      <c r="G21" s="109" t="s">
        <v>160</v>
      </c>
      <c r="H21" s="110"/>
      <c r="I21" s="109" t="s">
        <v>17</v>
      </c>
      <c r="J21" s="111" t="s">
        <v>22</v>
      </c>
      <c r="K21" s="112" t="s">
        <v>106</v>
      </c>
      <c r="L21" s="113">
        <v>613.29639999999995</v>
      </c>
    </row>
    <row r="22" spans="1:12">
      <c r="A22" s="104">
        <v>44928</v>
      </c>
      <c r="B22" s="105" t="s">
        <v>18</v>
      </c>
      <c r="C22" s="105" t="s">
        <v>40</v>
      </c>
      <c r="D22" s="106" t="s">
        <v>9</v>
      </c>
      <c r="E22" s="107">
        <v>5000</v>
      </c>
      <c r="F22" s="108">
        <f t="shared" si="0"/>
        <v>8.1526648452526391</v>
      </c>
      <c r="G22" s="109" t="s">
        <v>161</v>
      </c>
      <c r="H22" s="110"/>
      <c r="I22" s="109" t="s">
        <v>16</v>
      </c>
      <c r="J22" s="111" t="s">
        <v>22</v>
      </c>
      <c r="K22" s="112" t="s">
        <v>106</v>
      </c>
      <c r="L22" s="113">
        <v>613.29639999999995</v>
      </c>
    </row>
    <row r="23" spans="1:12">
      <c r="A23" s="104">
        <v>44928</v>
      </c>
      <c r="B23" s="105" t="s">
        <v>18</v>
      </c>
      <c r="C23" s="105" t="s">
        <v>40</v>
      </c>
      <c r="D23" s="106" t="s">
        <v>7</v>
      </c>
      <c r="E23" s="107">
        <v>2500</v>
      </c>
      <c r="F23" s="108">
        <f t="shared" si="0"/>
        <v>4.0524681151808695</v>
      </c>
      <c r="G23" s="109" t="s">
        <v>162</v>
      </c>
      <c r="H23" s="110"/>
      <c r="I23" s="109" t="s">
        <v>58</v>
      </c>
      <c r="J23" s="111" t="s">
        <v>22</v>
      </c>
      <c r="K23" s="112" t="s">
        <v>43</v>
      </c>
      <c r="L23" s="114">
        <v>616.90800000000002</v>
      </c>
    </row>
    <row r="24" spans="1:12">
      <c r="A24" s="104">
        <v>44928</v>
      </c>
      <c r="B24" s="105" t="s">
        <v>18</v>
      </c>
      <c r="C24" s="105" t="s">
        <v>40</v>
      </c>
      <c r="D24" s="106" t="s">
        <v>10</v>
      </c>
      <c r="E24" s="107">
        <v>2500</v>
      </c>
      <c r="F24" s="108">
        <f t="shared" si="0"/>
        <v>4.0763324226263196</v>
      </c>
      <c r="G24" s="109" t="s">
        <v>163</v>
      </c>
      <c r="H24" s="110"/>
      <c r="I24" s="109" t="s">
        <v>15</v>
      </c>
      <c r="J24" s="111" t="s">
        <v>22</v>
      </c>
      <c r="K24" s="112" t="s">
        <v>106</v>
      </c>
      <c r="L24" s="113">
        <v>613.29639999999995</v>
      </c>
    </row>
    <row r="25" spans="1:12">
      <c r="A25" s="104">
        <v>44928</v>
      </c>
      <c r="B25" s="105" t="s">
        <v>249</v>
      </c>
      <c r="C25" s="116" t="s">
        <v>57</v>
      </c>
      <c r="D25" s="106" t="s">
        <v>7</v>
      </c>
      <c r="E25" s="121">
        <v>6500</v>
      </c>
      <c r="F25" s="108">
        <f t="shared" si="0"/>
        <v>10.59846429882843</v>
      </c>
      <c r="G25" s="109" t="s">
        <v>111</v>
      </c>
      <c r="H25" s="110"/>
      <c r="I25" s="109" t="s">
        <v>58</v>
      </c>
      <c r="J25" s="111" t="s">
        <v>22</v>
      </c>
      <c r="K25" s="112" t="s">
        <v>106</v>
      </c>
      <c r="L25" s="113">
        <v>613.29639999999995</v>
      </c>
    </row>
    <row r="26" spans="1:12">
      <c r="A26" s="104">
        <v>44928</v>
      </c>
      <c r="B26" s="105" t="s">
        <v>45</v>
      </c>
      <c r="C26" s="116" t="s">
        <v>57</v>
      </c>
      <c r="D26" s="106" t="s">
        <v>7</v>
      </c>
      <c r="E26" s="121">
        <v>1950</v>
      </c>
      <c r="F26" s="108">
        <f t="shared" si="0"/>
        <v>3.1795392896485293</v>
      </c>
      <c r="G26" s="109" t="s">
        <v>92</v>
      </c>
      <c r="H26" s="110"/>
      <c r="I26" s="109" t="s">
        <v>58</v>
      </c>
      <c r="J26" s="111" t="s">
        <v>22</v>
      </c>
      <c r="K26" s="112" t="s">
        <v>106</v>
      </c>
      <c r="L26" s="113">
        <v>613.29639999999995</v>
      </c>
    </row>
    <row r="27" spans="1:12">
      <c r="A27" s="104">
        <v>44928</v>
      </c>
      <c r="B27" s="105" t="s">
        <v>46</v>
      </c>
      <c r="C27" s="105" t="s">
        <v>264</v>
      </c>
      <c r="D27" s="106" t="s">
        <v>7</v>
      </c>
      <c r="E27" s="121">
        <v>5000</v>
      </c>
      <c r="F27" s="108">
        <f t="shared" si="0"/>
        <v>8.1049362303617389</v>
      </c>
      <c r="G27" s="109" t="s">
        <v>92</v>
      </c>
      <c r="H27" s="110"/>
      <c r="I27" s="109" t="s">
        <v>58</v>
      </c>
      <c r="J27" s="111" t="s">
        <v>22</v>
      </c>
      <c r="K27" s="112" t="s">
        <v>43</v>
      </c>
      <c r="L27" s="114">
        <v>616.90800000000002</v>
      </c>
    </row>
    <row r="28" spans="1:12">
      <c r="A28" s="104">
        <v>44928</v>
      </c>
      <c r="B28" s="105" t="s">
        <v>47</v>
      </c>
      <c r="C28" s="105" t="s">
        <v>264</v>
      </c>
      <c r="D28" s="106" t="s">
        <v>7</v>
      </c>
      <c r="E28" s="121">
        <v>10000</v>
      </c>
      <c r="F28" s="108">
        <f t="shared" si="0"/>
        <v>16.209872460723478</v>
      </c>
      <c r="G28" s="109" t="s">
        <v>112</v>
      </c>
      <c r="H28" s="110"/>
      <c r="I28" s="109" t="s">
        <v>58</v>
      </c>
      <c r="J28" s="111" t="s">
        <v>22</v>
      </c>
      <c r="K28" s="112" t="s">
        <v>43</v>
      </c>
      <c r="L28" s="114">
        <v>616.90800000000002</v>
      </c>
    </row>
    <row r="29" spans="1:12">
      <c r="A29" s="115">
        <v>44929</v>
      </c>
      <c r="B29" s="116" t="s">
        <v>45</v>
      </c>
      <c r="C29" s="116" t="s">
        <v>57</v>
      </c>
      <c r="D29" s="106" t="s">
        <v>9</v>
      </c>
      <c r="E29" s="117">
        <v>2500</v>
      </c>
      <c r="F29" s="108">
        <f t="shared" si="0"/>
        <v>4.0763324226263196</v>
      </c>
      <c r="G29" s="118" t="s">
        <v>90</v>
      </c>
      <c r="H29" s="110"/>
      <c r="I29" s="118" t="s">
        <v>17</v>
      </c>
      <c r="J29" s="111" t="s">
        <v>22</v>
      </c>
      <c r="K29" s="112" t="s">
        <v>106</v>
      </c>
      <c r="L29" s="113">
        <v>613.29639999999995</v>
      </c>
    </row>
    <row r="30" spans="1:12">
      <c r="A30" s="122">
        <v>44929</v>
      </c>
      <c r="B30" s="123" t="s">
        <v>45</v>
      </c>
      <c r="C30" s="116" t="s">
        <v>57</v>
      </c>
      <c r="D30" s="124" t="s">
        <v>9</v>
      </c>
      <c r="E30" s="125">
        <v>1650</v>
      </c>
      <c r="F30" s="108">
        <f t="shared" si="0"/>
        <v>2.6903793989333709</v>
      </c>
      <c r="G30" s="126" t="s">
        <v>59</v>
      </c>
      <c r="H30" s="110"/>
      <c r="I30" s="118" t="s">
        <v>16</v>
      </c>
      <c r="J30" s="111" t="s">
        <v>22</v>
      </c>
      <c r="K30" s="112" t="s">
        <v>106</v>
      </c>
      <c r="L30" s="113">
        <v>613.29639999999995</v>
      </c>
    </row>
    <row r="31" spans="1:12">
      <c r="A31" s="104">
        <v>44929</v>
      </c>
      <c r="B31" s="105" t="s">
        <v>45</v>
      </c>
      <c r="C31" s="116" t="s">
        <v>57</v>
      </c>
      <c r="D31" s="106" t="s">
        <v>6</v>
      </c>
      <c r="E31" s="120">
        <v>500</v>
      </c>
      <c r="F31" s="108">
        <f t="shared" si="0"/>
        <v>0.81526648452526385</v>
      </c>
      <c r="G31" s="118" t="s">
        <v>142</v>
      </c>
      <c r="H31" s="110"/>
      <c r="I31" s="118" t="s">
        <v>119</v>
      </c>
      <c r="J31" s="111" t="s">
        <v>22</v>
      </c>
      <c r="K31" s="112" t="s">
        <v>106</v>
      </c>
      <c r="L31" s="113">
        <v>613.29639999999995</v>
      </c>
    </row>
    <row r="32" spans="1:12">
      <c r="A32" s="104">
        <v>44929</v>
      </c>
      <c r="B32" s="105" t="s">
        <v>18</v>
      </c>
      <c r="C32" s="105" t="s">
        <v>40</v>
      </c>
      <c r="D32" s="106" t="s">
        <v>9</v>
      </c>
      <c r="E32" s="107">
        <v>5000</v>
      </c>
      <c r="F32" s="108">
        <f t="shared" si="0"/>
        <v>8.1526648452526391</v>
      </c>
      <c r="G32" s="109" t="s">
        <v>160</v>
      </c>
      <c r="H32" s="110"/>
      <c r="I32" s="109" t="s">
        <v>17</v>
      </c>
      <c r="J32" s="111" t="s">
        <v>22</v>
      </c>
      <c r="K32" s="112" t="s">
        <v>106</v>
      </c>
      <c r="L32" s="113">
        <v>613.29639999999995</v>
      </c>
    </row>
    <row r="33" spans="1:12">
      <c r="A33" s="104">
        <v>44929</v>
      </c>
      <c r="B33" s="105" t="s">
        <v>18</v>
      </c>
      <c r="C33" s="105" t="s">
        <v>40</v>
      </c>
      <c r="D33" s="106" t="s">
        <v>9</v>
      </c>
      <c r="E33" s="107">
        <v>5000</v>
      </c>
      <c r="F33" s="108">
        <f t="shared" si="0"/>
        <v>8.1526648452526391</v>
      </c>
      <c r="G33" s="109" t="s">
        <v>161</v>
      </c>
      <c r="H33" s="110"/>
      <c r="I33" s="109" t="s">
        <v>16</v>
      </c>
      <c r="J33" s="111" t="s">
        <v>22</v>
      </c>
      <c r="K33" s="112" t="s">
        <v>106</v>
      </c>
      <c r="L33" s="113">
        <v>613.29639999999995</v>
      </c>
    </row>
    <row r="34" spans="1:12">
      <c r="A34" s="104">
        <v>44929</v>
      </c>
      <c r="B34" s="105" t="s">
        <v>18</v>
      </c>
      <c r="C34" s="105" t="s">
        <v>40</v>
      </c>
      <c r="D34" s="106" t="s">
        <v>7</v>
      </c>
      <c r="E34" s="107">
        <v>2500</v>
      </c>
      <c r="F34" s="108">
        <f t="shared" si="0"/>
        <v>4.0524681151808695</v>
      </c>
      <c r="G34" s="109" t="s">
        <v>162</v>
      </c>
      <c r="H34" s="110"/>
      <c r="I34" s="109" t="s">
        <v>58</v>
      </c>
      <c r="J34" s="111" t="s">
        <v>22</v>
      </c>
      <c r="K34" s="112" t="s">
        <v>43</v>
      </c>
      <c r="L34" s="114">
        <v>616.90800000000002</v>
      </c>
    </row>
    <row r="35" spans="1:12">
      <c r="A35" s="104">
        <v>44929</v>
      </c>
      <c r="B35" s="105" t="s">
        <v>18</v>
      </c>
      <c r="C35" s="105" t="s">
        <v>40</v>
      </c>
      <c r="D35" s="106" t="s">
        <v>10</v>
      </c>
      <c r="E35" s="107">
        <v>2500</v>
      </c>
      <c r="F35" s="108">
        <f t="shared" si="0"/>
        <v>4.0763324226263196</v>
      </c>
      <c r="G35" s="109" t="s">
        <v>163</v>
      </c>
      <c r="H35" s="110"/>
      <c r="I35" s="109" t="s">
        <v>15</v>
      </c>
      <c r="J35" s="111" t="s">
        <v>22</v>
      </c>
      <c r="K35" s="112" t="s">
        <v>106</v>
      </c>
      <c r="L35" s="113">
        <v>613.29639999999995</v>
      </c>
    </row>
    <row r="36" spans="1:12">
      <c r="A36" s="104">
        <v>44929</v>
      </c>
      <c r="B36" s="105" t="s">
        <v>45</v>
      </c>
      <c r="C36" s="116" t="s">
        <v>57</v>
      </c>
      <c r="D36" s="106" t="s">
        <v>7</v>
      </c>
      <c r="E36" s="121">
        <v>1950</v>
      </c>
      <c r="F36" s="108">
        <f t="shared" si="0"/>
        <v>3.1795392896485293</v>
      </c>
      <c r="G36" s="109" t="s">
        <v>92</v>
      </c>
      <c r="H36" s="110"/>
      <c r="I36" s="109" t="s">
        <v>58</v>
      </c>
      <c r="J36" s="111" t="s">
        <v>22</v>
      </c>
      <c r="K36" s="112" t="s">
        <v>106</v>
      </c>
      <c r="L36" s="113">
        <v>613.29639999999995</v>
      </c>
    </row>
    <row r="37" spans="1:12">
      <c r="A37" s="104">
        <v>44929</v>
      </c>
      <c r="B37" s="105" t="s">
        <v>46</v>
      </c>
      <c r="C37" s="105" t="s">
        <v>264</v>
      </c>
      <c r="D37" s="106" t="s">
        <v>7</v>
      </c>
      <c r="E37" s="121">
        <v>5000</v>
      </c>
      <c r="F37" s="108">
        <f t="shared" si="0"/>
        <v>8.1049362303617389</v>
      </c>
      <c r="G37" s="109" t="s">
        <v>92</v>
      </c>
      <c r="H37" s="110"/>
      <c r="I37" s="109" t="s">
        <v>58</v>
      </c>
      <c r="J37" s="111" t="s">
        <v>22</v>
      </c>
      <c r="K37" s="112" t="s">
        <v>43</v>
      </c>
      <c r="L37" s="114">
        <v>616.90800000000002</v>
      </c>
    </row>
    <row r="38" spans="1:12">
      <c r="A38" s="104">
        <v>44929</v>
      </c>
      <c r="B38" s="105" t="s">
        <v>70</v>
      </c>
      <c r="C38" s="116" t="s">
        <v>57</v>
      </c>
      <c r="D38" s="106" t="s">
        <v>7</v>
      </c>
      <c r="E38" s="121">
        <v>3500</v>
      </c>
      <c r="F38" s="108">
        <f t="shared" si="0"/>
        <v>5.706865391676847</v>
      </c>
      <c r="G38" s="109" t="s">
        <v>113</v>
      </c>
      <c r="H38" s="110"/>
      <c r="I38" s="109" t="s">
        <v>58</v>
      </c>
      <c r="J38" s="111" t="s">
        <v>22</v>
      </c>
      <c r="K38" s="112" t="s">
        <v>106</v>
      </c>
      <c r="L38" s="113">
        <v>613.29639999999995</v>
      </c>
    </row>
    <row r="39" spans="1:12">
      <c r="A39" s="122">
        <v>44930</v>
      </c>
      <c r="B39" s="123" t="s">
        <v>45</v>
      </c>
      <c r="C39" s="116" t="s">
        <v>57</v>
      </c>
      <c r="D39" s="124" t="s">
        <v>9</v>
      </c>
      <c r="E39" s="125">
        <v>1700</v>
      </c>
      <c r="F39" s="108">
        <f t="shared" si="0"/>
        <v>2.771906047385897</v>
      </c>
      <c r="G39" s="126" t="s">
        <v>59</v>
      </c>
      <c r="H39" s="110"/>
      <c r="I39" s="118" t="s">
        <v>16</v>
      </c>
      <c r="J39" s="111" t="s">
        <v>22</v>
      </c>
      <c r="K39" s="112" t="s">
        <v>106</v>
      </c>
      <c r="L39" s="113">
        <v>613.29639999999995</v>
      </c>
    </row>
    <row r="40" spans="1:12">
      <c r="A40" s="104">
        <v>44930</v>
      </c>
      <c r="B40" s="105" t="s">
        <v>45</v>
      </c>
      <c r="C40" s="116" t="s">
        <v>57</v>
      </c>
      <c r="D40" s="106" t="s">
        <v>6</v>
      </c>
      <c r="E40" s="120">
        <v>500</v>
      </c>
      <c r="F40" s="108">
        <f t="shared" si="0"/>
        <v>0.81526648452526385</v>
      </c>
      <c r="G40" s="118" t="s">
        <v>142</v>
      </c>
      <c r="H40" s="110"/>
      <c r="I40" s="118" t="s">
        <v>119</v>
      </c>
      <c r="J40" s="111" t="s">
        <v>22</v>
      </c>
      <c r="K40" s="112" t="s">
        <v>106</v>
      </c>
      <c r="L40" s="113">
        <v>613.29639999999995</v>
      </c>
    </row>
    <row r="41" spans="1:12">
      <c r="A41" s="104">
        <v>44930</v>
      </c>
      <c r="B41" s="105" t="s">
        <v>45</v>
      </c>
      <c r="C41" s="116" t="s">
        <v>57</v>
      </c>
      <c r="D41" s="106" t="s">
        <v>7</v>
      </c>
      <c r="E41" s="121">
        <v>1400</v>
      </c>
      <c r="F41" s="108">
        <f t="shared" si="0"/>
        <v>2.282746156670739</v>
      </c>
      <c r="G41" s="118" t="s">
        <v>60</v>
      </c>
      <c r="H41" s="110"/>
      <c r="I41" s="109" t="s">
        <v>39</v>
      </c>
      <c r="J41" s="111" t="s">
        <v>22</v>
      </c>
      <c r="K41" s="112" t="s">
        <v>106</v>
      </c>
      <c r="L41" s="113">
        <v>613.29639999999995</v>
      </c>
    </row>
    <row r="42" spans="1:12">
      <c r="A42" s="115">
        <v>44931</v>
      </c>
      <c r="B42" s="105" t="s">
        <v>45</v>
      </c>
      <c r="C42" s="116" t="s">
        <v>57</v>
      </c>
      <c r="D42" s="106" t="s">
        <v>9</v>
      </c>
      <c r="E42" s="117">
        <v>2500</v>
      </c>
      <c r="F42" s="108">
        <f t="shared" si="0"/>
        <v>4.0763324226263196</v>
      </c>
      <c r="G42" s="118" t="s">
        <v>90</v>
      </c>
      <c r="H42" s="110"/>
      <c r="I42" s="118" t="s">
        <v>17</v>
      </c>
      <c r="J42" s="111" t="s">
        <v>22</v>
      </c>
      <c r="K42" s="112" t="s">
        <v>106</v>
      </c>
      <c r="L42" s="113">
        <v>613.29639999999995</v>
      </c>
    </row>
    <row r="43" spans="1:12">
      <c r="A43" s="122">
        <v>44931</v>
      </c>
      <c r="B43" s="123" t="s">
        <v>45</v>
      </c>
      <c r="C43" s="116" t="s">
        <v>57</v>
      </c>
      <c r="D43" s="124" t="s">
        <v>9</v>
      </c>
      <c r="E43" s="125">
        <v>1700</v>
      </c>
      <c r="F43" s="108">
        <f t="shared" si="0"/>
        <v>2.771906047385897</v>
      </c>
      <c r="G43" s="126" t="s">
        <v>59</v>
      </c>
      <c r="H43" s="110"/>
      <c r="I43" s="118" t="s">
        <v>16</v>
      </c>
      <c r="J43" s="111" t="s">
        <v>22</v>
      </c>
      <c r="K43" s="112" t="s">
        <v>106</v>
      </c>
      <c r="L43" s="113">
        <v>613.29639999999995</v>
      </c>
    </row>
    <row r="44" spans="1:12">
      <c r="A44" s="104">
        <v>44931</v>
      </c>
      <c r="B44" s="105" t="s">
        <v>45</v>
      </c>
      <c r="C44" s="116" t="s">
        <v>57</v>
      </c>
      <c r="D44" s="106" t="s">
        <v>6</v>
      </c>
      <c r="E44" s="120">
        <v>1000</v>
      </c>
      <c r="F44" s="108">
        <f t="shared" si="0"/>
        <v>1.6305329690505277</v>
      </c>
      <c r="G44" s="118" t="s">
        <v>142</v>
      </c>
      <c r="H44" s="110"/>
      <c r="I44" s="118" t="s">
        <v>119</v>
      </c>
      <c r="J44" s="111" t="s">
        <v>22</v>
      </c>
      <c r="K44" s="112" t="s">
        <v>106</v>
      </c>
      <c r="L44" s="113">
        <v>613.29639999999995</v>
      </c>
    </row>
    <row r="45" spans="1:12">
      <c r="A45" s="122">
        <v>44932</v>
      </c>
      <c r="B45" s="123" t="s">
        <v>45</v>
      </c>
      <c r="C45" s="116" t="s">
        <v>57</v>
      </c>
      <c r="D45" s="124" t="s">
        <v>9</v>
      </c>
      <c r="E45" s="125">
        <v>1600</v>
      </c>
      <c r="F45" s="108">
        <f t="shared" si="0"/>
        <v>2.6088527504808443</v>
      </c>
      <c r="G45" s="126" t="s">
        <v>59</v>
      </c>
      <c r="H45" s="110"/>
      <c r="I45" s="118" t="s">
        <v>16</v>
      </c>
      <c r="J45" s="111" t="s">
        <v>22</v>
      </c>
      <c r="K45" s="112" t="s">
        <v>106</v>
      </c>
      <c r="L45" s="113">
        <v>613.29639999999995</v>
      </c>
    </row>
    <row r="46" spans="1:12">
      <c r="A46" s="122">
        <v>44933</v>
      </c>
      <c r="B46" s="123" t="s">
        <v>45</v>
      </c>
      <c r="C46" s="116" t="s">
        <v>57</v>
      </c>
      <c r="D46" s="124" t="s">
        <v>9</v>
      </c>
      <c r="E46" s="125">
        <v>1600</v>
      </c>
      <c r="F46" s="108">
        <f t="shared" si="0"/>
        <v>2.6088527504808443</v>
      </c>
      <c r="G46" s="126" t="s">
        <v>59</v>
      </c>
      <c r="H46" s="110"/>
      <c r="I46" s="118" t="s">
        <v>16</v>
      </c>
      <c r="J46" s="111" t="s">
        <v>22</v>
      </c>
      <c r="K46" s="112" t="s">
        <v>106</v>
      </c>
      <c r="L46" s="113">
        <v>613.29639999999995</v>
      </c>
    </row>
    <row r="47" spans="1:12">
      <c r="A47" s="104">
        <v>44933</v>
      </c>
      <c r="B47" s="105" t="s">
        <v>18</v>
      </c>
      <c r="C47" s="105" t="s">
        <v>40</v>
      </c>
      <c r="D47" s="106" t="s">
        <v>9</v>
      </c>
      <c r="E47" s="107">
        <v>5000</v>
      </c>
      <c r="F47" s="108">
        <f t="shared" si="0"/>
        <v>8.1526648452526391</v>
      </c>
      <c r="G47" s="109" t="s">
        <v>160</v>
      </c>
      <c r="H47" s="110"/>
      <c r="I47" s="109" t="s">
        <v>17</v>
      </c>
      <c r="J47" s="111" t="s">
        <v>22</v>
      </c>
      <c r="K47" s="112" t="s">
        <v>106</v>
      </c>
      <c r="L47" s="113">
        <v>613.29639999999995</v>
      </c>
    </row>
    <row r="48" spans="1:12">
      <c r="A48" s="104">
        <v>44933</v>
      </c>
      <c r="B48" s="105" t="s">
        <v>18</v>
      </c>
      <c r="C48" s="105" t="s">
        <v>40</v>
      </c>
      <c r="D48" s="106" t="s">
        <v>9</v>
      </c>
      <c r="E48" s="107">
        <v>5000</v>
      </c>
      <c r="F48" s="108">
        <f t="shared" si="0"/>
        <v>8.1526648452526391</v>
      </c>
      <c r="G48" s="109" t="s">
        <v>161</v>
      </c>
      <c r="H48" s="110"/>
      <c r="I48" s="109" t="s">
        <v>16</v>
      </c>
      <c r="J48" s="111" t="s">
        <v>22</v>
      </c>
      <c r="K48" s="112" t="s">
        <v>106</v>
      </c>
      <c r="L48" s="113">
        <v>613.29639999999995</v>
      </c>
    </row>
    <row r="49" spans="1:12">
      <c r="A49" s="104">
        <v>44933</v>
      </c>
      <c r="B49" s="105" t="s">
        <v>18</v>
      </c>
      <c r="C49" s="105" t="s">
        <v>40</v>
      </c>
      <c r="D49" s="106" t="s">
        <v>7</v>
      </c>
      <c r="E49" s="107">
        <v>2500</v>
      </c>
      <c r="F49" s="108">
        <f t="shared" si="0"/>
        <v>4.0524681151808695</v>
      </c>
      <c r="G49" s="109" t="s">
        <v>162</v>
      </c>
      <c r="H49" s="110"/>
      <c r="I49" s="109" t="s">
        <v>58</v>
      </c>
      <c r="J49" s="111" t="s">
        <v>22</v>
      </c>
      <c r="K49" s="112" t="s">
        <v>43</v>
      </c>
      <c r="L49" s="114">
        <v>616.90800000000002</v>
      </c>
    </row>
    <row r="50" spans="1:12">
      <c r="A50" s="104">
        <v>44933</v>
      </c>
      <c r="B50" s="105" t="s">
        <v>18</v>
      </c>
      <c r="C50" s="105" t="s">
        <v>40</v>
      </c>
      <c r="D50" s="106" t="s">
        <v>10</v>
      </c>
      <c r="E50" s="107">
        <v>2500</v>
      </c>
      <c r="F50" s="108">
        <f t="shared" si="0"/>
        <v>4.0763324226263196</v>
      </c>
      <c r="G50" s="109" t="s">
        <v>163</v>
      </c>
      <c r="H50" s="110"/>
      <c r="I50" s="109" t="s">
        <v>15</v>
      </c>
      <c r="J50" s="111" t="s">
        <v>22</v>
      </c>
      <c r="K50" s="112" t="s">
        <v>106</v>
      </c>
      <c r="L50" s="113">
        <v>613.29639999999995</v>
      </c>
    </row>
    <row r="51" spans="1:12">
      <c r="A51" s="122">
        <v>44934</v>
      </c>
      <c r="B51" s="123" t="s">
        <v>45</v>
      </c>
      <c r="C51" s="116" t="s">
        <v>57</v>
      </c>
      <c r="D51" s="124" t="s">
        <v>9</v>
      </c>
      <c r="E51" s="125">
        <v>1600</v>
      </c>
      <c r="F51" s="108">
        <f t="shared" si="0"/>
        <v>2.6088527504808443</v>
      </c>
      <c r="G51" s="126" t="s">
        <v>59</v>
      </c>
      <c r="H51" s="110"/>
      <c r="I51" s="118" t="s">
        <v>16</v>
      </c>
      <c r="J51" s="111" t="s">
        <v>22</v>
      </c>
      <c r="K51" s="112" t="s">
        <v>106</v>
      </c>
      <c r="L51" s="113">
        <v>613.29639999999995</v>
      </c>
    </row>
    <row r="52" spans="1:12">
      <c r="A52" s="104">
        <v>44934</v>
      </c>
      <c r="B52" s="105" t="s">
        <v>18</v>
      </c>
      <c r="C52" s="105" t="s">
        <v>40</v>
      </c>
      <c r="D52" s="106" t="s">
        <v>9</v>
      </c>
      <c r="E52" s="107">
        <v>5000</v>
      </c>
      <c r="F52" s="108">
        <f t="shared" si="0"/>
        <v>8.1526648452526391</v>
      </c>
      <c r="G52" s="109" t="s">
        <v>160</v>
      </c>
      <c r="H52" s="110"/>
      <c r="I52" s="109" t="s">
        <v>17</v>
      </c>
      <c r="J52" s="111" t="s">
        <v>22</v>
      </c>
      <c r="K52" s="112" t="s">
        <v>106</v>
      </c>
      <c r="L52" s="113">
        <v>613.29639999999995</v>
      </c>
    </row>
    <row r="53" spans="1:12">
      <c r="A53" s="104">
        <v>44934</v>
      </c>
      <c r="B53" s="105" t="s">
        <v>18</v>
      </c>
      <c r="C53" s="105" t="s">
        <v>40</v>
      </c>
      <c r="D53" s="106" t="s">
        <v>9</v>
      </c>
      <c r="E53" s="107">
        <v>5000</v>
      </c>
      <c r="F53" s="108">
        <f t="shared" si="0"/>
        <v>8.1526648452526391</v>
      </c>
      <c r="G53" s="109" t="s">
        <v>161</v>
      </c>
      <c r="H53" s="110"/>
      <c r="I53" s="109" t="s">
        <v>16</v>
      </c>
      <c r="J53" s="111" t="s">
        <v>22</v>
      </c>
      <c r="K53" s="112" t="s">
        <v>106</v>
      </c>
      <c r="L53" s="113">
        <v>613.29639999999995</v>
      </c>
    </row>
    <row r="54" spans="1:12">
      <c r="A54" s="104">
        <v>44934</v>
      </c>
      <c r="B54" s="105" t="s">
        <v>18</v>
      </c>
      <c r="C54" s="105" t="s">
        <v>40</v>
      </c>
      <c r="D54" s="106" t="s">
        <v>10</v>
      </c>
      <c r="E54" s="107">
        <v>2500</v>
      </c>
      <c r="F54" s="108">
        <f t="shared" si="0"/>
        <v>4.0763324226263196</v>
      </c>
      <c r="G54" s="109" t="s">
        <v>163</v>
      </c>
      <c r="H54" s="110"/>
      <c r="I54" s="109" t="s">
        <v>15</v>
      </c>
      <c r="J54" s="111" t="s">
        <v>22</v>
      </c>
      <c r="K54" s="112" t="s">
        <v>106</v>
      </c>
      <c r="L54" s="113">
        <v>613.29639999999995</v>
      </c>
    </row>
    <row r="55" spans="1:12">
      <c r="A55" s="104">
        <v>44935</v>
      </c>
      <c r="B55" s="105" t="s">
        <v>199</v>
      </c>
      <c r="C55" s="116" t="s">
        <v>57</v>
      </c>
      <c r="D55" s="127" t="s">
        <v>7</v>
      </c>
      <c r="E55" s="128">
        <v>1800</v>
      </c>
      <c r="F55" s="108">
        <f t="shared" si="0"/>
        <v>2.9349593442909501</v>
      </c>
      <c r="G55" s="129" t="s">
        <v>200</v>
      </c>
      <c r="H55" s="110"/>
      <c r="I55" s="109" t="s">
        <v>20</v>
      </c>
      <c r="J55" s="111" t="s">
        <v>22</v>
      </c>
      <c r="K55" s="112" t="s">
        <v>106</v>
      </c>
      <c r="L55" s="113">
        <v>613.29639999999995</v>
      </c>
    </row>
    <row r="56" spans="1:12">
      <c r="A56" s="115">
        <v>44935</v>
      </c>
      <c r="B56" s="105" t="s">
        <v>45</v>
      </c>
      <c r="C56" s="116" t="s">
        <v>57</v>
      </c>
      <c r="D56" s="106" t="s">
        <v>9</v>
      </c>
      <c r="E56" s="117">
        <v>2500</v>
      </c>
      <c r="F56" s="108">
        <f t="shared" si="0"/>
        <v>4.0763324226263196</v>
      </c>
      <c r="G56" s="118" t="s">
        <v>90</v>
      </c>
      <c r="H56" s="110"/>
      <c r="I56" s="118" t="s">
        <v>17</v>
      </c>
      <c r="J56" s="111" t="s">
        <v>22</v>
      </c>
      <c r="K56" s="112" t="s">
        <v>106</v>
      </c>
      <c r="L56" s="113">
        <v>613.29639999999995</v>
      </c>
    </row>
    <row r="57" spans="1:12">
      <c r="A57" s="122">
        <v>44935</v>
      </c>
      <c r="B57" s="123" t="s">
        <v>81</v>
      </c>
      <c r="C57" s="116" t="s">
        <v>57</v>
      </c>
      <c r="D57" s="124" t="s">
        <v>9</v>
      </c>
      <c r="E57" s="125">
        <v>1900</v>
      </c>
      <c r="F57" s="108">
        <f t="shared" si="0"/>
        <v>3.0980126411960027</v>
      </c>
      <c r="G57" s="126" t="s">
        <v>59</v>
      </c>
      <c r="H57" s="110"/>
      <c r="I57" s="118" t="s">
        <v>16</v>
      </c>
      <c r="J57" s="111" t="s">
        <v>22</v>
      </c>
      <c r="K57" s="112" t="s">
        <v>106</v>
      </c>
      <c r="L57" s="113">
        <v>613.29639999999995</v>
      </c>
    </row>
    <row r="58" spans="1:12">
      <c r="A58" s="104">
        <v>44935</v>
      </c>
      <c r="B58" s="105" t="s">
        <v>45</v>
      </c>
      <c r="C58" s="116" t="s">
        <v>57</v>
      </c>
      <c r="D58" s="106" t="s">
        <v>6</v>
      </c>
      <c r="E58" s="120">
        <v>1900</v>
      </c>
      <c r="F58" s="108">
        <f t="shared" si="0"/>
        <v>3.0980126411960027</v>
      </c>
      <c r="G58" s="118" t="s">
        <v>132</v>
      </c>
      <c r="H58" s="110"/>
      <c r="I58" s="118" t="s">
        <v>127</v>
      </c>
      <c r="J58" s="111" t="s">
        <v>22</v>
      </c>
      <c r="K58" s="112" t="s">
        <v>106</v>
      </c>
      <c r="L58" s="113">
        <v>613.29639999999995</v>
      </c>
    </row>
    <row r="59" spans="1:12">
      <c r="A59" s="115">
        <v>44935</v>
      </c>
      <c r="B59" s="105" t="s">
        <v>45</v>
      </c>
      <c r="C59" s="116" t="s">
        <v>57</v>
      </c>
      <c r="D59" s="106" t="s">
        <v>6</v>
      </c>
      <c r="E59" s="121">
        <v>1600</v>
      </c>
      <c r="F59" s="108">
        <f t="shared" si="0"/>
        <v>2.6088527504808443</v>
      </c>
      <c r="G59" s="109" t="s">
        <v>65</v>
      </c>
      <c r="H59" s="110"/>
      <c r="I59" s="118" t="s">
        <v>13</v>
      </c>
      <c r="J59" s="111" t="s">
        <v>22</v>
      </c>
      <c r="K59" s="112" t="s">
        <v>106</v>
      </c>
      <c r="L59" s="113">
        <v>613.29639999999995</v>
      </c>
    </row>
    <row r="60" spans="1:12">
      <c r="A60" s="104">
        <v>44935</v>
      </c>
      <c r="B60" s="105" t="s">
        <v>45</v>
      </c>
      <c r="C60" s="116" t="s">
        <v>57</v>
      </c>
      <c r="D60" s="106" t="s">
        <v>6</v>
      </c>
      <c r="E60" s="120">
        <v>1950</v>
      </c>
      <c r="F60" s="108">
        <f t="shared" si="0"/>
        <v>3.1795392896485293</v>
      </c>
      <c r="G60" s="118" t="s">
        <v>64</v>
      </c>
      <c r="H60" s="118"/>
      <c r="I60" s="130" t="s">
        <v>24</v>
      </c>
      <c r="J60" s="111" t="s">
        <v>22</v>
      </c>
      <c r="K60" s="112" t="s">
        <v>106</v>
      </c>
      <c r="L60" s="113">
        <v>613.29639999999995</v>
      </c>
    </row>
    <row r="61" spans="1:12">
      <c r="A61" s="104">
        <v>44935</v>
      </c>
      <c r="B61" s="105" t="s">
        <v>45</v>
      </c>
      <c r="C61" s="116" t="s">
        <v>57</v>
      </c>
      <c r="D61" s="106" t="s">
        <v>6</v>
      </c>
      <c r="E61" s="120">
        <v>1950</v>
      </c>
      <c r="F61" s="108">
        <f t="shared" si="0"/>
        <v>3.1795392896485293</v>
      </c>
      <c r="G61" s="118" t="s">
        <v>105</v>
      </c>
      <c r="H61" s="118"/>
      <c r="I61" s="118" t="s">
        <v>104</v>
      </c>
      <c r="J61" s="111" t="s">
        <v>22</v>
      </c>
      <c r="K61" s="112" t="s">
        <v>106</v>
      </c>
      <c r="L61" s="113">
        <v>613.29639999999995</v>
      </c>
    </row>
    <row r="62" spans="1:12">
      <c r="A62" s="104">
        <v>44935</v>
      </c>
      <c r="B62" s="105" t="s">
        <v>45</v>
      </c>
      <c r="C62" s="116" t="s">
        <v>57</v>
      </c>
      <c r="D62" s="106" t="s">
        <v>6</v>
      </c>
      <c r="E62" s="120">
        <v>2000</v>
      </c>
      <c r="F62" s="108">
        <f t="shared" si="0"/>
        <v>3.2610659381010554</v>
      </c>
      <c r="G62" s="118" t="s">
        <v>140</v>
      </c>
      <c r="H62" s="118"/>
      <c r="I62" s="118" t="s">
        <v>136</v>
      </c>
      <c r="J62" s="111" t="s">
        <v>22</v>
      </c>
      <c r="K62" s="112" t="s">
        <v>106</v>
      </c>
      <c r="L62" s="113">
        <v>613.29639999999995</v>
      </c>
    </row>
    <row r="63" spans="1:12">
      <c r="A63" s="104">
        <v>44935</v>
      </c>
      <c r="B63" s="105" t="s">
        <v>45</v>
      </c>
      <c r="C63" s="116" t="s">
        <v>57</v>
      </c>
      <c r="D63" s="106" t="s">
        <v>6</v>
      </c>
      <c r="E63" s="131">
        <v>500</v>
      </c>
      <c r="F63" s="108">
        <f t="shared" si="0"/>
        <v>0.81526648452526385</v>
      </c>
      <c r="G63" s="118" t="s">
        <v>142</v>
      </c>
      <c r="H63" s="110"/>
      <c r="I63" s="118" t="s">
        <v>119</v>
      </c>
      <c r="J63" s="111" t="s">
        <v>22</v>
      </c>
      <c r="K63" s="112" t="s">
        <v>106</v>
      </c>
      <c r="L63" s="113">
        <v>613.29639999999995</v>
      </c>
    </row>
    <row r="64" spans="1:12">
      <c r="A64" s="104">
        <v>44935</v>
      </c>
      <c r="B64" s="105" t="s">
        <v>45</v>
      </c>
      <c r="C64" s="116" t="s">
        <v>57</v>
      </c>
      <c r="D64" s="106" t="s">
        <v>7</v>
      </c>
      <c r="E64" s="132">
        <v>1500</v>
      </c>
      <c r="F64" s="108">
        <f t="shared" si="0"/>
        <v>2.4457994535757916</v>
      </c>
      <c r="G64" s="109" t="s">
        <v>133</v>
      </c>
      <c r="H64" s="110"/>
      <c r="I64" s="109" t="s">
        <v>12</v>
      </c>
      <c r="J64" s="111" t="s">
        <v>22</v>
      </c>
      <c r="K64" s="112" t="s">
        <v>106</v>
      </c>
      <c r="L64" s="113">
        <v>613.29639999999995</v>
      </c>
    </row>
    <row r="65" spans="1:12">
      <c r="A65" s="104">
        <v>44935</v>
      </c>
      <c r="B65" s="105" t="s">
        <v>45</v>
      </c>
      <c r="C65" s="116" t="s">
        <v>57</v>
      </c>
      <c r="D65" s="106" t="s">
        <v>10</v>
      </c>
      <c r="E65" s="117">
        <v>1800</v>
      </c>
      <c r="F65" s="108">
        <f t="shared" si="0"/>
        <v>2.9349593442909501</v>
      </c>
      <c r="G65" s="118" t="s">
        <v>247</v>
      </c>
      <c r="H65" s="110"/>
      <c r="I65" s="118" t="s">
        <v>135</v>
      </c>
      <c r="J65" s="111" t="s">
        <v>22</v>
      </c>
      <c r="K65" s="112" t="s">
        <v>106</v>
      </c>
      <c r="L65" s="113">
        <v>613.29639999999995</v>
      </c>
    </row>
    <row r="66" spans="1:12">
      <c r="A66" s="104">
        <v>44935</v>
      </c>
      <c r="B66" s="105" t="s">
        <v>18</v>
      </c>
      <c r="C66" s="105" t="s">
        <v>40</v>
      </c>
      <c r="D66" s="106" t="s">
        <v>9</v>
      </c>
      <c r="E66" s="107">
        <v>5000</v>
      </c>
      <c r="F66" s="108">
        <f t="shared" si="0"/>
        <v>8.1526648452526391</v>
      </c>
      <c r="G66" s="109" t="s">
        <v>145</v>
      </c>
      <c r="H66" s="110"/>
      <c r="I66" s="109" t="s">
        <v>17</v>
      </c>
      <c r="J66" s="111" t="s">
        <v>22</v>
      </c>
      <c r="K66" s="112" t="s">
        <v>106</v>
      </c>
      <c r="L66" s="113">
        <v>613.29639999999995</v>
      </c>
    </row>
    <row r="67" spans="1:12">
      <c r="A67" s="104">
        <v>44935</v>
      </c>
      <c r="B67" s="105" t="s">
        <v>18</v>
      </c>
      <c r="C67" s="105" t="s">
        <v>40</v>
      </c>
      <c r="D67" s="106" t="s">
        <v>9</v>
      </c>
      <c r="E67" s="107">
        <v>5000</v>
      </c>
      <c r="F67" s="108">
        <f t="shared" ref="F67:F130" si="1">E67/L67</f>
        <v>8.1526648452526391</v>
      </c>
      <c r="G67" s="109" t="s">
        <v>146</v>
      </c>
      <c r="H67" s="110"/>
      <c r="I67" s="109" t="s">
        <v>16</v>
      </c>
      <c r="J67" s="111" t="s">
        <v>22</v>
      </c>
      <c r="K67" s="112" t="s">
        <v>106</v>
      </c>
      <c r="L67" s="113">
        <v>613.29639999999995</v>
      </c>
    </row>
    <row r="68" spans="1:12">
      <c r="A68" s="104">
        <v>44935</v>
      </c>
      <c r="B68" s="105" t="s">
        <v>18</v>
      </c>
      <c r="C68" s="105" t="s">
        <v>40</v>
      </c>
      <c r="D68" s="106" t="s">
        <v>7</v>
      </c>
      <c r="E68" s="107">
        <v>5000</v>
      </c>
      <c r="F68" s="108">
        <f t="shared" si="1"/>
        <v>8.1049362303617389</v>
      </c>
      <c r="G68" s="109" t="s">
        <v>147</v>
      </c>
      <c r="H68" s="110"/>
      <c r="I68" s="109" t="s">
        <v>20</v>
      </c>
      <c r="J68" s="111" t="s">
        <v>22</v>
      </c>
      <c r="K68" s="112" t="s">
        <v>43</v>
      </c>
      <c r="L68" s="114">
        <v>616.90800000000002</v>
      </c>
    </row>
    <row r="69" spans="1:12">
      <c r="A69" s="104">
        <v>44935</v>
      </c>
      <c r="B69" s="105" t="s">
        <v>18</v>
      </c>
      <c r="C69" s="105" t="s">
        <v>40</v>
      </c>
      <c r="D69" s="106" t="s">
        <v>6</v>
      </c>
      <c r="E69" s="107">
        <v>5000</v>
      </c>
      <c r="F69" s="108">
        <f t="shared" si="1"/>
        <v>8.1049362303617389</v>
      </c>
      <c r="G69" s="109" t="s">
        <v>148</v>
      </c>
      <c r="H69" s="110"/>
      <c r="I69" s="109" t="s">
        <v>13</v>
      </c>
      <c r="J69" s="111" t="s">
        <v>22</v>
      </c>
      <c r="K69" s="112" t="s">
        <v>43</v>
      </c>
      <c r="L69" s="114">
        <v>616.90800000000002</v>
      </c>
    </row>
    <row r="70" spans="1:12">
      <c r="A70" s="104">
        <v>44935</v>
      </c>
      <c r="B70" s="105" t="s">
        <v>18</v>
      </c>
      <c r="C70" s="105" t="s">
        <v>40</v>
      </c>
      <c r="D70" s="106" t="s">
        <v>7</v>
      </c>
      <c r="E70" s="107">
        <v>2500</v>
      </c>
      <c r="F70" s="108">
        <f t="shared" si="1"/>
        <v>4.0524681151808695</v>
      </c>
      <c r="G70" s="109" t="s">
        <v>149</v>
      </c>
      <c r="H70" s="110"/>
      <c r="I70" s="109" t="s">
        <v>14</v>
      </c>
      <c r="J70" s="111" t="s">
        <v>22</v>
      </c>
      <c r="K70" s="112" t="s">
        <v>43</v>
      </c>
      <c r="L70" s="114">
        <v>616.90800000000002</v>
      </c>
    </row>
    <row r="71" spans="1:12">
      <c r="A71" s="104">
        <v>44935</v>
      </c>
      <c r="B71" s="105" t="s">
        <v>18</v>
      </c>
      <c r="C71" s="105" t="s">
        <v>40</v>
      </c>
      <c r="D71" s="106" t="s">
        <v>7</v>
      </c>
      <c r="E71" s="107">
        <v>2500</v>
      </c>
      <c r="F71" s="108">
        <f t="shared" si="1"/>
        <v>4.0524681151808695</v>
      </c>
      <c r="G71" s="109" t="s">
        <v>149</v>
      </c>
      <c r="H71" s="110"/>
      <c r="I71" s="109" t="s">
        <v>39</v>
      </c>
      <c r="J71" s="111" t="s">
        <v>22</v>
      </c>
      <c r="K71" s="112" t="s">
        <v>43</v>
      </c>
      <c r="L71" s="114">
        <v>616.90800000000002</v>
      </c>
    </row>
    <row r="72" spans="1:12">
      <c r="A72" s="104">
        <v>44935</v>
      </c>
      <c r="B72" s="105" t="s">
        <v>18</v>
      </c>
      <c r="C72" s="105" t="s">
        <v>40</v>
      </c>
      <c r="D72" s="106" t="s">
        <v>7</v>
      </c>
      <c r="E72" s="107">
        <v>2500</v>
      </c>
      <c r="F72" s="108">
        <f t="shared" si="1"/>
        <v>4.0524681151808695</v>
      </c>
      <c r="G72" s="109" t="s">
        <v>150</v>
      </c>
      <c r="H72" s="110"/>
      <c r="I72" s="109" t="s">
        <v>12</v>
      </c>
      <c r="J72" s="111" t="s">
        <v>22</v>
      </c>
      <c r="K72" s="112" t="s">
        <v>43</v>
      </c>
      <c r="L72" s="114">
        <v>616.90800000000002</v>
      </c>
    </row>
    <row r="73" spans="1:12">
      <c r="A73" s="104">
        <v>44935</v>
      </c>
      <c r="B73" s="105" t="s">
        <v>18</v>
      </c>
      <c r="C73" s="105" t="s">
        <v>40</v>
      </c>
      <c r="D73" s="106" t="s">
        <v>7</v>
      </c>
      <c r="E73" s="107">
        <v>2500</v>
      </c>
      <c r="F73" s="108">
        <f t="shared" si="1"/>
        <v>4.0524681151808695</v>
      </c>
      <c r="G73" s="109" t="s">
        <v>151</v>
      </c>
      <c r="H73" s="110"/>
      <c r="I73" s="109" t="s">
        <v>58</v>
      </c>
      <c r="J73" s="111" t="s">
        <v>22</v>
      </c>
      <c r="K73" s="112" t="s">
        <v>43</v>
      </c>
      <c r="L73" s="114">
        <v>616.90800000000002</v>
      </c>
    </row>
    <row r="74" spans="1:12">
      <c r="A74" s="104">
        <v>44935</v>
      </c>
      <c r="B74" s="105" t="s">
        <v>18</v>
      </c>
      <c r="C74" s="105" t="s">
        <v>40</v>
      </c>
      <c r="D74" s="106" t="s">
        <v>7</v>
      </c>
      <c r="E74" s="107">
        <v>2500</v>
      </c>
      <c r="F74" s="108">
        <f t="shared" si="1"/>
        <v>4.0524681151808695</v>
      </c>
      <c r="G74" s="109" t="s">
        <v>152</v>
      </c>
      <c r="H74" s="110"/>
      <c r="I74" s="109" t="s">
        <v>119</v>
      </c>
      <c r="J74" s="111" t="s">
        <v>22</v>
      </c>
      <c r="K74" s="112" t="s">
        <v>43</v>
      </c>
      <c r="L74" s="114">
        <v>616.90800000000002</v>
      </c>
    </row>
    <row r="75" spans="1:12">
      <c r="A75" s="104">
        <v>44935</v>
      </c>
      <c r="B75" s="105" t="s">
        <v>18</v>
      </c>
      <c r="C75" s="105" t="s">
        <v>40</v>
      </c>
      <c r="D75" s="106" t="s">
        <v>6</v>
      </c>
      <c r="E75" s="107">
        <v>2500</v>
      </c>
      <c r="F75" s="108">
        <f t="shared" si="1"/>
        <v>4.0524681151808695</v>
      </c>
      <c r="G75" s="109" t="s">
        <v>153</v>
      </c>
      <c r="H75" s="110"/>
      <c r="I75" s="109" t="s">
        <v>24</v>
      </c>
      <c r="J75" s="111" t="s">
        <v>22</v>
      </c>
      <c r="K75" s="112" t="s">
        <v>43</v>
      </c>
      <c r="L75" s="114">
        <v>616.90800000000002</v>
      </c>
    </row>
    <row r="76" spans="1:12">
      <c r="A76" s="104">
        <v>44935</v>
      </c>
      <c r="B76" s="105" t="s">
        <v>18</v>
      </c>
      <c r="C76" s="105" t="s">
        <v>40</v>
      </c>
      <c r="D76" s="106" t="s">
        <v>6</v>
      </c>
      <c r="E76" s="107">
        <v>2500</v>
      </c>
      <c r="F76" s="108">
        <f t="shared" si="1"/>
        <v>4.0524681151808695</v>
      </c>
      <c r="G76" s="109" t="s">
        <v>154</v>
      </c>
      <c r="H76" s="110"/>
      <c r="I76" s="109" t="s">
        <v>104</v>
      </c>
      <c r="J76" s="111" t="s">
        <v>22</v>
      </c>
      <c r="K76" s="112" t="s">
        <v>43</v>
      </c>
      <c r="L76" s="114">
        <v>616.90800000000002</v>
      </c>
    </row>
    <row r="77" spans="1:12">
      <c r="A77" s="104">
        <v>44935</v>
      </c>
      <c r="B77" s="105" t="s">
        <v>18</v>
      </c>
      <c r="C77" s="105" t="s">
        <v>40</v>
      </c>
      <c r="D77" s="106" t="s">
        <v>6</v>
      </c>
      <c r="E77" s="107">
        <v>2500</v>
      </c>
      <c r="F77" s="108">
        <f t="shared" si="1"/>
        <v>4.0524681151808695</v>
      </c>
      <c r="G77" s="109" t="s">
        <v>155</v>
      </c>
      <c r="H77" s="110"/>
      <c r="I77" s="109" t="s">
        <v>127</v>
      </c>
      <c r="J77" s="111" t="s">
        <v>22</v>
      </c>
      <c r="K77" s="112" t="s">
        <v>43</v>
      </c>
      <c r="L77" s="114">
        <v>616.90800000000002</v>
      </c>
    </row>
    <row r="78" spans="1:12">
      <c r="A78" s="104">
        <v>44935</v>
      </c>
      <c r="B78" s="105" t="s">
        <v>18</v>
      </c>
      <c r="C78" s="105" t="s">
        <v>40</v>
      </c>
      <c r="D78" s="106" t="s">
        <v>6</v>
      </c>
      <c r="E78" s="107">
        <v>2500</v>
      </c>
      <c r="F78" s="108">
        <f t="shared" si="1"/>
        <v>4.0524681151808695</v>
      </c>
      <c r="G78" s="109" t="s">
        <v>156</v>
      </c>
      <c r="H78" s="110"/>
      <c r="I78" s="109" t="s">
        <v>136</v>
      </c>
      <c r="J78" s="111" t="s">
        <v>22</v>
      </c>
      <c r="K78" s="112" t="s">
        <v>43</v>
      </c>
      <c r="L78" s="114">
        <v>616.90800000000002</v>
      </c>
    </row>
    <row r="79" spans="1:12">
      <c r="A79" s="104">
        <v>44935</v>
      </c>
      <c r="B79" s="105" t="s">
        <v>18</v>
      </c>
      <c r="C79" s="105" t="s">
        <v>40</v>
      </c>
      <c r="D79" s="106" t="s">
        <v>6</v>
      </c>
      <c r="E79" s="107">
        <v>2500</v>
      </c>
      <c r="F79" s="108">
        <f t="shared" si="1"/>
        <v>4.0524681151808695</v>
      </c>
      <c r="G79" s="109" t="s">
        <v>157</v>
      </c>
      <c r="H79" s="110"/>
      <c r="I79" s="109" t="s">
        <v>44</v>
      </c>
      <c r="J79" s="111" t="s">
        <v>22</v>
      </c>
      <c r="K79" s="112" t="s">
        <v>43</v>
      </c>
      <c r="L79" s="114">
        <v>616.90800000000002</v>
      </c>
    </row>
    <row r="80" spans="1:12">
      <c r="A80" s="104">
        <v>44935</v>
      </c>
      <c r="B80" s="105" t="s">
        <v>18</v>
      </c>
      <c r="C80" s="105" t="s">
        <v>40</v>
      </c>
      <c r="D80" s="106" t="s">
        <v>10</v>
      </c>
      <c r="E80" s="107">
        <v>2500</v>
      </c>
      <c r="F80" s="108">
        <f t="shared" si="1"/>
        <v>4.0763324226263196</v>
      </c>
      <c r="G80" s="109" t="s">
        <v>158</v>
      </c>
      <c r="H80" s="110"/>
      <c r="I80" s="109" t="s">
        <v>15</v>
      </c>
      <c r="J80" s="111" t="s">
        <v>22</v>
      </c>
      <c r="K80" s="112" t="s">
        <v>106</v>
      </c>
      <c r="L80" s="113">
        <v>613.29639999999995</v>
      </c>
    </row>
    <row r="81" spans="1:12">
      <c r="A81" s="104">
        <v>44935</v>
      </c>
      <c r="B81" s="105" t="s">
        <v>18</v>
      </c>
      <c r="C81" s="105" t="s">
        <v>40</v>
      </c>
      <c r="D81" s="106" t="s">
        <v>10</v>
      </c>
      <c r="E81" s="107">
        <v>2500</v>
      </c>
      <c r="F81" s="108">
        <f t="shared" si="1"/>
        <v>4.0763324226263196</v>
      </c>
      <c r="G81" s="109" t="s">
        <v>159</v>
      </c>
      <c r="H81" s="110"/>
      <c r="I81" s="109" t="s">
        <v>135</v>
      </c>
      <c r="J81" s="111" t="s">
        <v>22</v>
      </c>
      <c r="K81" s="112" t="s">
        <v>106</v>
      </c>
      <c r="L81" s="113">
        <v>613.29639999999995</v>
      </c>
    </row>
    <row r="82" spans="1:12">
      <c r="A82" s="104">
        <v>44935</v>
      </c>
      <c r="B82" s="105" t="s">
        <v>45</v>
      </c>
      <c r="C82" s="116" t="s">
        <v>57</v>
      </c>
      <c r="D82" s="106" t="s">
        <v>7</v>
      </c>
      <c r="E82" s="121">
        <v>2500</v>
      </c>
      <c r="F82" s="108">
        <f t="shared" si="1"/>
        <v>4.0763324226263196</v>
      </c>
      <c r="G82" s="118" t="s">
        <v>60</v>
      </c>
      <c r="H82" s="110"/>
      <c r="I82" s="109" t="s">
        <v>39</v>
      </c>
      <c r="J82" s="111" t="s">
        <v>22</v>
      </c>
      <c r="K82" s="112" t="s">
        <v>106</v>
      </c>
      <c r="L82" s="113">
        <v>613.29639999999995</v>
      </c>
    </row>
    <row r="83" spans="1:12">
      <c r="A83" s="104">
        <v>44935</v>
      </c>
      <c r="B83" s="105" t="s">
        <v>45</v>
      </c>
      <c r="C83" s="116" t="s">
        <v>57</v>
      </c>
      <c r="D83" s="106" t="s">
        <v>7</v>
      </c>
      <c r="E83" s="121">
        <v>1500</v>
      </c>
      <c r="F83" s="108">
        <f t="shared" si="1"/>
        <v>2.4457994535757916</v>
      </c>
      <c r="G83" s="109" t="s">
        <v>92</v>
      </c>
      <c r="H83" s="110"/>
      <c r="I83" s="109" t="s">
        <v>58</v>
      </c>
      <c r="J83" s="111" t="s">
        <v>22</v>
      </c>
      <c r="K83" s="112" t="s">
        <v>106</v>
      </c>
      <c r="L83" s="113">
        <v>613.29639999999995</v>
      </c>
    </row>
    <row r="84" spans="1:12">
      <c r="A84" s="104">
        <v>44935</v>
      </c>
      <c r="B84" s="105" t="s">
        <v>45</v>
      </c>
      <c r="C84" s="116" t="s">
        <v>57</v>
      </c>
      <c r="D84" s="106" t="s">
        <v>10</v>
      </c>
      <c r="E84" s="107">
        <v>1950</v>
      </c>
      <c r="F84" s="108">
        <f t="shared" si="1"/>
        <v>3.1795392896485293</v>
      </c>
      <c r="G84" s="118" t="s">
        <v>62</v>
      </c>
      <c r="H84" s="110"/>
      <c r="I84" s="109" t="s">
        <v>15</v>
      </c>
      <c r="J84" s="111" t="s">
        <v>22</v>
      </c>
      <c r="K84" s="112" t="s">
        <v>106</v>
      </c>
      <c r="L84" s="113">
        <v>613.29639999999995</v>
      </c>
    </row>
    <row r="85" spans="1:12">
      <c r="A85" s="104">
        <v>44935</v>
      </c>
      <c r="B85" s="105" t="s">
        <v>61</v>
      </c>
      <c r="C85" s="105" t="s">
        <v>49</v>
      </c>
      <c r="D85" s="106" t="s">
        <v>10</v>
      </c>
      <c r="E85" s="107">
        <v>10000</v>
      </c>
      <c r="F85" s="108">
        <f t="shared" si="1"/>
        <v>16.305329690505278</v>
      </c>
      <c r="G85" s="118" t="s">
        <v>76</v>
      </c>
      <c r="H85" s="110"/>
      <c r="I85" s="109" t="s">
        <v>15</v>
      </c>
      <c r="J85" s="111" t="s">
        <v>22</v>
      </c>
      <c r="K85" s="112" t="s">
        <v>106</v>
      </c>
      <c r="L85" s="113">
        <v>613.29639999999995</v>
      </c>
    </row>
    <row r="86" spans="1:12">
      <c r="A86" s="104">
        <v>44936</v>
      </c>
      <c r="B86" s="133" t="s">
        <v>194</v>
      </c>
      <c r="C86" s="133" t="s">
        <v>11</v>
      </c>
      <c r="D86" s="133" t="s">
        <v>9</v>
      </c>
      <c r="E86" s="134">
        <v>175647</v>
      </c>
      <c r="F86" s="108">
        <f t="shared" si="1"/>
        <v>286.39822441481806</v>
      </c>
      <c r="G86" s="135" t="s">
        <v>196</v>
      </c>
      <c r="H86" s="136"/>
      <c r="I86" s="136" t="s">
        <v>55</v>
      </c>
      <c r="J86" s="111" t="s">
        <v>22</v>
      </c>
      <c r="K86" s="112" t="s">
        <v>106</v>
      </c>
      <c r="L86" s="113">
        <v>613.29639999999995</v>
      </c>
    </row>
    <row r="87" spans="1:12">
      <c r="A87" s="104">
        <v>44936</v>
      </c>
      <c r="B87" s="133" t="s">
        <v>194</v>
      </c>
      <c r="C87" s="133" t="s">
        <v>11</v>
      </c>
      <c r="D87" s="137" t="s">
        <v>8</v>
      </c>
      <c r="E87" s="134">
        <v>58409</v>
      </c>
      <c r="F87" s="108">
        <f t="shared" si="1"/>
        <v>95.237800189272278</v>
      </c>
      <c r="G87" s="135" t="s">
        <v>196</v>
      </c>
      <c r="H87" s="136"/>
      <c r="I87" s="136" t="s">
        <v>55</v>
      </c>
      <c r="J87" s="111" t="s">
        <v>22</v>
      </c>
      <c r="K87" s="112" t="s">
        <v>106</v>
      </c>
      <c r="L87" s="113">
        <v>613.29639999999995</v>
      </c>
    </row>
    <row r="88" spans="1:12">
      <c r="A88" s="104">
        <v>44936</v>
      </c>
      <c r="B88" s="133" t="s">
        <v>194</v>
      </c>
      <c r="C88" s="133" t="s">
        <v>11</v>
      </c>
      <c r="D88" s="137" t="s">
        <v>6</v>
      </c>
      <c r="E88" s="134">
        <v>136341</v>
      </c>
      <c r="F88" s="108">
        <f t="shared" si="1"/>
        <v>222.30849553331799</v>
      </c>
      <c r="G88" s="135" t="s">
        <v>196</v>
      </c>
      <c r="H88" s="136"/>
      <c r="I88" s="136" t="s">
        <v>55</v>
      </c>
      <c r="J88" s="111" t="s">
        <v>22</v>
      </c>
      <c r="K88" s="112" t="s">
        <v>106</v>
      </c>
      <c r="L88" s="113">
        <v>613.29639999999995</v>
      </c>
    </row>
    <row r="89" spans="1:12">
      <c r="A89" s="104">
        <v>44936</v>
      </c>
      <c r="B89" s="133" t="s">
        <v>194</v>
      </c>
      <c r="C89" s="133" t="s">
        <v>11</v>
      </c>
      <c r="D89" s="137" t="s">
        <v>7</v>
      </c>
      <c r="E89" s="134">
        <v>113047</v>
      </c>
      <c r="F89" s="108">
        <f t="shared" si="1"/>
        <v>184.326860552255</v>
      </c>
      <c r="G89" s="135" t="s">
        <v>196</v>
      </c>
      <c r="H89" s="136"/>
      <c r="I89" s="136" t="s">
        <v>55</v>
      </c>
      <c r="J89" s="111" t="s">
        <v>22</v>
      </c>
      <c r="K89" s="112" t="s">
        <v>106</v>
      </c>
      <c r="L89" s="113">
        <v>613.29639999999995</v>
      </c>
    </row>
    <row r="90" spans="1:12">
      <c r="A90" s="104">
        <v>44936</v>
      </c>
      <c r="B90" s="133" t="s">
        <v>194</v>
      </c>
      <c r="C90" s="133" t="s">
        <v>11</v>
      </c>
      <c r="D90" s="137" t="s">
        <v>10</v>
      </c>
      <c r="E90" s="134">
        <v>31072</v>
      </c>
      <c r="F90" s="108">
        <f t="shared" si="1"/>
        <v>50.663920414338001</v>
      </c>
      <c r="G90" s="135" t="s">
        <v>196</v>
      </c>
      <c r="H90" s="136"/>
      <c r="I90" s="136" t="s">
        <v>55</v>
      </c>
      <c r="J90" s="111" t="s">
        <v>22</v>
      </c>
      <c r="K90" s="112" t="s">
        <v>106</v>
      </c>
      <c r="L90" s="113">
        <v>613.29639999999995</v>
      </c>
    </row>
    <row r="91" spans="1:12">
      <c r="A91" s="104">
        <v>44936</v>
      </c>
      <c r="B91" s="105" t="s">
        <v>199</v>
      </c>
      <c r="C91" s="116" t="s">
        <v>57</v>
      </c>
      <c r="D91" s="138" t="s">
        <v>7</v>
      </c>
      <c r="E91" s="139">
        <v>1600</v>
      </c>
      <c r="F91" s="108">
        <f t="shared" si="1"/>
        <v>2.6088527504808443</v>
      </c>
      <c r="G91" s="129" t="s">
        <v>200</v>
      </c>
      <c r="H91" s="110"/>
      <c r="I91" s="109" t="s">
        <v>20</v>
      </c>
      <c r="J91" s="111" t="s">
        <v>22</v>
      </c>
      <c r="K91" s="112" t="s">
        <v>106</v>
      </c>
      <c r="L91" s="113">
        <v>613.29639999999995</v>
      </c>
    </row>
    <row r="92" spans="1:12">
      <c r="A92" s="104">
        <v>44936</v>
      </c>
      <c r="B92" s="140" t="s">
        <v>45</v>
      </c>
      <c r="C92" s="116" t="s">
        <v>57</v>
      </c>
      <c r="D92" s="106" t="s">
        <v>8</v>
      </c>
      <c r="E92" s="117">
        <v>1600</v>
      </c>
      <c r="F92" s="108">
        <f t="shared" si="1"/>
        <v>2.6088527504808443</v>
      </c>
      <c r="G92" s="118" t="s">
        <v>66</v>
      </c>
      <c r="H92" s="110"/>
      <c r="I92" s="118" t="s">
        <v>14</v>
      </c>
      <c r="J92" s="111" t="s">
        <v>22</v>
      </c>
      <c r="K92" s="112" t="s">
        <v>106</v>
      </c>
      <c r="L92" s="113">
        <v>613.29639999999995</v>
      </c>
    </row>
    <row r="93" spans="1:12">
      <c r="A93" s="115">
        <v>44936</v>
      </c>
      <c r="B93" s="105" t="s">
        <v>45</v>
      </c>
      <c r="C93" s="116" t="s">
        <v>57</v>
      </c>
      <c r="D93" s="106" t="s">
        <v>9</v>
      </c>
      <c r="E93" s="117">
        <v>3000</v>
      </c>
      <c r="F93" s="108">
        <f t="shared" si="1"/>
        <v>4.8915989071515833</v>
      </c>
      <c r="G93" s="118" t="s">
        <v>90</v>
      </c>
      <c r="H93" s="110"/>
      <c r="I93" s="118" t="s">
        <v>17</v>
      </c>
      <c r="J93" s="111" t="s">
        <v>22</v>
      </c>
      <c r="K93" s="112" t="s">
        <v>106</v>
      </c>
      <c r="L93" s="113">
        <v>613.29639999999995</v>
      </c>
    </row>
    <row r="94" spans="1:12">
      <c r="A94" s="115">
        <v>44936</v>
      </c>
      <c r="B94" s="119" t="s">
        <v>141</v>
      </c>
      <c r="C94" s="116" t="s">
        <v>57</v>
      </c>
      <c r="D94" s="106" t="s">
        <v>9</v>
      </c>
      <c r="E94" s="117">
        <v>4000</v>
      </c>
      <c r="F94" s="108">
        <f t="shared" si="1"/>
        <v>6.5221318762021108</v>
      </c>
      <c r="G94" s="118" t="s">
        <v>90</v>
      </c>
      <c r="H94" s="110"/>
      <c r="I94" s="118" t="s">
        <v>17</v>
      </c>
      <c r="J94" s="111" t="s">
        <v>22</v>
      </c>
      <c r="K94" s="112" t="s">
        <v>106</v>
      </c>
      <c r="L94" s="113">
        <v>613.29639999999995</v>
      </c>
    </row>
    <row r="95" spans="1:12">
      <c r="A95" s="122">
        <v>44936</v>
      </c>
      <c r="B95" s="123" t="s">
        <v>81</v>
      </c>
      <c r="C95" s="116" t="s">
        <v>57</v>
      </c>
      <c r="D95" s="124" t="s">
        <v>9</v>
      </c>
      <c r="E95" s="125">
        <v>1700</v>
      </c>
      <c r="F95" s="108">
        <f t="shared" si="1"/>
        <v>2.771906047385897</v>
      </c>
      <c r="G95" s="126" t="s">
        <v>59</v>
      </c>
      <c r="H95" s="110"/>
      <c r="I95" s="118" t="s">
        <v>16</v>
      </c>
      <c r="J95" s="111" t="s">
        <v>22</v>
      </c>
      <c r="K95" s="112" t="s">
        <v>106</v>
      </c>
      <c r="L95" s="113">
        <v>613.29639999999995</v>
      </c>
    </row>
    <row r="96" spans="1:12">
      <c r="A96" s="104">
        <v>44936</v>
      </c>
      <c r="B96" s="105" t="s">
        <v>45</v>
      </c>
      <c r="C96" s="116" t="s">
        <v>57</v>
      </c>
      <c r="D96" s="106" t="s">
        <v>6</v>
      </c>
      <c r="E96" s="120">
        <v>1900</v>
      </c>
      <c r="F96" s="108">
        <f t="shared" si="1"/>
        <v>3.0980126411960027</v>
      </c>
      <c r="G96" s="118" t="s">
        <v>132</v>
      </c>
      <c r="H96" s="110"/>
      <c r="I96" s="118" t="s">
        <v>127</v>
      </c>
      <c r="J96" s="111" t="s">
        <v>22</v>
      </c>
      <c r="K96" s="112" t="s">
        <v>106</v>
      </c>
      <c r="L96" s="113">
        <v>613.29639999999995</v>
      </c>
    </row>
    <row r="97" spans="1:12">
      <c r="A97" s="115">
        <v>44936</v>
      </c>
      <c r="B97" s="105" t="s">
        <v>45</v>
      </c>
      <c r="C97" s="116" t="s">
        <v>57</v>
      </c>
      <c r="D97" s="106" t="s">
        <v>6</v>
      </c>
      <c r="E97" s="121">
        <v>1800</v>
      </c>
      <c r="F97" s="108">
        <f t="shared" si="1"/>
        <v>2.9349593442909501</v>
      </c>
      <c r="G97" s="109" t="s">
        <v>65</v>
      </c>
      <c r="H97" s="110"/>
      <c r="I97" s="118" t="s">
        <v>13</v>
      </c>
      <c r="J97" s="111" t="s">
        <v>22</v>
      </c>
      <c r="K97" s="112" t="s">
        <v>106</v>
      </c>
      <c r="L97" s="113">
        <v>613.29639999999995</v>
      </c>
    </row>
    <row r="98" spans="1:12">
      <c r="A98" s="104">
        <v>44936</v>
      </c>
      <c r="B98" s="105" t="s">
        <v>45</v>
      </c>
      <c r="C98" s="116" t="s">
        <v>57</v>
      </c>
      <c r="D98" s="106" t="s">
        <v>6</v>
      </c>
      <c r="E98" s="120">
        <v>3000</v>
      </c>
      <c r="F98" s="108">
        <f t="shared" si="1"/>
        <v>4.8915989071515833</v>
      </c>
      <c r="G98" s="118" t="s">
        <v>64</v>
      </c>
      <c r="H98" s="118"/>
      <c r="I98" s="130" t="s">
        <v>24</v>
      </c>
      <c r="J98" s="111" t="s">
        <v>22</v>
      </c>
      <c r="K98" s="112" t="s">
        <v>106</v>
      </c>
      <c r="L98" s="113">
        <v>613.29639999999995</v>
      </c>
    </row>
    <row r="99" spans="1:12">
      <c r="A99" s="104">
        <v>44936</v>
      </c>
      <c r="B99" s="105" t="s">
        <v>81</v>
      </c>
      <c r="C99" s="116" t="s">
        <v>57</v>
      </c>
      <c r="D99" s="106" t="s">
        <v>6</v>
      </c>
      <c r="E99" s="120">
        <v>1600</v>
      </c>
      <c r="F99" s="108">
        <f t="shared" si="1"/>
        <v>2.6088527504808443</v>
      </c>
      <c r="G99" s="118" t="s">
        <v>63</v>
      </c>
      <c r="H99" s="110"/>
      <c r="I99" s="118" t="s">
        <v>44</v>
      </c>
      <c r="J99" s="111" t="s">
        <v>22</v>
      </c>
      <c r="K99" s="112" t="s">
        <v>106</v>
      </c>
      <c r="L99" s="113">
        <v>613.29639999999995</v>
      </c>
    </row>
    <row r="100" spans="1:12">
      <c r="A100" s="104">
        <v>44936</v>
      </c>
      <c r="B100" s="105" t="s">
        <v>45</v>
      </c>
      <c r="C100" s="116" t="s">
        <v>57</v>
      </c>
      <c r="D100" s="106" t="s">
        <v>6</v>
      </c>
      <c r="E100" s="120">
        <v>1800</v>
      </c>
      <c r="F100" s="108">
        <f t="shared" si="1"/>
        <v>2.9349593442909501</v>
      </c>
      <c r="G100" s="118" t="s">
        <v>105</v>
      </c>
      <c r="H100" s="118"/>
      <c r="I100" s="118" t="s">
        <v>104</v>
      </c>
      <c r="J100" s="111" t="s">
        <v>22</v>
      </c>
      <c r="K100" s="112" t="s">
        <v>106</v>
      </c>
      <c r="L100" s="113">
        <v>613.29639999999995</v>
      </c>
    </row>
    <row r="101" spans="1:12">
      <c r="A101" s="104">
        <v>44936</v>
      </c>
      <c r="B101" s="105" t="s">
        <v>45</v>
      </c>
      <c r="C101" s="116" t="s">
        <v>57</v>
      </c>
      <c r="D101" s="106" t="s">
        <v>6</v>
      </c>
      <c r="E101" s="120">
        <v>2200</v>
      </c>
      <c r="F101" s="108">
        <f t="shared" si="1"/>
        <v>3.5871725319111611</v>
      </c>
      <c r="G101" s="118" t="s">
        <v>140</v>
      </c>
      <c r="H101" s="118"/>
      <c r="I101" s="118" t="s">
        <v>136</v>
      </c>
      <c r="J101" s="111" t="s">
        <v>22</v>
      </c>
      <c r="K101" s="112" t="s">
        <v>106</v>
      </c>
      <c r="L101" s="113">
        <v>613.29639999999995</v>
      </c>
    </row>
    <row r="102" spans="1:12">
      <c r="A102" s="104">
        <v>44936</v>
      </c>
      <c r="B102" s="105" t="s">
        <v>45</v>
      </c>
      <c r="C102" s="116" t="s">
        <v>57</v>
      </c>
      <c r="D102" s="106" t="s">
        <v>6</v>
      </c>
      <c r="E102" s="131">
        <v>500</v>
      </c>
      <c r="F102" s="108">
        <f t="shared" si="1"/>
        <v>0.81526648452526385</v>
      </c>
      <c r="G102" s="118" t="s">
        <v>142</v>
      </c>
      <c r="H102" s="110"/>
      <c r="I102" s="118" t="s">
        <v>119</v>
      </c>
      <c r="J102" s="111" t="s">
        <v>22</v>
      </c>
      <c r="K102" s="112" t="s">
        <v>106</v>
      </c>
      <c r="L102" s="113">
        <v>613.29639999999995</v>
      </c>
    </row>
    <row r="103" spans="1:12">
      <c r="A103" s="104">
        <v>44936</v>
      </c>
      <c r="B103" s="105" t="s">
        <v>45</v>
      </c>
      <c r="C103" s="116" t="s">
        <v>57</v>
      </c>
      <c r="D103" s="106" t="s">
        <v>7</v>
      </c>
      <c r="E103" s="121">
        <v>1300</v>
      </c>
      <c r="F103" s="108">
        <f t="shared" si="1"/>
        <v>2.1196928597656859</v>
      </c>
      <c r="G103" s="109" t="s">
        <v>133</v>
      </c>
      <c r="H103" s="110"/>
      <c r="I103" s="109" t="s">
        <v>12</v>
      </c>
      <c r="J103" s="111" t="s">
        <v>22</v>
      </c>
      <c r="K103" s="112" t="s">
        <v>106</v>
      </c>
      <c r="L103" s="113">
        <v>613.29639999999995</v>
      </c>
    </row>
    <row r="104" spans="1:12">
      <c r="A104" s="104">
        <v>44936</v>
      </c>
      <c r="B104" s="105" t="s">
        <v>45</v>
      </c>
      <c r="C104" s="116" t="s">
        <v>57</v>
      </c>
      <c r="D104" s="106" t="s">
        <v>10</v>
      </c>
      <c r="E104" s="117">
        <v>1800</v>
      </c>
      <c r="F104" s="108">
        <f t="shared" si="1"/>
        <v>2.9349593442909501</v>
      </c>
      <c r="G104" s="118" t="s">
        <v>247</v>
      </c>
      <c r="H104" s="110"/>
      <c r="I104" s="118" t="s">
        <v>135</v>
      </c>
      <c r="J104" s="111" t="s">
        <v>22</v>
      </c>
      <c r="K104" s="112" t="s">
        <v>106</v>
      </c>
      <c r="L104" s="113">
        <v>613.29639999999995</v>
      </c>
    </row>
    <row r="105" spans="1:12">
      <c r="A105" s="104">
        <v>44936</v>
      </c>
      <c r="B105" s="105" t="s">
        <v>18</v>
      </c>
      <c r="C105" s="105" t="s">
        <v>40</v>
      </c>
      <c r="D105" s="106" t="s">
        <v>9</v>
      </c>
      <c r="E105" s="107">
        <v>5000</v>
      </c>
      <c r="F105" s="108">
        <f t="shared" si="1"/>
        <v>8.1526648452526391</v>
      </c>
      <c r="G105" s="109" t="s">
        <v>145</v>
      </c>
      <c r="H105" s="110"/>
      <c r="I105" s="109" t="s">
        <v>17</v>
      </c>
      <c r="J105" s="111" t="s">
        <v>22</v>
      </c>
      <c r="K105" s="112" t="s">
        <v>106</v>
      </c>
      <c r="L105" s="113">
        <v>613.29639999999995</v>
      </c>
    </row>
    <row r="106" spans="1:12">
      <c r="A106" s="104">
        <v>44936</v>
      </c>
      <c r="B106" s="105" t="s">
        <v>18</v>
      </c>
      <c r="C106" s="105" t="s">
        <v>40</v>
      </c>
      <c r="D106" s="106" t="s">
        <v>9</v>
      </c>
      <c r="E106" s="107">
        <v>5000</v>
      </c>
      <c r="F106" s="108">
        <f t="shared" si="1"/>
        <v>8.1526648452526391</v>
      </c>
      <c r="G106" s="109" t="s">
        <v>146</v>
      </c>
      <c r="H106" s="110"/>
      <c r="I106" s="109" t="s">
        <v>16</v>
      </c>
      <c r="J106" s="111" t="s">
        <v>22</v>
      </c>
      <c r="K106" s="112" t="s">
        <v>106</v>
      </c>
      <c r="L106" s="113">
        <v>613.29639999999995</v>
      </c>
    </row>
    <row r="107" spans="1:12">
      <c r="A107" s="104">
        <v>44936</v>
      </c>
      <c r="B107" s="105" t="s">
        <v>18</v>
      </c>
      <c r="C107" s="105" t="s">
        <v>40</v>
      </c>
      <c r="D107" s="106" t="s">
        <v>7</v>
      </c>
      <c r="E107" s="107">
        <v>5000</v>
      </c>
      <c r="F107" s="108">
        <f t="shared" si="1"/>
        <v>8.1049362303617389</v>
      </c>
      <c r="G107" s="109" t="s">
        <v>147</v>
      </c>
      <c r="H107" s="110"/>
      <c r="I107" s="109" t="s">
        <v>20</v>
      </c>
      <c r="J107" s="111" t="s">
        <v>22</v>
      </c>
      <c r="K107" s="112" t="s">
        <v>43</v>
      </c>
      <c r="L107" s="114">
        <v>616.90800000000002</v>
      </c>
    </row>
    <row r="108" spans="1:12">
      <c r="A108" s="104">
        <v>44936</v>
      </c>
      <c r="B108" s="105" t="s">
        <v>18</v>
      </c>
      <c r="C108" s="105" t="s">
        <v>40</v>
      </c>
      <c r="D108" s="106" t="s">
        <v>6</v>
      </c>
      <c r="E108" s="107">
        <v>5000</v>
      </c>
      <c r="F108" s="108">
        <f t="shared" si="1"/>
        <v>8.1049362303617389</v>
      </c>
      <c r="G108" s="109" t="s">
        <v>148</v>
      </c>
      <c r="H108" s="110"/>
      <c r="I108" s="109" t="s">
        <v>13</v>
      </c>
      <c r="J108" s="111" t="s">
        <v>22</v>
      </c>
      <c r="K108" s="112" t="s">
        <v>43</v>
      </c>
      <c r="L108" s="114">
        <v>616.90800000000002</v>
      </c>
    </row>
    <row r="109" spans="1:12">
      <c r="A109" s="104">
        <v>44936</v>
      </c>
      <c r="B109" s="105" t="s">
        <v>18</v>
      </c>
      <c r="C109" s="105" t="s">
        <v>40</v>
      </c>
      <c r="D109" s="106" t="s">
        <v>7</v>
      </c>
      <c r="E109" s="107">
        <v>2500</v>
      </c>
      <c r="F109" s="108">
        <f t="shared" si="1"/>
        <v>4.0524681151808695</v>
      </c>
      <c r="G109" s="109" t="s">
        <v>149</v>
      </c>
      <c r="H109" s="110"/>
      <c r="I109" s="109" t="s">
        <v>14</v>
      </c>
      <c r="J109" s="111" t="s">
        <v>22</v>
      </c>
      <c r="K109" s="112" t="s">
        <v>43</v>
      </c>
      <c r="L109" s="114">
        <v>616.90800000000002</v>
      </c>
    </row>
    <row r="110" spans="1:12">
      <c r="A110" s="104">
        <v>44936</v>
      </c>
      <c r="B110" s="105" t="s">
        <v>18</v>
      </c>
      <c r="C110" s="105" t="s">
        <v>40</v>
      </c>
      <c r="D110" s="106" t="s">
        <v>7</v>
      </c>
      <c r="E110" s="107">
        <v>2500</v>
      </c>
      <c r="F110" s="108">
        <f t="shared" si="1"/>
        <v>4.0524681151808695</v>
      </c>
      <c r="G110" s="109" t="s">
        <v>149</v>
      </c>
      <c r="H110" s="110"/>
      <c r="I110" s="109" t="s">
        <v>39</v>
      </c>
      <c r="J110" s="111" t="s">
        <v>22</v>
      </c>
      <c r="K110" s="112" t="s">
        <v>43</v>
      </c>
      <c r="L110" s="114">
        <v>616.90800000000002</v>
      </c>
    </row>
    <row r="111" spans="1:12">
      <c r="A111" s="104">
        <v>44936</v>
      </c>
      <c r="B111" s="105" t="s">
        <v>18</v>
      </c>
      <c r="C111" s="105" t="s">
        <v>40</v>
      </c>
      <c r="D111" s="106" t="s">
        <v>7</v>
      </c>
      <c r="E111" s="107">
        <v>2500</v>
      </c>
      <c r="F111" s="108">
        <f t="shared" si="1"/>
        <v>4.0524681151808695</v>
      </c>
      <c r="G111" s="109" t="s">
        <v>150</v>
      </c>
      <c r="H111" s="110"/>
      <c r="I111" s="109" t="s">
        <v>12</v>
      </c>
      <c r="J111" s="111" t="s">
        <v>22</v>
      </c>
      <c r="K111" s="112" t="s">
        <v>43</v>
      </c>
      <c r="L111" s="114">
        <v>616.90800000000002</v>
      </c>
    </row>
    <row r="112" spans="1:12">
      <c r="A112" s="104">
        <v>44936</v>
      </c>
      <c r="B112" s="105" t="s">
        <v>18</v>
      </c>
      <c r="C112" s="105" t="s">
        <v>40</v>
      </c>
      <c r="D112" s="106" t="s">
        <v>7</v>
      </c>
      <c r="E112" s="107">
        <v>2500</v>
      </c>
      <c r="F112" s="108">
        <f t="shared" si="1"/>
        <v>4.0524681151808695</v>
      </c>
      <c r="G112" s="109" t="s">
        <v>151</v>
      </c>
      <c r="H112" s="110"/>
      <c r="I112" s="109" t="s">
        <v>58</v>
      </c>
      <c r="J112" s="111" t="s">
        <v>22</v>
      </c>
      <c r="K112" s="112" t="s">
        <v>43</v>
      </c>
      <c r="L112" s="114">
        <v>616.90800000000002</v>
      </c>
    </row>
    <row r="113" spans="1:12">
      <c r="A113" s="104">
        <v>44936</v>
      </c>
      <c r="B113" s="105" t="s">
        <v>18</v>
      </c>
      <c r="C113" s="105" t="s">
        <v>40</v>
      </c>
      <c r="D113" s="106" t="s">
        <v>7</v>
      </c>
      <c r="E113" s="107">
        <v>2500</v>
      </c>
      <c r="F113" s="108">
        <f t="shared" si="1"/>
        <v>4.0524681151808695</v>
      </c>
      <c r="G113" s="109" t="s">
        <v>152</v>
      </c>
      <c r="H113" s="110"/>
      <c r="I113" s="109" t="s">
        <v>119</v>
      </c>
      <c r="J113" s="111" t="s">
        <v>22</v>
      </c>
      <c r="K113" s="112" t="s">
        <v>43</v>
      </c>
      <c r="L113" s="114">
        <v>616.90800000000002</v>
      </c>
    </row>
    <row r="114" spans="1:12">
      <c r="A114" s="104">
        <v>44936</v>
      </c>
      <c r="B114" s="105" t="s">
        <v>18</v>
      </c>
      <c r="C114" s="105" t="s">
        <v>40</v>
      </c>
      <c r="D114" s="106" t="s">
        <v>6</v>
      </c>
      <c r="E114" s="107">
        <v>2500</v>
      </c>
      <c r="F114" s="108">
        <f t="shared" si="1"/>
        <v>4.0524681151808695</v>
      </c>
      <c r="G114" s="109" t="s">
        <v>153</v>
      </c>
      <c r="H114" s="110"/>
      <c r="I114" s="109" t="s">
        <v>24</v>
      </c>
      <c r="J114" s="111" t="s">
        <v>22</v>
      </c>
      <c r="K114" s="112" t="s">
        <v>43</v>
      </c>
      <c r="L114" s="114">
        <v>616.90800000000002</v>
      </c>
    </row>
    <row r="115" spans="1:12">
      <c r="A115" s="104">
        <v>44936</v>
      </c>
      <c r="B115" s="105" t="s">
        <v>18</v>
      </c>
      <c r="C115" s="105" t="s">
        <v>40</v>
      </c>
      <c r="D115" s="106" t="s">
        <v>6</v>
      </c>
      <c r="E115" s="107">
        <v>2500</v>
      </c>
      <c r="F115" s="108">
        <f t="shared" si="1"/>
        <v>4.0524681151808695</v>
      </c>
      <c r="G115" s="109" t="s">
        <v>154</v>
      </c>
      <c r="H115" s="110"/>
      <c r="I115" s="109" t="s">
        <v>104</v>
      </c>
      <c r="J115" s="111" t="s">
        <v>22</v>
      </c>
      <c r="K115" s="112" t="s">
        <v>43</v>
      </c>
      <c r="L115" s="114">
        <v>616.90800000000002</v>
      </c>
    </row>
    <row r="116" spans="1:12">
      <c r="A116" s="104">
        <v>44936</v>
      </c>
      <c r="B116" s="105" t="s">
        <v>18</v>
      </c>
      <c r="C116" s="105" t="s">
        <v>40</v>
      </c>
      <c r="D116" s="106" t="s">
        <v>6</v>
      </c>
      <c r="E116" s="107">
        <v>2500</v>
      </c>
      <c r="F116" s="108">
        <f t="shared" si="1"/>
        <v>4.0524681151808695</v>
      </c>
      <c r="G116" s="109" t="s">
        <v>155</v>
      </c>
      <c r="H116" s="110"/>
      <c r="I116" s="109" t="s">
        <v>127</v>
      </c>
      <c r="J116" s="111" t="s">
        <v>22</v>
      </c>
      <c r="K116" s="112" t="s">
        <v>43</v>
      </c>
      <c r="L116" s="114">
        <v>616.90800000000002</v>
      </c>
    </row>
    <row r="117" spans="1:12">
      <c r="A117" s="104">
        <v>44936</v>
      </c>
      <c r="B117" s="105" t="s">
        <v>18</v>
      </c>
      <c r="C117" s="105" t="s">
        <v>40</v>
      </c>
      <c r="D117" s="106" t="s">
        <v>6</v>
      </c>
      <c r="E117" s="107">
        <v>2500</v>
      </c>
      <c r="F117" s="108">
        <f t="shared" si="1"/>
        <v>4.0524681151808695</v>
      </c>
      <c r="G117" s="109" t="s">
        <v>156</v>
      </c>
      <c r="H117" s="110"/>
      <c r="I117" s="109" t="s">
        <v>136</v>
      </c>
      <c r="J117" s="111" t="s">
        <v>22</v>
      </c>
      <c r="K117" s="112" t="s">
        <v>43</v>
      </c>
      <c r="L117" s="114">
        <v>616.90800000000002</v>
      </c>
    </row>
    <row r="118" spans="1:12">
      <c r="A118" s="104">
        <v>44936</v>
      </c>
      <c r="B118" s="105" t="s">
        <v>18</v>
      </c>
      <c r="C118" s="105" t="s">
        <v>40</v>
      </c>
      <c r="D118" s="106" t="s">
        <v>6</v>
      </c>
      <c r="E118" s="107">
        <v>2500</v>
      </c>
      <c r="F118" s="108">
        <f t="shared" si="1"/>
        <v>4.0524681151808695</v>
      </c>
      <c r="G118" s="109" t="s">
        <v>157</v>
      </c>
      <c r="H118" s="110"/>
      <c r="I118" s="109" t="s">
        <v>44</v>
      </c>
      <c r="J118" s="111" t="s">
        <v>22</v>
      </c>
      <c r="K118" s="112" t="s">
        <v>43</v>
      </c>
      <c r="L118" s="114">
        <v>616.90800000000002</v>
      </c>
    </row>
    <row r="119" spans="1:12">
      <c r="A119" s="104">
        <v>44936</v>
      </c>
      <c r="B119" s="105" t="s">
        <v>18</v>
      </c>
      <c r="C119" s="105" t="s">
        <v>40</v>
      </c>
      <c r="D119" s="106" t="s">
        <v>10</v>
      </c>
      <c r="E119" s="107">
        <v>2500</v>
      </c>
      <c r="F119" s="108">
        <f t="shared" si="1"/>
        <v>4.0763324226263196</v>
      </c>
      <c r="G119" s="109" t="s">
        <v>158</v>
      </c>
      <c r="H119" s="110"/>
      <c r="I119" s="109" t="s">
        <v>15</v>
      </c>
      <c r="J119" s="111" t="s">
        <v>22</v>
      </c>
      <c r="K119" s="112" t="s">
        <v>106</v>
      </c>
      <c r="L119" s="113">
        <v>613.29639999999995</v>
      </c>
    </row>
    <row r="120" spans="1:12">
      <c r="A120" s="104">
        <v>44936</v>
      </c>
      <c r="B120" s="105" t="s">
        <v>18</v>
      </c>
      <c r="C120" s="105" t="s">
        <v>40</v>
      </c>
      <c r="D120" s="106" t="s">
        <v>10</v>
      </c>
      <c r="E120" s="107">
        <v>2500</v>
      </c>
      <c r="F120" s="108">
        <f t="shared" si="1"/>
        <v>4.0763324226263196</v>
      </c>
      <c r="G120" s="109" t="s">
        <v>159</v>
      </c>
      <c r="H120" s="110"/>
      <c r="I120" s="109" t="s">
        <v>135</v>
      </c>
      <c r="J120" s="111" t="s">
        <v>22</v>
      </c>
      <c r="K120" s="112" t="s">
        <v>106</v>
      </c>
      <c r="L120" s="113">
        <v>613.29639999999995</v>
      </c>
    </row>
    <row r="121" spans="1:12">
      <c r="A121" s="104">
        <v>44936</v>
      </c>
      <c r="B121" s="105" t="s">
        <v>45</v>
      </c>
      <c r="C121" s="116" t="s">
        <v>57</v>
      </c>
      <c r="D121" s="106" t="s">
        <v>7</v>
      </c>
      <c r="E121" s="121">
        <v>1900</v>
      </c>
      <c r="F121" s="108">
        <f t="shared" si="1"/>
        <v>3.0980126411960027</v>
      </c>
      <c r="G121" s="118" t="s">
        <v>60</v>
      </c>
      <c r="H121" s="110"/>
      <c r="I121" s="109" t="s">
        <v>39</v>
      </c>
      <c r="J121" s="111" t="s">
        <v>22</v>
      </c>
      <c r="K121" s="112" t="s">
        <v>106</v>
      </c>
      <c r="L121" s="113">
        <v>613.29639999999995</v>
      </c>
    </row>
    <row r="122" spans="1:12">
      <c r="A122" s="104">
        <v>44936</v>
      </c>
      <c r="B122" s="105" t="s">
        <v>45</v>
      </c>
      <c r="C122" s="116" t="s">
        <v>57</v>
      </c>
      <c r="D122" s="106" t="s">
        <v>7</v>
      </c>
      <c r="E122" s="121">
        <v>1600</v>
      </c>
      <c r="F122" s="108">
        <f t="shared" si="1"/>
        <v>2.6088527504808443</v>
      </c>
      <c r="G122" s="109" t="s">
        <v>92</v>
      </c>
      <c r="H122" s="110"/>
      <c r="I122" s="109" t="s">
        <v>58</v>
      </c>
      <c r="J122" s="111" t="s">
        <v>22</v>
      </c>
      <c r="K122" s="112" t="s">
        <v>106</v>
      </c>
      <c r="L122" s="113">
        <v>613.29639999999995</v>
      </c>
    </row>
    <row r="123" spans="1:12">
      <c r="A123" s="104">
        <v>44936</v>
      </c>
      <c r="B123" s="105" t="s">
        <v>45</v>
      </c>
      <c r="C123" s="116" t="s">
        <v>57</v>
      </c>
      <c r="D123" s="106" t="s">
        <v>10</v>
      </c>
      <c r="E123" s="107">
        <v>2800</v>
      </c>
      <c r="F123" s="108">
        <f t="shared" si="1"/>
        <v>4.565492313341478</v>
      </c>
      <c r="G123" s="118" t="s">
        <v>62</v>
      </c>
      <c r="H123" s="110"/>
      <c r="I123" s="109" t="s">
        <v>15</v>
      </c>
      <c r="J123" s="111" t="s">
        <v>22</v>
      </c>
      <c r="K123" s="112" t="s">
        <v>106</v>
      </c>
      <c r="L123" s="113">
        <v>613.29639999999995</v>
      </c>
    </row>
    <row r="124" spans="1:12">
      <c r="A124" s="104">
        <v>44937</v>
      </c>
      <c r="B124" s="133" t="s">
        <v>193</v>
      </c>
      <c r="C124" s="133" t="s">
        <v>11</v>
      </c>
      <c r="D124" s="137" t="s">
        <v>9</v>
      </c>
      <c r="E124" s="134">
        <v>216612</v>
      </c>
      <c r="F124" s="108">
        <f t="shared" si="1"/>
        <v>353.19300749197293</v>
      </c>
      <c r="G124" s="135" t="s">
        <v>195</v>
      </c>
      <c r="H124" s="136"/>
      <c r="I124" s="136" t="s">
        <v>55</v>
      </c>
      <c r="J124" s="111" t="s">
        <v>22</v>
      </c>
      <c r="K124" s="112" t="s">
        <v>106</v>
      </c>
      <c r="L124" s="113">
        <v>613.29639999999995</v>
      </c>
    </row>
    <row r="125" spans="1:12">
      <c r="A125" s="104">
        <v>44937</v>
      </c>
      <c r="B125" s="133" t="s">
        <v>193</v>
      </c>
      <c r="C125" s="111" t="s">
        <v>11</v>
      </c>
      <c r="D125" s="137" t="s">
        <v>8</v>
      </c>
      <c r="E125" s="134">
        <v>87466</v>
      </c>
      <c r="F125" s="108">
        <f t="shared" si="1"/>
        <v>142.61619667097347</v>
      </c>
      <c r="G125" s="135" t="s">
        <v>195</v>
      </c>
      <c r="H125" s="136"/>
      <c r="I125" s="136" t="s">
        <v>55</v>
      </c>
      <c r="J125" s="111" t="s">
        <v>22</v>
      </c>
      <c r="K125" s="112" t="s">
        <v>106</v>
      </c>
      <c r="L125" s="113">
        <v>613.29639999999995</v>
      </c>
    </row>
    <row r="126" spans="1:12">
      <c r="A126" s="104">
        <v>44937</v>
      </c>
      <c r="B126" s="133" t="s">
        <v>193</v>
      </c>
      <c r="C126" s="111" t="s">
        <v>11</v>
      </c>
      <c r="D126" s="137" t="s">
        <v>6</v>
      </c>
      <c r="E126" s="134">
        <v>231525</v>
      </c>
      <c r="F126" s="108">
        <f t="shared" si="1"/>
        <v>377.50914565942344</v>
      </c>
      <c r="G126" s="135" t="s">
        <v>195</v>
      </c>
      <c r="H126" s="136"/>
      <c r="I126" s="136" t="s">
        <v>55</v>
      </c>
      <c r="J126" s="111" t="s">
        <v>22</v>
      </c>
      <c r="K126" s="112" t="s">
        <v>106</v>
      </c>
      <c r="L126" s="113">
        <v>613.29639999999995</v>
      </c>
    </row>
    <row r="127" spans="1:12">
      <c r="A127" s="104">
        <v>44937</v>
      </c>
      <c r="B127" s="133" t="s">
        <v>193</v>
      </c>
      <c r="C127" s="133" t="s">
        <v>11</v>
      </c>
      <c r="D127" s="137" t="s">
        <v>7</v>
      </c>
      <c r="E127" s="134">
        <v>207515</v>
      </c>
      <c r="F127" s="108">
        <f t="shared" si="1"/>
        <v>338.36004907252027</v>
      </c>
      <c r="G127" s="135" t="s">
        <v>195</v>
      </c>
      <c r="H127" s="136"/>
      <c r="I127" s="136" t="s">
        <v>55</v>
      </c>
      <c r="J127" s="111" t="s">
        <v>22</v>
      </c>
      <c r="K127" s="112" t="s">
        <v>106</v>
      </c>
      <c r="L127" s="113">
        <v>613.29639999999995</v>
      </c>
    </row>
    <row r="128" spans="1:12">
      <c r="A128" s="104">
        <v>44937</v>
      </c>
      <c r="B128" s="133" t="s">
        <v>193</v>
      </c>
      <c r="C128" s="133" t="s">
        <v>11</v>
      </c>
      <c r="D128" s="137" t="s">
        <v>10</v>
      </c>
      <c r="E128" s="134">
        <v>58310</v>
      </c>
      <c r="F128" s="108">
        <f t="shared" si="1"/>
        <v>95.076377425336275</v>
      </c>
      <c r="G128" s="135" t="s">
        <v>195</v>
      </c>
      <c r="H128" s="136"/>
      <c r="I128" s="136" t="s">
        <v>55</v>
      </c>
      <c r="J128" s="111" t="s">
        <v>22</v>
      </c>
      <c r="K128" s="112" t="s">
        <v>106</v>
      </c>
      <c r="L128" s="113">
        <v>613.29639999999995</v>
      </c>
    </row>
    <row r="129" spans="1:12">
      <c r="A129" s="104">
        <v>44937</v>
      </c>
      <c r="B129" s="105" t="s">
        <v>199</v>
      </c>
      <c r="C129" s="116" t="s">
        <v>57</v>
      </c>
      <c r="D129" s="106" t="s">
        <v>7</v>
      </c>
      <c r="E129" s="128">
        <v>1800</v>
      </c>
      <c r="F129" s="108">
        <f t="shared" si="1"/>
        <v>2.9349593442909501</v>
      </c>
      <c r="G129" s="129" t="s">
        <v>200</v>
      </c>
      <c r="H129" s="110"/>
      <c r="I129" s="109" t="s">
        <v>20</v>
      </c>
      <c r="J129" s="111" t="s">
        <v>22</v>
      </c>
      <c r="K129" s="112" t="s">
        <v>106</v>
      </c>
      <c r="L129" s="113">
        <v>613.29639999999995</v>
      </c>
    </row>
    <row r="130" spans="1:12">
      <c r="A130" s="104">
        <v>44937</v>
      </c>
      <c r="B130" s="140" t="s">
        <v>45</v>
      </c>
      <c r="C130" s="116" t="s">
        <v>57</v>
      </c>
      <c r="D130" s="106" t="s">
        <v>8</v>
      </c>
      <c r="E130" s="117">
        <v>1600</v>
      </c>
      <c r="F130" s="108">
        <f t="shared" si="1"/>
        <v>2.6088527504808443</v>
      </c>
      <c r="G130" s="118" t="s">
        <v>66</v>
      </c>
      <c r="H130" s="110"/>
      <c r="I130" s="118" t="s">
        <v>14</v>
      </c>
      <c r="J130" s="111" t="s">
        <v>22</v>
      </c>
      <c r="K130" s="112" t="s">
        <v>106</v>
      </c>
      <c r="L130" s="113">
        <v>613.29639999999995</v>
      </c>
    </row>
    <row r="131" spans="1:12">
      <c r="A131" s="115">
        <v>44937</v>
      </c>
      <c r="B131" s="105" t="s">
        <v>45</v>
      </c>
      <c r="C131" s="116" t="s">
        <v>57</v>
      </c>
      <c r="D131" s="106" t="s">
        <v>9</v>
      </c>
      <c r="E131" s="134">
        <v>2500</v>
      </c>
      <c r="F131" s="108">
        <f t="shared" ref="F131:F194" si="2">E131/L131</f>
        <v>4.0763324226263196</v>
      </c>
      <c r="G131" s="118" t="s">
        <v>90</v>
      </c>
      <c r="H131" s="110"/>
      <c r="I131" s="118" t="s">
        <v>17</v>
      </c>
      <c r="J131" s="111" t="s">
        <v>22</v>
      </c>
      <c r="K131" s="112" t="s">
        <v>106</v>
      </c>
      <c r="L131" s="113">
        <v>613.29639999999995</v>
      </c>
    </row>
    <row r="132" spans="1:12">
      <c r="A132" s="122">
        <v>44937</v>
      </c>
      <c r="B132" s="123" t="s">
        <v>45</v>
      </c>
      <c r="C132" s="116" t="s">
        <v>57</v>
      </c>
      <c r="D132" s="124" t="s">
        <v>9</v>
      </c>
      <c r="E132" s="125">
        <v>1650</v>
      </c>
      <c r="F132" s="108">
        <f t="shared" si="2"/>
        <v>2.6903793989333709</v>
      </c>
      <c r="G132" s="126" t="s">
        <v>59</v>
      </c>
      <c r="H132" s="110"/>
      <c r="I132" s="118" t="s">
        <v>16</v>
      </c>
      <c r="J132" s="111" t="s">
        <v>22</v>
      </c>
      <c r="K132" s="112" t="s">
        <v>106</v>
      </c>
      <c r="L132" s="113">
        <v>613.29639999999995</v>
      </c>
    </row>
    <row r="133" spans="1:12">
      <c r="A133" s="104">
        <v>44937</v>
      </c>
      <c r="B133" s="105" t="s">
        <v>45</v>
      </c>
      <c r="C133" s="116" t="s">
        <v>57</v>
      </c>
      <c r="D133" s="106" t="s">
        <v>6</v>
      </c>
      <c r="E133" s="120">
        <v>1900</v>
      </c>
      <c r="F133" s="108">
        <f t="shared" si="2"/>
        <v>3.0980126411960027</v>
      </c>
      <c r="G133" s="118" t="s">
        <v>132</v>
      </c>
      <c r="H133" s="110"/>
      <c r="I133" s="118" t="s">
        <v>127</v>
      </c>
      <c r="J133" s="111" t="s">
        <v>22</v>
      </c>
      <c r="K133" s="112" t="s">
        <v>106</v>
      </c>
      <c r="L133" s="113">
        <v>613.29639999999995</v>
      </c>
    </row>
    <row r="134" spans="1:12">
      <c r="A134" s="115">
        <v>44937</v>
      </c>
      <c r="B134" s="105" t="s">
        <v>45</v>
      </c>
      <c r="C134" s="116" t="s">
        <v>57</v>
      </c>
      <c r="D134" s="106" t="s">
        <v>6</v>
      </c>
      <c r="E134" s="121">
        <v>1750</v>
      </c>
      <c r="F134" s="108">
        <f t="shared" si="2"/>
        <v>2.8534326958384235</v>
      </c>
      <c r="G134" s="109" t="s">
        <v>65</v>
      </c>
      <c r="H134" s="110"/>
      <c r="I134" s="118" t="s">
        <v>13</v>
      </c>
      <c r="J134" s="111" t="s">
        <v>22</v>
      </c>
      <c r="K134" s="112" t="s">
        <v>106</v>
      </c>
      <c r="L134" s="113">
        <v>613.29639999999995</v>
      </c>
    </row>
    <row r="135" spans="1:12">
      <c r="A135" s="104">
        <v>44937</v>
      </c>
      <c r="B135" s="105" t="s">
        <v>45</v>
      </c>
      <c r="C135" s="116" t="s">
        <v>57</v>
      </c>
      <c r="D135" s="106" t="s">
        <v>6</v>
      </c>
      <c r="E135" s="131">
        <v>3000</v>
      </c>
      <c r="F135" s="108">
        <f t="shared" si="2"/>
        <v>4.8915989071515833</v>
      </c>
      <c r="G135" s="118" t="s">
        <v>64</v>
      </c>
      <c r="H135" s="109"/>
      <c r="I135" s="130" t="s">
        <v>24</v>
      </c>
      <c r="J135" s="111" t="s">
        <v>22</v>
      </c>
      <c r="K135" s="112" t="s">
        <v>106</v>
      </c>
      <c r="L135" s="113">
        <v>613.29639999999995</v>
      </c>
    </row>
    <row r="136" spans="1:12">
      <c r="A136" s="104">
        <v>44937</v>
      </c>
      <c r="B136" s="105" t="s">
        <v>81</v>
      </c>
      <c r="C136" s="116" t="s">
        <v>57</v>
      </c>
      <c r="D136" s="106" t="s">
        <v>6</v>
      </c>
      <c r="E136" s="120">
        <v>1600</v>
      </c>
      <c r="F136" s="108">
        <f t="shared" si="2"/>
        <v>2.6088527504808443</v>
      </c>
      <c r="G136" s="118" t="s">
        <v>63</v>
      </c>
      <c r="H136" s="110"/>
      <c r="I136" s="118" t="s">
        <v>44</v>
      </c>
      <c r="J136" s="111" t="s">
        <v>22</v>
      </c>
      <c r="K136" s="112" t="s">
        <v>106</v>
      </c>
      <c r="L136" s="113">
        <v>613.29639999999995</v>
      </c>
    </row>
    <row r="137" spans="1:12">
      <c r="A137" s="104">
        <v>44937</v>
      </c>
      <c r="B137" s="105" t="s">
        <v>45</v>
      </c>
      <c r="C137" s="116" t="s">
        <v>57</v>
      </c>
      <c r="D137" s="106" t="s">
        <v>6</v>
      </c>
      <c r="E137" s="131">
        <v>1800</v>
      </c>
      <c r="F137" s="108">
        <f t="shared" si="2"/>
        <v>2.9349593442909501</v>
      </c>
      <c r="G137" s="118" t="s">
        <v>105</v>
      </c>
      <c r="H137" s="109"/>
      <c r="I137" s="118" t="s">
        <v>104</v>
      </c>
      <c r="J137" s="111" t="s">
        <v>22</v>
      </c>
      <c r="K137" s="112" t="s">
        <v>106</v>
      </c>
      <c r="L137" s="113">
        <v>613.29639999999995</v>
      </c>
    </row>
    <row r="138" spans="1:12">
      <c r="A138" s="104">
        <v>44937</v>
      </c>
      <c r="B138" s="105" t="s">
        <v>45</v>
      </c>
      <c r="C138" s="116" t="s">
        <v>57</v>
      </c>
      <c r="D138" s="106" t="s">
        <v>6</v>
      </c>
      <c r="E138" s="131">
        <v>2000</v>
      </c>
      <c r="F138" s="108">
        <f t="shared" si="2"/>
        <v>3.2610659381010554</v>
      </c>
      <c r="G138" s="118" t="s">
        <v>140</v>
      </c>
      <c r="H138" s="109"/>
      <c r="I138" s="118" t="s">
        <v>136</v>
      </c>
      <c r="J138" s="111" t="s">
        <v>22</v>
      </c>
      <c r="K138" s="112" t="s">
        <v>106</v>
      </c>
      <c r="L138" s="113">
        <v>613.29639999999995</v>
      </c>
    </row>
    <row r="139" spans="1:12">
      <c r="A139" s="104">
        <v>44937</v>
      </c>
      <c r="B139" s="105" t="s">
        <v>45</v>
      </c>
      <c r="C139" s="116" t="s">
        <v>57</v>
      </c>
      <c r="D139" s="106" t="s">
        <v>6</v>
      </c>
      <c r="E139" s="141">
        <v>500</v>
      </c>
      <c r="F139" s="108">
        <f t="shared" si="2"/>
        <v>0.81526648452526385</v>
      </c>
      <c r="G139" s="118" t="s">
        <v>142</v>
      </c>
      <c r="H139" s="110"/>
      <c r="I139" s="118" t="s">
        <v>119</v>
      </c>
      <c r="J139" s="111" t="s">
        <v>22</v>
      </c>
      <c r="K139" s="112" t="s">
        <v>106</v>
      </c>
      <c r="L139" s="113">
        <v>613.29639999999995</v>
      </c>
    </row>
    <row r="140" spans="1:12">
      <c r="A140" s="104">
        <v>44937</v>
      </c>
      <c r="B140" s="105" t="s">
        <v>45</v>
      </c>
      <c r="C140" s="116" t="s">
        <v>57</v>
      </c>
      <c r="D140" s="106" t="s">
        <v>7</v>
      </c>
      <c r="E140" s="121">
        <v>1100</v>
      </c>
      <c r="F140" s="108">
        <f t="shared" si="2"/>
        <v>1.7935862659555806</v>
      </c>
      <c r="G140" s="109" t="s">
        <v>133</v>
      </c>
      <c r="H140" s="110"/>
      <c r="I140" s="109" t="s">
        <v>12</v>
      </c>
      <c r="J140" s="111" t="s">
        <v>22</v>
      </c>
      <c r="K140" s="112" t="s">
        <v>106</v>
      </c>
      <c r="L140" s="113">
        <v>613.29639999999995</v>
      </c>
    </row>
    <row r="141" spans="1:12">
      <c r="A141" s="104">
        <v>44937</v>
      </c>
      <c r="B141" s="105" t="s">
        <v>45</v>
      </c>
      <c r="C141" s="116" t="s">
        <v>57</v>
      </c>
      <c r="D141" s="106" t="s">
        <v>10</v>
      </c>
      <c r="E141" s="117">
        <v>2300</v>
      </c>
      <c r="F141" s="108">
        <f t="shared" si="2"/>
        <v>3.7502258288162138</v>
      </c>
      <c r="G141" s="118" t="s">
        <v>247</v>
      </c>
      <c r="H141" s="110"/>
      <c r="I141" s="118" t="s">
        <v>135</v>
      </c>
      <c r="J141" s="111" t="s">
        <v>22</v>
      </c>
      <c r="K141" s="112" t="s">
        <v>106</v>
      </c>
      <c r="L141" s="113">
        <v>613.29639999999995</v>
      </c>
    </row>
    <row r="142" spans="1:12">
      <c r="A142" s="104">
        <v>44937</v>
      </c>
      <c r="B142" s="105" t="s">
        <v>18</v>
      </c>
      <c r="C142" s="105" t="s">
        <v>40</v>
      </c>
      <c r="D142" s="106" t="s">
        <v>9</v>
      </c>
      <c r="E142" s="107">
        <v>5000</v>
      </c>
      <c r="F142" s="108">
        <f t="shared" si="2"/>
        <v>8.1526648452526391</v>
      </c>
      <c r="G142" s="109" t="s">
        <v>145</v>
      </c>
      <c r="H142" s="110"/>
      <c r="I142" s="109" t="s">
        <v>17</v>
      </c>
      <c r="J142" s="111" t="s">
        <v>22</v>
      </c>
      <c r="K142" s="112" t="s">
        <v>106</v>
      </c>
      <c r="L142" s="113">
        <v>613.29639999999995</v>
      </c>
    </row>
    <row r="143" spans="1:12">
      <c r="A143" s="104">
        <v>44937</v>
      </c>
      <c r="B143" s="105" t="s">
        <v>18</v>
      </c>
      <c r="C143" s="105" t="s">
        <v>40</v>
      </c>
      <c r="D143" s="106" t="s">
        <v>9</v>
      </c>
      <c r="E143" s="107">
        <v>5000</v>
      </c>
      <c r="F143" s="108">
        <f t="shared" si="2"/>
        <v>8.1526648452526391</v>
      </c>
      <c r="G143" s="109" t="s">
        <v>146</v>
      </c>
      <c r="H143" s="110"/>
      <c r="I143" s="109" t="s">
        <v>16</v>
      </c>
      <c r="J143" s="111" t="s">
        <v>22</v>
      </c>
      <c r="K143" s="112" t="s">
        <v>106</v>
      </c>
      <c r="L143" s="113">
        <v>613.29639999999995</v>
      </c>
    </row>
    <row r="144" spans="1:12">
      <c r="A144" s="104">
        <v>44937</v>
      </c>
      <c r="B144" s="105" t="s">
        <v>18</v>
      </c>
      <c r="C144" s="105" t="s">
        <v>40</v>
      </c>
      <c r="D144" s="106" t="s">
        <v>7</v>
      </c>
      <c r="E144" s="107">
        <v>5000</v>
      </c>
      <c r="F144" s="108">
        <f t="shared" si="2"/>
        <v>8.1049362303617389</v>
      </c>
      <c r="G144" s="109" t="s">
        <v>147</v>
      </c>
      <c r="H144" s="110"/>
      <c r="I144" s="109" t="s">
        <v>20</v>
      </c>
      <c r="J144" s="111" t="s">
        <v>22</v>
      </c>
      <c r="K144" s="112" t="s">
        <v>43</v>
      </c>
      <c r="L144" s="114">
        <v>616.90800000000002</v>
      </c>
    </row>
    <row r="145" spans="1:12">
      <c r="A145" s="104">
        <v>44937</v>
      </c>
      <c r="B145" s="105" t="s">
        <v>18</v>
      </c>
      <c r="C145" s="105" t="s">
        <v>40</v>
      </c>
      <c r="D145" s="106" t="s">
        <v>6</v>
      </c>
      <c r="E145" s="107">
        <v>5000</v>
      </c>
      <c r="F145" s="108">
        <f t="shared" si="2"/>
        <v>8.1049362303617389</v>
      </c>
      <c r="G145" s="109" t="s">
        <v>148</v>
      </c>
      <c r="H145" s="110"/>
      <c r="I145" s="109" t="s">
        <v>13</v>
      </c>
      <c r="J145" s="111" t="s">
        <v>22</v>
      </c>
      <c r="K145" s="112" t="s">
        <v>43</v>
      </c>
      <c r="L145" s="114">
        <v>616.90800000000002</v>
      </c>
    </row>
    <row r="146" spans="1:12">
      <c r="A146" s="104">
        <v>44937</v>
      </c>
      <c r="B146" s="105" t="s">
        <v>18</v>
      </c>
      <c r="C146" s="105" t="s">
        <v>40</v>
      </c>
      <c r="D146" s="106" t="s">
        <v>7</v>
      </c>
      <c r="E146" s="107">
        <v>2500</v>
      </c>
      <c r="F146" s="108">
        <f t="shared" si="2"/>
        <v>4.0524681151808695</v>
      </c>
      <c r="G146" s="109" t="s">
        <v>149</v>
      </c>
      <c r="H146" s="110"/>
      <c r="I146" s="109" t="s">
        <v>14</v>
      </c>
      <c r="J146" s="111" t="s">
        <v>22</v>
      </c>
      <c r="K146" s="112" t="s">
        <v>43</v>
      </c>
      <c r="L146" s="114">
        <v>616.90800000000002</v>
      </c>
    </row>
    <row r="147" spans="1:12">
      <c r="A147" s="104">
        <v>44937</v>
      </c>
      <c r="B147" s="105" t="s">
        <v>18</v>
      </c>
      <c r="C147" s="105" t="s">
        <v>40</v>
      </c>
      <c r="D147" s="106" t="s">
        <v>7</v>
      </c>
      <c r="E147" s="107">
        <v>2500</v>
      </c>
      <c r="F147" s="108">
        <f t="shared" si="2"/>
        <v>4.0524681151808695</v>
      </c>
      <c r="G147" s="109" t="s">
        <v>149</v>
      </c>
      <c r="H147" s="110"/>
      <c r="I147" s="109" t="s">
        <v>39</v>
      </c>
      <c r="J147" s="111" t="s">
        <v>22</v>
      </c>
      <c r="K147" s="112" t="s">
        <v>43</v>
      </c>
      <c r="L147" s="114">
        <v>616.90800000000002</v>
      </c>
    </row>
    <row r="148" spans="1:12">
      <c r="A148" s="104">
        <v>44937</v>
      </c>
      <c r="B148" s="105" t="s">
        <v>18</v>
      </c>
      <c r="C148" s="105" t="s">
        <v>40</v>
      </c>
      <c r="D148" s="106" t="s">
        <v>7</v>
      </c>
      <c r="E148" s="107">
        <v>2500</v>
      </c>
      <c r="F148" s="108">
        <f t="shared" si="2"/>
        <v>4.0524681151808695</v>
      </c>
      <c r="G148" s="109" t="s">
        <v>150</v>
      </c>
      <c r="H148" s="110"/>
      <c r="I148" s="109" t="s">
        <v>12</v>
      </c>
      <c r="J148" s="111" t="s">
        <v>22</v>
      </c>
      <c r="K148" s="112" t="s">
        <v>43</v>
      </c>
      <c r="L148" s="114">
        <v>616.90800000000002</v>
      </c>
    </row>
    <row r="149" spans="1:12">
      <c r="A149" s="104">
        <v>44937</v>
      </c>
      <c r="B149" s="105" t="s">
        <v>18</v>
      </c>
      <c r="C149" s="105" t="s">
        <v>40</v>
      </c>
      <c r="D149" s="106" t="s">
        <v>7</v>
      </c>
      <c r="E149" s="107">
        <v>2500</v>
      </c>
      <c r="F149" s="108">
        <f t="shared" si="2"/>
        <v>4.0524681151808695</v>
      </c>
      <c r="G149" s="109" t="s">
        <v>151</v>
      </c>
      <c r="H149" s="110"/>
      <c r="I149" s="109" t="s">
        <v>58</v>
      </c>
      <c r="J149" s="111" t="s">
        <v>22</v>
      </c>
      <c r="K149" s="112" t="s">
        <v>43</v>
      </c>
      <c r="L149" s="114">
        <v>616.90800000000002</v>
      </c>
    </row>
    <row r="150" spans="1:12">
      <c r="A150" s="104">
        <v>44937</v>
      </c>
      <c r="B150" s="105" t="s">
        <v>18</v>
      </c>
      <c r="C150" s="105" t="s">
        <v>40</v>
      </c>
      <c r="D150" s="106" t="s">
        <v>7</v>
      </c>
      <c r="E150" s="107">
        <v>2500</v>
      </c>
      <c r="F150" s="108">
        <f t="shared" si="2"/>
        <v>4.0524681151808695</v>
      </c>
      <c r="G150" s="109" t="s">
        <v>152</v>
      </c>
      <c r="H150" s="110"/>
      <c r="I150" s="109" t="s">
        <v>119</v>
      </c>
      <c r="J150" s="111" t="s">
        <v>22</v>
      </c>
      <c r="K150" s="112" t="s">
        <v>43</v>
      </c>
      <c r="L150" s="114">
        <v>616.90800000000002</v>
      </c>
    </row>
    <row r="151" spans="1:12">
      <c r="A151" s="104">
        <v>44937</v>
      </c>
      <c r="B151" s="105" t="s">
        <v>18</v>
      </c>
      <c r="C151" s="105" t="s">
        <v>40</v>
      </c>
      <c r="D151" s="106" t="s">
        <v>6</v>
      </c>
      <c r="E151" s="107">
        <v>2500</v>
      </c>
      <c r="F151" s="108">
        <f t="shared" si="2"/>
        <v>4.0524681151808695</v>
      </c>
      <c r="G151" s="109" t="s">
        <v>153</v>
      </c>
      <c r="H151" s="110"/>
      <c r="I151" s="109" t="s">
        <v>24</v>
      </c>
      <c r="J151" s="111" t="s">
        <v>22</v>
      </c>
      <c r="K151" s="112" t="s">
        <v>43</v>
      </c>
      <c r="L151" s="114">
        <v>616.90800000000002</v>
      </c>
    </row>
    <row r="152" spans="1:12">
      <c r="A152" s="104">
        <v>44937</v>
      </c>
      <c r="B152" s="105" t="s">
        <v>18</v>
      </c>
      <c r="C152" s="105" t="s">
        <v>40</v>
      </c>
      <c r="D152" s="106" t="s">
        <v>6</v>
      </c>
      <c r="E152" s="107">
        <v>2500</v>
      </c>
      <c r="F152" s="108">
        <f t="shared" si="2"/>
        <v>4.0524681151808695</v>
      </c>
      <c r="G152" s="109" t="s">
        <v>154</v>
      </c>
      <c r="H152" s="110"/>
      <c r="I152" s="109" t="s">
        <v>104</v>
      </c>
      <c r="J152" s="111" t="s">
        <v>22</v>
      </c>
      <c r="K152" s="112" t="s">
        <v>43</v>
      </c>
      <c r="L152" s="114">
        <v>616.90800000000002</v>
      </c>
    </row>
    <row r="153" spans="1:12">
      <c r="A153" s="104">
        <v>44937</v>
      </c>
      <c r="B153" s="105" t="s">
        <v>18</v>
      </c>
      <c r="C153" s="105" t="s">
        <v>40</v>
      </c>
      <c r="D153" s="106" t="s">
        <v>6</v>
      </c>
      <c r="E153" s="107">
        <v>2500</v>
      </c>
      <c r="F153" s="108">
        <f t="shared" si="2"/>
        <v>4.0524681151808695</v>
      </c>
      <c r="G153" s="109" t="s">
        <v>155</v>
      </c>
      <c r="H153" s="110"/>
      <c r="I153" s="109" t="s">
        <v>127</v>
      </c>
      <c r="J153" s="111" t="s">
        <v>22</v>
      </c>
      <c r="K153" s="112" t="s">
        <v>43</v>
      </c>
      <c r="L153" s="114">
        <v>616.90800000000002</v>
      </c>
    </row>
    <row r="154" spans="1:12">
      <c r="A154" s="104">
        <v>44937</v>
      </c>
      <c r="B154" s="105" t="s">
        <v>18</v>
      </c>
      <c r="C154" s="105" t="s">
        <v>40</v>
      </c>
      <c r="D154" s="106" t="s">
        <v>6</v>
      </c>
      <c r="E154" s="107">
        <v>2500</v>
      </c>
      <c r="F154" s="108">
        <f t="shared" si="2"/>
        <v>4.0524681151808695</v>
      </c>
      <c r="G154" s="109" t="s">
        <v>156</v>
      </c>
      <c r="H154" s="110"/>
      <c r="I154" s="109" t="s">
        <v>136</v>
      </c>
      <c r="J154" s="111" t="s">
        <v>22</v>
      </c>
      <c r="K154" s="112" t="s">
        <v>43</v>
      </c>
      <c r="L154" s="114">
        <v>616.90800000000002</v>
      </c>
    </row>
    <row r="155" spans="1:12">
      <c r="A155" s="104">
        <v>44937</v>
      </c>
      <c r="B155" s="105" t="s">
        <v>18</v>
      </c>
      <c r="C155" s="105" t="s">
        <v>40</v>
      </c>
      <c r="D155" s="106" t="s">
        <v>6</v>
      </c>
      <c r="E155" s="107">
        <v>2500</v>
      </c>
      <c r="F155" s="108">
        <f t="shared" si="2"/>
        <v>4.0524681151808695</v>
      </c>
      <c r="G155" s="109" t="s">
        <v>157</v>
      </c>
      <c r="H155" s="110"/>
      <c r="I155" s="109" t="s">
        <v>44</v>
      </c>
      <c r="J155" s="111" t="s">
        <v>22</v>
      </c>
      <c r="K155" s="112" t="s">
        <v>43</v>
      </c>
      <c r="L155" s="114">
        <v>616.90800000000002</v>
      </c>
    </row>
    <row r="156" spans="1:12">
      <c r="A156" s="104">
        <v>44937</v>
      </c>
      <c r="B156" s="105" t="s">
        <v>18</v>
      </c>
      <c r="C156" s="105" t="s">
        <v>40</v>
      </c>
      <c r="D156" s="106" t="s">
        <v>10</v>
      </c>
      <c r="E156" s="107">
        <v>2500</v>
      </c>
      <c r="F156" s="108">
        <f t="shared" si="2"/>
        <v>4.0763324226263196</v>
      </c>
      <c r="G156" s="109" t="s">
        <v>158</v>
      </c>
      <c r="H156" s="110"/>
      <c r="I156" s="109" t="s">
        <v>15</v>
      </c>
      <c r="J156" s="111" t="s">
        <v>22</v>
      </c>
      <c r="K156" s="112" t="s">
        <v>106</v>
      </c>
      <c r="L156" s="113">
        <v>613.29639999999995</v>
      </c>
    </row>
    <row r="157" spans="1:12">
      <c r="A157" s="104">
        <v>44937</v>
      </c>
      <c r="B157" s="105" t="s">
        <v>18</v>
      </c>
      <c r="C157" s="105" t="s">
        <v>40</v>
      </c>
      <c r="D157" s="106" t="s">
        <v>10</v>
      </c>
      <c r="E157" s="107">
        <v>2500</v>
      </c>
      <c r="F157" s="108">
        <f t="shared" si="2"/>
        <v>4.0763324226263196</v>
      </c>
      <c r="G157" s="109" t="s">
        <v>159</v>
      </c>
      <c r="H157" s="110"/>
      <c r="I157" s="109" t="s">
        <v>135</v>
      </c>
      <c r="J157" s="111" t="s">
        <v>22</v>
      </c>
      <c r="K157" s="112" t="s">
        <v>106</v>
      </c>
      <c r="L157" s="113">
        <v>613.29639999999995</v>
      </c>
    </row>
    <row r="158" spans="1:12">
      <c r="A158" s="104">
        <v>44937</v>
      </c>
      <c r="B158" s="105" t="s">
        <v>45</v>
      </c>
      <c r="C158" s="116" t="s">
        <v>57</v>
      </c>
      <c r="D158" s="106" t="s">
        <v>7</v>
      </c>
      <c r="E158" s="121">
        <v>1950</v>
      </c>
      <c r="F158" s="108">
        <f t="shared" si="2"/>
        <v>3.1795392896485293</v>
      </c>
      <c r="G158" s="118" t="s">
        <v>60</v>
      </c>
      <c r="H158" s="110"/>
      <c r="I158" s="109" t="s">
        <v>39</v>
      </c>
      <c r="J158" s="111" t="s">
        <v>22</v>
      </c>
      <c r="K158" s="112" t="s">
        <v>106</v>
      </c>
      <c r="L158" s="113">
        <v>613.29639999999995</v>
      </c>
    </row>
    <row r="159" spans="1:12">
      <c r="A159" s="104">
        <v>44937</v>
      </c>
      <c r="B159" s="105" t="s">
        <v>45</v>
      </c>
      <c r="C159" s="116" t="s">
        <v>57</v>
      </c>
      <c r="D159" s="106" t="s">
        <v>7</v>
      </c>
      <c r="E159" s="121">
        <v>1200</v>
      </c>
      <c r="F159" s="108">
        <f t="shared" si="2"/>
        <v>1.9566395628606332</v>
      </c>
      <c r="G159" s="109" t="s">
        <v>92</v>
      </c>
      <c r="H159" s="110"/>
      <c r="I159" s="109" t="s">
        <v>58</v>
      </c>
      <c r="J159" s="111" t="s">
        <v>22</v>
      </c>
      <c r="K159" s="112" t="s">
        <v>106</v>
      </c>
      <c r="L159" s="113">
        <v>613.29639999999995</v>
      </c>
    </row>
    <row r="160" spans="1:12">
      <c r="A160" s="104">
        <v>44937</v>
      </c>
      <c r="B160" s="105" t="s">
        <v>45</v>
      </c>
      <c r="C160" s="116" t="s">
        <v>57</v>
      </c>
      <c r="D160" s="106" t="s">
        <v>10</v>
      </c>
      <c r="E160" s="107">
        <v>1800</v>
      </c>
      <c r="F160" s="108">
        <f t="shared" si="2"/>
        <v>2.9349593442909501</v>
      </c>
      <c r="G160" s="118" t="s">
        <v>62</v>
      </c>
      <c r="H160" s="110"/>
      <c r="I160" s="109" t="s">
        <v>15</v>
      </c>
      <c r="J160" s="111" t="s">
        <v>22</v>
      </c>
      <c r="K160" s="112" t="s">
        <v>106</v>
      </c>
      <c r="L160" s="113">
        <v>613.29639999999995</v>
      </c>
    </row>
    <row r="161" spans="1:12">
      <c r="A161" s="104">
        <v>44938</v>
      </c>
      <c r="B161" s="105" t="s">
        <v>199</v>
      </c>
      <c r="C161" s="116" t="s">
        <v>57</v>
      </c>
      <c r="D161" s="106" t="s">
        <v>7</v>
      </c>
      <c r="E161" s="128">
        <v>1800</v>
      </c>
      <c r="F161" s="108">
        <f t="shared" si="2"/>
        <v>2.9349593442909501</v>
      </c>
      <c r="G161" s="129" t="s">
        <v>200</v>
      </c>
      <c r="H161" s="110"/>
      <c r="I161" s="109" t="s">
        <v>20</v>
      </c>
      <c r="J161" s="111" t="s">
        <v>22</v>
      </c>
      <c r="K161" s="112" t="s">
        <v>106</v>
      </c>
      <c r="L161" s="113">
        <v>613.29639999999995</v>
      </c>
    </row>
    <row r="162" spans="1:12">
      <c r="A162" s="104">
        <v>44938</v>
      </c>
      <c r="B162" s="140" t="s">
        <v>45</v>
      </c>
      <c r="C162" s="116" t="s">
        <v>57</v>
      </c>
      <c r="D162" s="106" t="s">
        <v>8</v>
      </c>
      <c r="E162" s="117">
        <v>1700</v>
      </c>
      <c r="F162" s="108">
        <f t="shared" si="2"/>
        <v>2.771906047385897</v>
      </c>
      <c r="G162" s="118" t="s">
        <v>66</v>
      </c>
      <c r="H162" s="110"/>
      <c r="I162" s="118" t="s">
        <v>14</v>
      </c>
      <c r="J162" s="111" t="s">
        <v>22</v>
      </c>
      <c r="K162" s="112" t="s">
        <v>106</v>
      </c>
      <c r="L162" s="113">
        <v>613.29639999999995</v>
      </c>
    </row>
    <row r="163" spans="1:12">
      <c r="A163" s="115">
        <v>44938</v>
      </c>
      <c r="B163" s="105" t="s">
        <v>45</v>
      </c>
      <c r="C163" s="116" t="s">
        <v>57</v>
      </c>
      <c r="D163" s="106" t="s">
        <v>9</v>
      </c>
      <c r="E163" s="134">
        <v>2500</v>
      </c>
      <c r="F163" s="108">
        <f t="shared" si="2"/>
        <v>4.0763324226263196</v>
      </c>
      <c r="G163" s="142" t="s">
        <v>90</v>
      </c>
      <c r="H163" s="110"/>
      <c r="I163" s="142" t="s">
        <v>17</v>
      </c>
      <c r="J163" s="111" t="s">
        <v>22</v>
      </c>
      <c r="K163" s="112" t="s">
        <v>106</v>
      </c>
      <c r="L163" s="113">
        <v>613.29639999999995</v>
      </c>
    </row>
    <row r="164" spans="1:12">
      <c r="A164" s="104">
        <v>44938</v>
      </c>
      <c r="B164" s="105" t="s">
        <v>45</v>
      </c>
      <c r="C164" s="116" t="s">
        <v>57</v>
      </c>
      <c r="D164" s="106" t="s">
        <v>6</v>
      </c>
      <c r="E164" s="120">
        <v>1900</v>
      </c>
      <c r="F164" s="108">
        <f t="shared" si="2"/>
        <v>3.0980126411960027</v>
      </c>
      <c r="G164" s="118" t="s">
        <v>132</v>
      </c>
      <c r="H164" s="110"/>
      <c r="I164" s="118" t="s">
        <v>127</v>
      </c>
      <c r="J164" s="111" t="s">
        <v>22</v>
      </c>
      <c r="K164" s="112" t="s">
        <v>106</v>
      </c>
      <c r="L164" s="113">
        <v>613.29639999999995</v>
      </c>
    </row>
    <row r="165" spans="1:12">
      <c r="A165" s="115">
        <v>44938</v>
      </c>
      <c r="B165" s="105" t="s">
        <v>45</v>
      </c>
      <c r="C165" s="116" t="s">
        <v>57</v>
      </c>
      <c r="D165" s="106" t="s">
        <v>6</v>
      </c>
      <c r="E165" s="121">
        <v>1900</v>
      </c>
      <c r="F165" s="108">
        <f t="shared" si="2"/>
        <v>3.0980126411960027</v>
      </c>
      <c r="G165" s="109" t="s">
        <v>65</v>
      </c>
      <c r="H165" s="110"/>
      <c r="I165" s="118" t="s">
        <v>13</v>
      </c>
      <c r="J165" s="111" t="s">
        <v>22</v>
      </c>
      <c r="K165" s="112" t="s">
        <v>106</v>
      </c>
      <c r="L165" s="113">
        <v>613.29639999999995</v>
      </c>
    </row>
    <row r="166" spans="1:12">
      <c r="A166" s="104">
        <v>44938</v>
      </c>
      <c r="B166" s="105" t="s">
        <v>203</v>
      </c>
      <c r="C166" s="116" t="s">
        <v>57</v>
      </c>
      <c r="D166" s="106" t="s">
        <v>6</v>
      </c>
      <c r="E166" s="131">
        <v>1500</v>
      </c>
      <c r="F166" s="108">
        <f t="shared" si="2"/>
        <v>2.4457994535757916</v>
      </c>
      <c r="G166" s="118" t="s">
        <v>182</v>
      </c>
      <c r="H166" s="109">
        <v>1</v>
      </c>
      <c r="I166" s="130" t="s">
        <v>24</v>
      </c>
      <c r="J166" s="111" t="s">
        <v>22</v>
      </c>
      <c r="K166" s="112" t="s">
        <v>106</v>
      </c>
      <c r="L166" s="113">
        <v>613.29639999999995</v>
      </c>
    </row>
    <row r="167" spans="1:12">
      <c r="A167" s="104">
        <v>44938</v>
      </c>
      <c r="B167" s="105" t="s">
        <v>204</v>
      </c>
      <c r="C167" s="116" t="s">
        <v>57</v>
      </c>
      <c r="D167" s="106" t="s">
        <v>6</v>
      </c>
      <c r="E167" s="141">
        <v>2000</v>
      </c>
      <c r="F167" s="108">
        <f t="shared" si="2"/>
        <v>3.2610659381010554</v>
      </c>
      <c r="G167" s="118" t="s">
        <v>183</v>
      </c>
      <c r="H167" s="109">
        <v>1</v>
      </c>
      <c r="I167" s="130" t="s">
        <v>24</v>
      </c>
      <c r="J167" s="111" t="s">
        <v>22</v>
      </c>
      <c r="K167" s="112" t="s">
        <v>106</v>
      </c>
      <c r="L167" s="113">
        <v>613.29639999999995</v>
      </c>
    </row>
    <row r="168" spans="1:12">
      <c r="A168" s="104">
        <v>44938</v>
      </c>
      <c r="B168" s="105" t="s">
        <v>205</v>
      </c>
      <c r="C168" s="116" t="s">
        <v>57</v>
      </c>
      <c r="D168" s="106" t="s">
        <v>6</v>
      </c>
      <c r="E168" s="131">
        <v>2000</v>
      </c>
      <c r="F168" s="108">
        <f t="shared" si="2"/>
        <v>3.2610659381010554</v>
      </c>
      <c r="G168" s="118" t="s">
        <v>183</v>
      </c>
      <c r="H168" s="109">
        <v>1</v>
      </c>
      <c r="I168" s="130" t="s">
        <v>24</v>
      </c>
      <c r="J168" s="111" t="s">
        <v>22</v>
      </c>
      <c r="K168" s="112" t="s">
        <v>106</v>
      </c>
      <c r="L168" s="113">
        <v>613.29639999999995</v>
      </c>
    </row>
    <row r="169" spans="1:12">
      <c r="A169" s="104">
        <v>44938</v>
      </c>
      <c r="B169" s="105" t="s">
        <v>45</v>
      </c>
      <c r="C169" s="116" t="s">
        <v>57</v>
      </c>
      <c r="D169" s="106" t="s">
        <v>6</v>
      </c>
      <c r="E169" s="143">
        <v>1800</v>
      </c>
      <c r="F169" s="108">
        <f t="shared" si="2"/>
        <v>2.9349593442909501</v>
      </c>
      <c r="G169" s="118" t="s">
        <v>183</v>
      </c>
      <c r="H169" s="109">
        <v>1</v>
      </c>
      <c r="I169" s="130" t="s">
        <v>24</v>
      </c>
      <c r="J169" s="111" t="s">
        <v>22</v>
      </c>
      <c r="K169" s="112" t="s">
        <v>106</v>
      </c>
      <c r="L169" s="113">
        <v>613.29639999999995</v>
      </c>
    </row>
    <row r="170" spans="1:12">
      <c r="A170" s="104">
        <v>44938</v>
      </c>
      <c r="B170" s="105" t="s">
        <v>46</v>
      </c>
      <c r="C170" s="105" t="s">
        <v>264</v>
      </c>
      <c r="D170" s="106" t="s">
        <v>6</v>
      </c>
      <c r="E170" s="131">
        <v>5000</v>
      </c>
      <c r="F170" s="108">
        <f t="shared" si="2"/>
        <v>8.1049362303617389</v>
      </c>
      <c r="G170" s="118" t="s">
        <v>183</v>
      </c>
      <c r="H170" s="109">
        <v>1</v>
      </c>
      <c r="I170" s="130" t="s">
        <v>24</v>
      </c>
      <c r="J170" s="111" t="s">
        <v>22</v>
      </c>
      <c r="K170" s="112" t="s">
        <v>43</v>
      </c>
      <c r="L170" s="114">
        <v>616.90800000000002</v>
      </c>
    </row>
    <row r="171" spans="1:12">
      <c r="A171" s="104">
        <v>44938</v>
      </c>
      <c r="B171" s="105" t="s">
        <v>47</v>
      </c>
      <c r="C171" s="105" t="s">
        <v>264</v>
      </c>
      <c r="D171" s="106" t="s">
        <v>6</v>
      </c>
      <c r="E171" s="131">
        <v>8000</v>
      </c>
      <c r="F171" s="108">
        <f t="shared" si="2"/>
        <v>12.967897968578782</v>
      </c>
      <c r="G171" s="118" t="s">
        <v>184</v>
      </c>
      <c r="H171" s="109">
        <v>1</v>
      </c>
      <c r="I171" s="130" t="s">
        <v>24</v>
      </c>
      <c r="J171" s="111" t="s">
        <v>22</v>
      </c>
      <c r="K171" s="112" t="s">
        <v>43</v>
      </c>
      <c r="L171" s="114">
        <v>616.90800000000002</v>
      </c>
    </row>
    <row r="172" spans="1:12">
      <c r="A172" s="104">
        <v>44938</v>
      </c>
      <c r="B172" s="105" t="s">
        <v>164</v>
      </c>
      <c r="C172" s="105" t="s">
        <v>50</v>
      </c>
      <c r="D172" s="106" t="s">
        <v>6</v>
      </c>
      <c r="E172" s="131">
        <v>1600</v>
      </c>
      <c r="F172" s="108">
        <f t="shared" si="2"/>
        <v>2.5935795937157566</v>
      </c>
      <c r="G172" s="118" t="s">
        <v>183</v>
      </c>
      <c r="H172" s="109">
        <v>1</v>
      </c>
      <c r="I172" s="130" t="s">
        <v>24</v>
      </c>
      <c r="J172" s="111" t="s">
        <v>22</v>
      </c>
      <c r="K172" s="112" t="s">
        <v>43</v>
      </c>
      <c r="L172" s="114">
        <v>616.90800000000002</v>
      </c>
    </row>
    <row r="173" spans="1:12">
      <c r="A173" s="104">
        <v>44938</v>
      </c>
      <c r="B173" s="105" t="s">
        <v>81</v>
      </c>
      <c r="C173" s="116" t="s">
        <v>57</v>
      </c>
      <c r="D173" s="106" t="s">
        <v>6</v>
      </c>
      <c r="E173" s="120">
        <v>1600</v>
      </c>
      <c r="F173" s="108">
        <f t="shared" si="2"/>
        <v>2.6088527504808443</v>
      </c>
      <c r="G173" s="118" t="s">
        <v>63</v>
      </c>
      <c r="H173" s="110"/>
      <c r="I173" s="118" t="s">
        <v>44</v>
      </c>
      <c r="J173" s="111" t="s">
        <v>22</v>
      </c>
      <c r="K173" s="112" t="s">
        <v>106</v>
      </c>
      <c r="L173" s="113">
        <v>613.29639999999995</v>
      </c>
    </row>
    <row r="174" spans="1:12">
      <c r="A174" s="104">
        <v>44938</v>
      </c>
      <c r="B174" s="105" t="s">
        <v>219</v>
      </c>
      <c r="C174" s="116" t="s">
        <v>57</v>
      </c>
      <c r="D174" s="106" t="s">
        <v>6</v>
      </c>
      <c r="E174" s="131">
        <v>1500</v>
      </c>
      <c r="F174" s="108">
        <f t="shared" si="2"/>
        <v>2.4457994535757916</v>
      </c>
      <c r="G174" s="118" t="s">
        <v>220</v>
      </c>
      <c r="H174" s="109">
        <v>2</v>
      </c>
      <c r="I174" s="118" t="s">
        <v>104</v>
      </c>
      <c r="J174" s="111" t="s">
        <v>22</v>
      </c>
      <c r="K174" s="112" t="s">
        <v>106</v>
      </c>
      <c r="L174" s="113">
        <v>613.29639999999995</v>
      </c>
    </row>
    <row r="175" spans="1:12">
      <c r="A175" s="104">
        <v>44938</v>
      </c>
      <c r="B175" s="105" t="s">
        <v>221</v>
      </c>
      <c r="C175" s="116" t="s">
        <v>57</v>
      </c>
      <c r="D175" s="106" t="s">
        <v>6</v>
      </c>
      <c r="E175" s="141">
        <v>2000</v>
      </c>
      <c r="F175" s="108">
        <f t="shared" si="2"/>
        <v>3.2610659381010554</v>
      </c>
      <c r="G175" s="118" t="s">
        <v>220</v>
      </c>
      <c r="H175" s="109">
        <v>2</v>
      </c>
      <c r="I175" s="118" t="s">
        <v>104</v>
      </c>
      <c r="J175" s="111" t="s">
        <v>22</v>
      </c>
      <c r="K175" s="112" t="s">
        <v>106</v>
      </c>
      <c r="L175" s="113">
        <v>613.29639999999995</v>
      </c>
    </row>
    <row r="176" spans="1:12">
      <c r="A176" s="104">
        <v>44938</v>
      </c>
      <c r="B176" s="105" t="s">
        <v>222</v>
      </c>
      <c r="C176" s="116" t="s">
        <v>57</v>
      </c>
      <c r="D176" s="106" t="s">
        <v>6</v>
      </c>
      <c r="E176" s="131">
        <v>2000</v>
      </c>
      <c r="F176" s="108">
        <f t="shared" si="2"/>
        <v>3.2610659381010554</v>
      </c>
      <c r="G176" s="118" t="s">
        <v>220</v>
      </c>
      <c r="H176" s="109">
        <v>2</v>
      </c>
      <c r="I176" s="118" t="s">
        <v>104</v>
      </c>
      <c r="J176" s="111" t="s">
        <v>22</v>
      </c>
      <c r="K176" s="112" t="s">
        <v>106</v>
      </c>
      <c r="L176" s="113">
        <v>613.29639999999995</v>
      </c>
    </row>
    <row r="177" spans="1:12">
      <c r="A177" s="104">
        <v>44938</v>
      </c>
      <c r="B177" s="105" t="s">
        <v>223</v>
      </c>
      <c r="C177" s="116" t="s">
        <v>57</v>
      </c>
      <c r="D177" s="106" t="s">
        <v>6</v>
      </c>
      <c r="E177" s="143">
        <v>1000</v>
      </c>
      <c r="F177" s="108">
        <f t="shared" si="2"/>
        <v>1.6305329690505277</v>
      </c>
      <c r="G177" s="118" t="s">
        <v>220</v>
      </c>
      <c r="H177" s="109">
        <v>2</v>
      </c>
      <c r="I177" s="118" t="s">
        <v>104</v>
      </c>
      <c r="J177" s="111" t="s">
        <v>22</v>
      </c>
      <c r="K177" s="112" t="s">
        <v>106</v>
      </c>
      <c r="L177" s="113">
        <v>613.29639999999995</v>
      </c>
    </row>
    <row r="178" spans="1:12">
      <c r="A178" s="104">
        <v>44938</v>
      </c>
      <c r="B178" s="105" t="s">
        <v>45</v>
      </c>
      <c r="C178" s="116" t="s">
        <v>57</v>
      </c>
      <c r="D178" s="106" t="s">
        <v>6</v>
      </c>
      <c r="E178" s="131">
        <v>1900</v>
      </c>
      <c r="F178" s="108">
        <f t="shared" si="2"/>
        <v>3.0980126411960027</v>
      </c>
      <c r="G178" s="109" t="s">
        <v>220</v>
      </c>
      <c r="H178" s="109">
        <v>2</v>
      </c>
      <c r="I178" s="118" t="s">
        <v>104</v>
      </c>
      <c r="J178" s="111" t="s">
        <v>22</v>
      </c>
      <c r="K178" s="112" t="s">
        <v>106</v>
      </c>
      <c r="L178" s="113">
        <v>613.29639999999995</v>
      </c>
    </row>
    <row r="179" spans="1:12">
      <c r="A179" s="104">
        <v>44938</v>
      </c>
      <c r="B179" s="105" t="s">
        <v>46</v>
      </c>
      <c r="C179" s="105" t="s">
        <v>264</v>
      </c>
      <c r="D179" s="106" t="s">
        <v>6</v>
      </c>
      <c r="E179" s="131">
        <v>5000</v>
      </c>
      <c r="F179" s="108">
        <f t="shared" si="2"/>
        <v>8.1049362303617389</v>
      </c>
      <c r="G179" s="109" t="s">
        <v>220</v>
      </c>
      <c r="H179" s="109">
        <v>2</v>
      </c>
      <c r="I179" s="118" t="s">
        <v>104</v>
      </c>
      <c r="J179" s="111" t="s">
        <v>22</v>
      </c>
      <c r="K179" s="112" t="s">
        <v>43</v>
      </c>
      <c r="L179" s="114">
        <v>616.90800000000002</v>
      </c>
    </row>
    <row r="180" spans="1:12">
      <c r="A180" s="104">
        <v>44938</v>
      </c>
      <c r="B180" s="105" t="s">
        <v>47</v>
      </c>
      <c r="C180" s="105" t="s">
        <v>264</v>
      </c>
      <c r="D180" s="106" t="s">
        <v>6</v>
      </c>
      <c r="E180" s="131">
        <v>7000</v>
      </c>
      <c r="F180" s="108">
        <f t="shared" si="2"/>
        <v>11.346910722506435</v>
      </c>
      <c r="G180" s="118" t="s">
        <v>224</v>
      </c>
      <c r="H180" s="109">
        <v>2</v>
      </c>
      <c r="I180" s="118" t="s">
        <v>104</v>
      </c>
      <c r="J180" s="111" t="s">
        <v>22</v>
      </c>
      <c r="K180" s="112" t="s">
        <v>43</v>
      </c>
      <c r="L180" s="114">
        <v>616.90800000000002</v>
      </c>
    </row>
    <row r="181" spans="1:12">
      <c r="A181" s="104">
        <v>44938</v>
      </c>
      <c r="B181" s="105" t="s">
        <v>123</v>
      </c>
      <c r="C181" s="116" t="s">
        <v>57</v>
      </c>
      <c r="D181" s="106" t="s">
        <v>6</v>
      </c>
      <c r="E181" s="131">
        <v>4000</v>
      </c>
      <c r="F181" s="108">
        <f t="shared" si="2"/>
        <v>6.5221318762021108</v>
      </c>
      <c r="G181" s="118" t="s">
        <v>237</v>
      </c>
      <c r="H181" s="109">
        <v>3</v>
      </c>
      <c r="I181" s="118" t="s">
        <v>136</v>
      </c>
      <c r="J181" s="111" t="s">
        <v>22</v>
      </c>
      <c r="K181" s="112" t="s">
        <v>106</v>
      </c>
      <c r="L181" s="113">
        <v>613.29639999999995</v>
      </c>
    </row>
    <row r="182" spans="1:12">
      <c r="A182" s="104">
        <v>44938</v>
      </c>
      <c r="B182" s="105" t="s">
        <v>124</v>
      </c>
      <c r="C182" s="116" t="s">
        <v>57</v>
      </c>
      <c r="D182" s="106" t="s">
        <v>6</v>
      </c>
      <c r="E182" s="141">
        <v>2000</v>
      </c>
      <c r="F182" s="108">
        <f t="shared" si="2"/>
        <v>3.2610659381010554</v>
      </c>
      <c r="G182" s="118" t="s">
        <v>238</v>
      </c>
      <c r="H182" s="109">
        <v>3</v>
      </c>
      <c r="I182" s="118" t="s">
        <v>136</v>
      </c>
      <c r="J182" s="111" t="s">
        <v>22</v>
      </c>
      <c r="K182" s="112" t="s">
        <v>106</v>
      </c>
      <c r="L182" s="113">
        <v>613.29639999999995</v>
      </c>
    </row>
    <row r="183" spans="1:12">
      <c r="A183" s="104">
        <v>44938</v>
      </c>
      <c r="B183" s="105" t="s">
        <v>47</v>
      </c>
      <c r="C183" s="105" t="s">
        <v>264</v>
      </c>
      <c r="D183" s="106" t="s">
        <v>6</v>
      </c>
      <c r="E183" s="131">
        <v>8000</v>
      </c>
      <c r="F183" s="108">
        <f t="shared" si="2"/>
        <v>12.967897968578782</v>
      </c>
      <c r="G183" s="118" t="s">
        <v>239</v>
      </c>
      <c r="H183" s="109">
        <v>3</v>
      </c>
      <c r="I183" s="118" t="s">
        <v>136</v>
      </c>
      <c r="J183" s="111" t="s">
        <v>22</v>
      </c>
      <c r="K183" s="112" t="s">
        <v>43</v>
      </c>
      <c r="L183" s="114">
        <v>616.90800000000002</v>
      </c>
    </row>
    <row r="184" spans="1:12">
      <c r="A184" s="104">
        <v>44938</v>
      </c>
      <c r="B184" s="105" t="s">
        <v>45</v>
      </c>
      <c r="C184" s="116" t="s">
        <v>57</v>
      </c>
      <c r="D184" s="106" t="s">
        <v>6</v>
      </c>
      <c r="E184" s="143">
        <v>1500</v>
      </c>
      <c r="F184" s="108">
        <f t="shared" si="2"/>
        <v>2.4457994535757916</v>
      </c>
      <c r="G184" s="118" t="s">
        <v>240</v>
      </c>
      <c r="H184" s="109">
        <v>3</v>
      </c>
      <c r="I184" s="118" t="s">
        <v>136</v>
      </c>
      <c r="J184" s="111" t="s">
        <v>22</v>
      </c>
      <c r="K184" s="112" t="s">
        <v>106</v>
      </c>
      <c r="L184" s="113">
        <v>613.29639999999995</v>
      </c>
    </row>
    <row r="185" spans="1:12">
      <c r="A185" s="104">
        <v>44938</v>
      </c>
      <c r="B185" s="105" t="s">
        <v>46</v>
      </c>
      <c r="C185" s="105" t="s">
        <v>264</v>
      </c>
      <c r="D185" s="106" t="s">
        <v>6</v>
      </c>
      <c r="E185" s="131">
        <v>3000</v>
      </c>
      <c r="F185" s="108">
        <f t="shared" si="2"/>
        <v>4.8629617382170434</v>
      </c>
      <c r="G185" s="109" t="s">
        <v>238</v>
      </c>
      <c r="H185" s="109">
        <v>3</v>
      </c>
      <c r="I185" s="118" t="s">
        <v>136</v>
      </c>
      <c r="J185" s="111" t="s">
        <v>22</v>
      </c>
      <c r="K185" s="112" t="s">
        <v>43</v>
      </c>
      <c r="L185" s="114">
        <v>616.90800000000002</v>
      </c>
    </row>
    <row r="186" spans="1:12">
      <c r="A186" s="104">
        <v>44938</v>
      </c>
      <c r="B186" s="105" t="s">
        <v>45</v>
      </c>
      <c r="C186" s="116" t="s">
        <v>57</v>
      </c>
      <c r="D186" s="106" t="s">
        <v>6</v>
      </c>
      <c r="E186" s="131">
        <v>500</v>
      </c>
      <c r="F186" s="108">
        <f t="shared" si="2"/>
        <v>0.81526648452526385</v>
      </c>
      <c r="G186" s="118" t="s">
        <v>142</v>
      </c>
      <c r="H186" s="110"/>
      <c r="I186" s="118" t="s">
        <v>119</v>
      </c>
      <c r="J186" s="111" t="s">
        <v>22</v>
      </c>
      <c r="K186" s="112" t="s">
        <v>106</v>
      </c>
      <c r="L186" s="113">
        <v>613.29639999999995</v>
      </c>
    </row>
    <row r="187" spans="1:12">
      <c r="A187" s="104">
        <v>44938</v>
      </c>
      <c r="B187" s="105" t="s">
        <v>45</v>
      </c>
      <c r="C187" s="116" t="s">
        <v>57</v>
      </c>
      <c r="D187" s="106" t="s">
        <v>7</v>
      </c>
      <c r="E187" s="121">
        <v>1300</v>
      </c>
      <c r="F187" s="108">
        <f t="shared" si="2"/>
        <v>2.1196928597656859</v>
      </c>
      <c r="G187" s="109" t="s">
        <v>133</v>
      </c>
      <c r="H187" s="110"/>
      <c r="I187" s="109" t="s">
        <v>12</v>
      </c>
      <c r="J187" s="111" t="s">
        <v>22</v>
      </c>
      <c r="K187" s="112" t="s">
        <v>106</v>
      </c>
      <c r="L187" s="113">
        <v>613.29639999999995</v>
      </c>
    </row>
    <row r="188" spans="1:12">
      <c r="A188" s="104">
        <v>44938</v>
      </c>
      <c r="B188" s="105" t="s">
        <v>45</v>
      </c>
      <c r="C188" s="116" t="s">
        <v>57</v>
      </c>
      <c r="D188" s="106" t="s">
        <v>10</v>
      </c>
      <c r="E188" s="117">
        <v>1800</v>
      </c>
      <c r="F188" s="108">
        <f t="shared" si="2"/>
        <v>2.9349593442909501</v>
      </c>
      <c r="G188" s="118" t="s">
        <v>247</v>
      </c>
      <c r="H188" s="110"/>
      <c r="I188" s="118" t="s">
        <v>135</v>
      </c>
      <c r="J188" s="111" t="s">
        <v>22</v>
      </c>
      <c r="K188" s="112" t="s">
        <v>106</v>
      </c>
      <c r="L188" s="113">
        <v>613.29639999999995</v>
      </c>
    </row>
    <row r="189" spans="1:12">
      <c r="A189" s="104">
        <v>44938</v>
      </c>
      <c r="B189" s="105" t="s">
        <v>18</v>
      </c>
      <c r="C189" s="105" t="s">
        <v>40</v>
      </c>
      <c r="D189" s="106" t="s">
        <v>9</v>
      </c>
      <c r="E189" s="107">
        <v>5000</v>
      </c>
      <c r="F189" s="108">
        <f t="shared" si="2"/>
        <v>8.1526648452526391</v>
      </c>
      <c r="G189" s="109" t="s">
        <v>145</v>
      </c>
      <c r="H189" s="110"/>
      <c r="I189" s="109" t="s">
        <v>17</v>
      </c>
      <c r="J189" s="111" t="s">
        <v>22</v>
      </c>
      <c r="K189" s="112" t="s">
        <v>106</v>
      </c>
      <c r="L189" s="113">
        <v>613.29639999999995</v>
      </c>
    </row>
    <row r="190" spans="1:12">
      <c r="A190" s="104">
        <v>44938</v>
      </c>
      <c r="B190" s="105" t="s">
        <v>18</v>
      </c>
      <c r="C190" s="105" t="s">
        <v>40</v>
      </c>
      <c r="D190" s="106" t="s">
        <v>9</v>
      </c>
      <c r="E190" s="107">
        <v>5000</v>
      </c>
      <c r="F190" s="108">
        <f t="shared" si="2"/>
        <v>8.1526648452526391</v>
      </c>
      <c r="G190" s="109" t="s">
        <v>146</v>
      </c>
      <c r="H190" s="110"/>
      <c r="I190" s="109" t="s">
        <v>16</v>
      </c>
      <c r="J190" s="111" t="s">
        <v>22</v>
      </c>
      <c r="K190" s="112" t="s">
        <v>106</v>
      </c>
      <c r="L190" s="113">
        <v>613.29639999999995</v>
      </c>
    </row>
    <row r="191" spans="1:12">
      <c r="A191" s="104">
        <v>44938</v>
      </c>
      <c r="B191" s="105" t="s">
        <v>18</v>
      </c>
      <c r="C191" s="105" t="s">
        <v>40</v>
      </c>
      <c r="D191" s="106" t="s">
        <v>7</v>
      </c>
      <c r="E191" s="107">
        <v>5000</v>
      </c>
      <c r="F191" s="108">
        <f t="shared" si="2"/>
        <v>8.1049362303617389</v>
      </c>
      <c r="G191" s="109" t="s">
        <v>147</v>
      </c>
      <c r="H191" s="110"/>
      <c r="I191" s="109" t="s">
        <v>20</v>
      </c>
      <c r="J191" s="111" t="s">
        <v>22</v>
      </c>
      <c r="K191" s="112" t="s">
        <v>43</v>
      </c>
      <c r="L191" s="114">
        <v>616.90800000000002</v>
      </c>
    </row>
    <row r="192" spans="1:12">
      <c r="A192" s="104">
        <v>44938</v>
      </c>
      <c r="B192" s="105" t="s">
        <v>18</v>
      </c>
      <c r="C192" s="105" t="s">
        <v>40</v>
      </c>
      <c r="D192" s="106" t="s">
        <v>6</v>
      </c>
      <c r="E192" s="107">
        <v>5000</v>
      </c>
      <c r="F192" s="108">
        <f t="shared" si="2"/>
        <v>8.1049362303617389</v>
      </c>
      <c r="G192" s="109" t="s">
        <v>148</v>
      </c>
      <c r="H192" s="110"/>
      <c r="I192" s="109" t="s">
        <v>13</v>
      </c>
      <c r="J192" s="111" t="s">
        <v>22</v>
      </c>
      <c r="K192" s="112" t="s">
        <v>43</v>
      </c>
      <c r="L192" s="114">
        <v>616.90800000000002</v>
      </c>
    </row>
    <row r="193" spans="1:12">
      <c r="A193" s="104">
        <v>44938</v>
      </c>
      <c r="B193" s="105" t="s">
        <v>18</v>
      </c>
      <c r="C193" s="105" t="s">
        <v>40</v>
      </c>
      <c r="D193" s="106" t="s">
        <v>7</v>
      </c>
      <c r="E193" s="107">
        <v>2500</v>
      </c>
      <c r="F193" s="108">
        <f t="shared" si="2"/>
        <v>4.0524681151808695</v>
      </c>
      <c r="G193" s="109" t="s">
        <v>149</v>
      </c>
      <c r="H193" s="110"/>
      <c r="I193" s="109" t="s">
        <v>14</v>
      </c>
      <c r="J193" s="111" t="s">
        <v>22</v>
      </c>
      <c r="K193" s="112" t="s">
        <v>43</v>
      </c>
      <c r="L193" s="114">
        <v>616.90800000000002</v>
      </c>
    </row>
    <row r="194" spans="1:12">
      <c r="A194" s="104">
        <v>44938</v>
      </c>
      <c r="B194" s="105" t="s">
        <v>18</v>
      </c>
      <c r="C194" s="105" t="s">
        <v>40</v>
      </c>
      <c r="D194" s="106" t="s">
        <v>7</v>
      </c>
      <c r="E194" s="107">
        <v>2500</v>
      </c>
      <c r="F194" s="108">
        <f t="shared" si="2"/>
        <v>4.0524681151808695</v>
      </c>
      <c r="G194" s="109" t="s">
        <v>149</v>
      </c>
      <c r="H194" s="110"/>
      <c r="I194" s="109" t="s">
        <v>39</v>
      </c>
      <c r="J194" s="111" t="s">
        <v>22</v>
      </c>
      <c r="K194" s="112" t="s">
        <v>43</v>
      </c>
      <c r="L194" s="114">
        <v>616.90800000000002</v>
      </c>
    </row>
    <row r="195" spans="1:12">
      <c r="A195" s="104">
        <v>44938</v>
      </c>
      <c r="B195" s="105" t="s">
        <v>18</v>
      </c>
      <c r="C195" s="105" t="s">
        <v>40</v>
      </c>
      <c r="D195" s="106" t="s">
        <v>7</v>
      </c>
      <c r="E195" s="107">
        <v>2500</v>
      </c>
      <c r="F195" s="108">
        <f t="shared" ref="F195:F258" si="3">E195/L195</f>
        <v>4.0524681151808695</v>
      </c>
      <c r="G195" s="109" t="s">
        <v>150</v>
      </c>
      <c r="H195" s="110"/>
      <c r="I195" s="109" t="s">
        <v>12</v>
      </c>
      <c r="J195" s="111" t="s">
        <v>22</v>
      </c>
      <c r="K195" s="112" t="s">
        <v>43</v>
      </c>
      <c r="L195" s="114">
        <v>616.90800000000002</v>
      </c>
    </row>
    <row r="196" spans="1:12">
      <c r="A196" s="104">
        <v>44938</v>
      </c>
      <c r="B196" s="105" t="s">
        <v>18</v>
      </c>
      <c r="C196" s="105" t="s">
        <v>40</v>
      </c>
      <c r="D196" s="106" t="s">
        <v>7</v>
      </c>
      <c r="E196" s="107">
        <v>2500</v>
      </c>
      <c r="F196" s="108">
        <f t="shared" si="3"/>
        <v>4.0524681151808695</v>
      </c>
      <c r="G196" s="109" t="s">
        <v>151</v>
      </c>
      <c r="H196" s="110"/>
      <c r="I196" s="109" t="s">
        <v>58</v>
      </c>
      <c r="J196" s="111" t="s">
        <v>22</v>
      </c>
      <c r="K196" s="112" t="s">
        <v>43</v>
      </c>
      <c r="L196" s="114">
        <v>616.90800000000002</v>
      </c>
    </row>
    <row r="197" spans="1:12">
      <c r="A197" s="104">
        <v>44938</v>
      </c>
      <c r="B197" s="105" t="s">
        <v>18</v>
      </c>
      <c r="C197" s="105" t="s">
        <v>40</v>
      </c>
      <c r="D197" s="106" t="s">
        <v>7</v>
      </c>
      <c r="E197" s="107">
        <v>2500</v>
      </c>
      <c r="F197" s="108">
        <f t="shared" si="3"/>
        <v>4.0524681151808695</v>
      </c>
      <c r="G197" s="109" t="s">
        <v>152</v>
      </c>
      <c r="H197" s="110"/>
      <c r="I197" s="109" t="s">
        <v>119</v>
      </c>
      <c r="J197" s="111" t="s">
        <v>22</v>
      </c>
      <c r="K197" s="112" t="s">
        <v>43</v>
      </c>
      <c r="L197" s="114">
        <v>616.90800000000002</v>
      </c>
    </row>
    <row r="198" spans="1:12">
      <c r="A198" s="104">
        <v>44938</v>
      </c>
      <c r="B198" s="105" t="s">
        <v>18</v>
      </c>
      <c r="C198" s="105" t="s">
        <v>40</v>
      </c>
      <c r="D198" s="106" t="s">
        <v>6</v>
      </c>
      <c r="E198" s="107">
        <v>2500</v>
      </c>
      <c r="F198" s="108">
        <f t="shared" si="3"/>
        <v>4.0524681151808695</v>
      </c>
      <c r="G198" s="109" t="s">
        <v>153</v>
      </c>
      <c r="H198" s="110"/>
      <c r="I198" s="109" t="s">
        <v>24</v>
      </c>
      <c r="J198" s="111" t="s">
        <v>22</v>
      </c>
      <c r="K198" s="112" t="s">
        <v>43</v>
      </c>
      <c r="L198" s="114">
        <v>616.90800000000002</v>
      </c>
    </row>
    <row r="199" spans="1:12">
      <c r="A199" s="104">
        <v>44938</v>
      </c>
      <c r="B199" s="105" t="s">
        <v>18</v>
      </c>
      <c r="C199" s="105" t="s">
        <v>40</v>
      </c>
      <c r="D199" s="106" t="s">
        <v>6</v>
      </c>
      <c r="E199" s="107">
        <v>2500</v>
      </c>
      <c r="F199" s="108">
        <f t="shared" si="3"/>
        <v>4.0524681151808695</v>
      </c>
      <c r="G199" s="109" t="s">
        <v>154</v>
      </c>
      <c r="H199" s="110"/>
      <c r="I199" s="109" t="s">
        <v>104</v>
      </c>
      <c r="J199" s="111" t="s">
        <v>22</v>
      </c>
      <c r="K199" s="112" t="s">
        <v>43</v>
      </c>
      <c r="L199" s="114">
        <v>616.90800000000002</v>
      </c>
    </row>
    <row r="200" spans="1:12">
      <c r="A200" s="104">
        <v>44938</v>
      </c>
      <c r="B200" s="105" t="s">
        <v>18</v>
      </c>
      <c r="C200" s="105" t="s">
        <v>40</v>
      </c>
      <c r="D200" s="106" t="s">
        <v>6</v>
      </c>
      <c r="E200" s="107">
        <v>2500</v>
      </c>
      <c r="F200" s="108">
        <f t="shared" si="3"/>
        <v>4.0524681151808695</v>
      </c>
      <c r="G200" s="109" t="s">
        <v>155</v>
      </c>
      <c r="H200" s="110"/>
      <c r="I200" s="109" t="s">
        <v>127</v>
      </c>
      <c r="J200" s="111" t="s">
        <v>22</v>
      </c>
      <c r="K200" s="112" t="s">
        <v>43</v>
      </c>
      <c r="L200" s="114">
        <v>616.90800000000002</v>
      </c>
    </row>
    <row r="201" spans="1:12">
      <c r="A201" s="104">
        <v>44938</v>
      </c>
      <c r="B201" s="105" t="s">
        <v>18</v>
      </c>
      <c r="C201" s="105" t="s">
        <v>40</v>
      </c>
      <c r="D201" s="106" t="s">
        <v>6</v>
      </c>
      <c r="E201" s="107">
        <v>2500</v>
      </c>
      <c r="F201" s="108">
        <f t="shared" si="3"/>
        <v>4.0524681151808695</v>
      </c>
      <c r="G201" s="109" t="s">
        <v>156</v>
      </c>
      <c r="H201" s="110"/>
      <c r="I201" s="109" t="s">
        <v>136</v>
      </c>
      <c r="J201" s="111" t="s">
        <v>22</v>
      </c>
      <c r="K201" s="112" t="s">
        <v>43</v>
      </c>
      <c r="L201" s="114">
        <v>616.90800000000002</v>
      </c>
    </row>
    <row r="202" spans="1:12">
      <c r="A202" s="104">
        <v>44938</v>
      </c>
      <c r="B202" s="105" t="s">
        <v>18</v>
      </c>
      <c r="C202" s="105" t="s">
        <v>40</v>
      </c>
      <c r="D202" s="106" t="s">
        <v>6</v>
      </c>
      <c r="E202" s="107">
        <v>2500</v>
      </c>
      <c r="F202" s="108">
        <f t="shared" si="3"/>
        <v>4.0524681151808695</v>
      </c>
      <c r="G202" s="109" t="s">
        <v>157</v>
      </c>
      <c r="H202" s="110"/>
      <c r="I202" s="109" t="s">
        <v>44</v>
      </c>
      <c r="J202" s="111" t="s">
        <v>22</v>
      </c>
      <c r="K202" s="112" t="s">
        <v>43</v>
      </c>
      <c r="L202" s="114">
        <v>616.90800000000002</v>
      </c>
    </row>
    <row r="203" spans="1:12">
      <c r="A203" s="104">
        <v>44938</v>
      </c>
      <c r="B203" s="105" t="s">
        <v>18</v>
      </c>
      <c r="C203" s="105" t="s">
        <v>40</v>
      </c>
      <c r="D203" s="106" t="s">
        <v>10</v>
      </c>
      <c r="E203" s="107">
        <v>2500</v>
      </c>
      <c r="F203" s="108">
        <f t="shared" si="3"/>
        <v>4.0763324226263196</v>
      </c>
      <c r="G203" s="109" t="s">
        <v>158</v>
      </c>
      <c r="H203" s="110"/>
      <c r="I203" s="109" t="s">
        <v>15</v>
      </c>
      <c r="J203" s="111" t="s">
        <v>22</v>
      </c>
      <c r="K203" s="112" t="s">
        <v>106</v>
      </c>
      <c r="L203" s="113">
        <v>613.29639999999995</v>
      </c>
    </row>
    <row r="204" spans="1:12">
      <c r="A204" s="104">
        <v>44938</v>
      </c>
      <c r="B204" s="105" t="s">
        <v>18</v>
      </c>
      <c r="C204" s="105" t="s">
        <v>40</v>
      </c>
      <c r="D204" s="106" t="s">
        <v>10</v>
      </c>
      <c r="E204" s="107">
        <v>2500</v>
      </c>
      <c r="F204" s="108">
        <f t="shared" si="3"/>
        <v>4.0763324226263196</v>
      </c>
      <c r="G204" s="109" t="s">
        <v>159</v>
      </c>
      <c r="H204" s="110"/>
      <c r="I204" s="109" t="s">
        <v>135</v>
      </c>
      <c r="J204" s="111" t="s">
        <v>22</v>
      </c>
      <c r="K204" s="112" t="s">
        <v>106</v>
      </c>
      <c r="L204" s="113">
        <v>613.29639999999995</v>
      </c>
    </row>
    <row r="205" spans="1:12">
      <c r="A205" s="104">
        <v>44938</v>
      </c>
      <c r="B205" s="105" t="s">
        <v>45</v>
      </c>
      <c r="C205" s="116" t="s">
        <v>57</v>
      </c>
      <c r="D205" s="106" t="s">
        <v>7</v>
      </c>
      <c r="E205" s="121">
        <v>1950</v>
      </c>
      <c r="F205" s="108">
        <f t="shared" si="3"/>
        <v>3.1795392896485293</v>
      </c>
      <c r="G205" s="118" t="s">
        <v>60</v>
      </c>
      <c r="H205" s="110"/>
      <c r="I205" s="109" t="s">
        <v>39</v>
      </c>
      <c r="J205" s="111" t="s">
        <v>22</v>
      </c>
      <c r="K205" s="112" t="s">
        <v>106</v>
      </c>
      <c r="L205" s="113">
        <v>613.29639999999995</v>
      </c>
    </row>
    <row r="206" spans="1:12">
      <c r="A206" s="104">
        <v>44938</v>
      </c>
      <c r="B206" s="105" t="s">
        <v>45</v>
      </c>
      <c r="C206" s="116" t="s">
        <v>57</v>
      </c>
      <c r="D206" s="106" t="s">
        <v>7</v>
      </c>
      <c r="E206" s="121">
        <v>1700</v>
      </c>
      <c r="F206" s="108">
        <f t="shared" si="3"/>
        <v>2.771906047385897</v>
      </c>
      <c r="G206" s="109" t="s">
        <v>92</v>
      </c>
      <c r="H206" s="110"/>
      <c r="I206" s="109" t="s">
        <v>58</v>
      </c>
      <c r="J206" s="111" t="s">
        <v>22</v>
      </c>
      <c r="K206" s="112" t="s">
        <v>106</v>
      </c>
      <c r="L206" s="113">
        <v>613.29639999999995</v>
      </c>
    </row>
    <row r="207" spans="1:12">
      <c r="A207" s="104">
        <v>44938</v>
      </c>
      <c r="B207" s="105" t="s">
        <v>45</v>
      </c>
      <c r="C207" s="116" t="s">
        <v>57</v>
      </c>
      <c r="D207" s="106" t="s">
        <v>10</v>
      </c>
      <c r="E207" s="107">
        <v>1850</v>
      </c>
      <c r="F207" s="108">
        <f t="shared" si="3"/>
        <v>3.0164859927434762</v>
      </c>
      <c r="G207" s="118" t="s">
        <v>62</v>
      </c>
      <c r="H207" s="110"/>
      <c r="I207" s="109" t="s">
        <v>15</v>
      </c>
      <c r="J207" s="111" t="s">
        <v>22</v>
      </c>
      <c r="K207" s="112" t="s">
        <v>106</v>
      </c>
      <c r="L207" s="113">
        <v>613.29639999999995</v>
      </c>
    </row>
    <row r="208" spans="1:12">
      <c r="A208" s="104">
        <v>44938</v>
      </c>
      <c r="B208" s="105" t="s">
        <v>61</v>
      </c>
      <c r="C208" s="105" t="s">
        <v>49</v>
      </c>
      <c r="D208" s="106" t="s">
        <v>10</v>
      </c>
      <c r="E208" s="107">
        <v>12000</v>
      </c>
      <c r="F208" s="108">
        <f t="shared" si="3"/>
        <v>19.566395628606333</v>
      </c>
      <c r="G208" s="118" t="s">
        <v>77</v>
      </c>
      <c r="H208" s="110"/>
      <c r="I208" s="109" t="s">
        <v>15</v>
      </c>
      <c r="J208" s="111" t="s">
        <v>22</v>
      </c>
      <c r="K208" s="112" t="s">
        <v>106</v>
      </c>
      <c r="L208" s="113">
        <v>613.29639999999995</v>
      </c>
    </row>
    <row r="209" spans="1:12">
      <c r="A209" s="104">
        <v>44939</v>
      </c>
      <c r="B209" s="105" t="s">
        <v>199</v>
      </c>
      <c r="C209" s="116" t="s">
        <v>57</v>
      </c>
      <c r="D209" s="106" t="s">
        <v>7</v>
      </c>
      <c r="E209" s="128">
        <v>1700</v>
      </c>
      <c r="F209" s="108">
        <f t="shared" si="3"/>
        <v>2.771906047385897</v>
      </c>
      <c r="G209" s="129" t="s">
        <v>200</v>
      </c>
      <c r="H209" s="110"/>
      <c r="I209" s="109" t="s">
        <v>20</v>
      </c>
      <c r="J209" s="111" t="s">
        <v>22</v>
      </c>
      <c r="K209" s="112" t="s">
        <v>106</v>
      </c>
      <c r="L209" s="113">
        <v>613.29639999999995</v>
      </c>
    </row>
    <row r="210" spans="1:12">
      <c r="A210" s="104">
        <v>44939</v>
      </c>
      <c r="B210" s="140" t="s">
        <v>45</v>
      </c>
      <c r="C210" s="116" t="s">
        <v>57</v>
      </c>
      <c r="D210" s="106" t="s">
        <v>8</v>
      </c>
      <c r="E210" s="117">
        <v>1700</v>
      </c>
      <c r="F210" s="108">
        <f t="shared" si="3"/>
        <v>2.771906047385897</v>
      </c>
      <c r="G210" s="118" t="s">
        <v>66</v>
      </c>
      <c r="H210" s="110"/>
      <c r="I210" s="118" t="s">
        <v>14</v>
      </c>
      <c r="J210" s="111" t="s">
        <v>22</v>
      </c>
      <c r="K210" s="112" t="s">
        <v>106</v>
      </c>
      <c r="L210" s="113">
        <v>613.29639999999995</v>
      </c>
    </row>
    <row r="211" spans="1:12">
      <c r="A211" s="104">
        <v>44939</v>
      </c>
      <c r="B211" s="140" t="s">
        <v>180</v>
      </c>
      <c r="C211" s="105" t="s">
        <v>272</v>
      </c>
      <c r="D211" s="106" t="s">
        <v>10</v>
      </c>
      <c r="E211" s="117">
        <v>6400</v>
      </c>
      <c r="F211" s="108">
        <f t="shared" si="3"/>
        <v>10.435411001923377</v>
      </c>
      <c r="G211" s="118" t="s">
        <v>73</v>
      </c>
      <c r="H211" s="110"/>
      <c r="I211" s="118" t="s">
        <v>14</v>
      </c>
      <c r="J211" s="111" t="s">
        <v>22</v>
      </c>
      <c r="K211" s="112" t="s">
        <v>106</v>
      </c>
      <c r="L211" s="113">
        <v>613.29639999999995</v>
      </c>
    </row>
    <row r="212" spans="1:12">
      <c r="A212" s="122">
        <v>44939</v>
      </c>
      <c r="B212" s="123" t="s">
        <v>81</v>
      </c>
      <c r="C212" s="116" t="s">
        <v>57</v>
      </c>
      <c r="D212" s="124" t="s">
        <v>9</v>
      </c>
      <c r="E212" s="125">
        <v>1700</v>
      </c>
      <c r="F212" s="108">
        <f t="shared" si="3"/>
        <v>2.771906047385897</v>
      </c>
      <c r="G212" s="126" t="s">
        <v>59</v>
      </c>
      <c r="H212" s="110"/>
      <c r="I212" s="118" t="s">
        <v>16</v>
      </c>
      <c r="J212" s="111" t="s">
        <v>22</v>
      </c>
      <c r="K212" s="112" t="s">
        <v>106</v>
      </c>
      <c r="L212" s="113">
        <v>613.29639999999995</v>
      </c>
    </row>
    <row r="213" spans="1:12">
      <c r="A213" s="104">
        <v>44939</v>
      </c>
      <c r="B213" s="105" t="s">
        <v>45</v>
      </c>
      <c r="C213" s="116" t="s">
        <v>57</v>
      </c>
      <c r="D213" s="106" t="s">
        <v>6</v>
      </c>
      <c r="E213" s="120">
        <v>1900</v>
      </c>
      <c r="F213" s="108">
        <f t="shared" si="3"/>
        <v>3.0980126411960027</v>
      </c>
      <c r="G213" s="118" t="s">
        <v>132</v>
      </c>
      <c r="H213" s="110"/>
      <c r="I213" s="118" t="s">
        <v>127</v>
      </c>
      <c r="J213" s="111" t="s">
        <v>22</v>
      </c>
      <c r="K213" s="112" t="s">
        <v>106</v>
      </c>
      <c r="L213" s="113">
        <v>613.29639999999995</v>
      </c>
    </row>
    <row r="214" spans="1:12">
      <c r="A214" s="115">
        <v>44939</v>
      </c>
      <c r="B214" s="105" t="s">
        <v>45</v>
      </c>
      <c r="C214" s="116" t="s">
        <v>57</v>
      </c>
      <c r="D214" s="106" t="s">
        <v>6</v>
      </c>
      <c r="E214" s="121">
        <v>1850</v>
      </c>
      <c r="F214" s="108">
        <f t="shared" si="3"/>
        <v>3.0164859927434762</v>
      </c>
      <c r="G214" s="109" t="s">
        <v>65</v>
      </c>
      <c r="H214" s="110"/>
      <c r="I214" s="118" t="s">
        <v>13</v>
      </c>
      <c r="J214" s="111" t="s">
        <v>22</v>
      </c>
      <c r="K214" s="112" t="s">
        <v>106</v>
      </c>
      <c r="L214" s="113">
        <v>613.29639999999995</v>
      </c>
    </row>
    <row r="215" spans="1:12">
      <c r="A215" s="104">
        <v>44939</v>
      </c>
      <c r="B215" s="105" t="s">
        <v>206</v>
      </c>
      <c r="C215" s="116" t="s">
        <v>57</v>
      </c>
      <c r="D215" s="106" t="s">
        <v>6</v>
      </c>
      <c r="E215" s="131">
        <v>6000</v>
      </c>
      <c r="F215" s="108">
        <f t="shared" si="3"/>
        <v>9.7831978143031666</v>
      </c>
      <c r="G215" s="118" t="s">
        <v>183</v>
      </c>
      <c r="H215" s="109">
        <v>1</v>
      </c>
      <c r="I215" s="130" t="s">
        <v>24</v>
      </c>
      <c r="J215" s="111" t="s">
        <v>22</v>
      </c>
      <c r="K215" s="112" t="s">
        <v>106</v>
      </c>
      <c r="L215" s="113">
        <v>613.29639999999995</v>
      </c>
    </row>
    <row r="216" spans="1:12">
      <c r="A216" s="104">
        <v>44939</v>
      </c>
      <c r="B216" s="105" t="s">
        <v>207</v>
      </c>
      <c r="C216" s="116" t="s">
        <v>57</v>
      </c>
      <c r="D216" s="106" t="s">
        <v>6</v>
      </c>
      <c r="E216" s="131">
        <v>6000</v>
      </c>
      <c r="F216" s="108">
        <f t="shared" si="3"/>
        <v>9.7831978143031666</v>
      </c>
      <c r="G216" s="118" t="s">
        <v>183</v>
      </c>
      <c r="H216" s="109">
        <v>1</v>
      </c>
      <c r="I216" s="130" t="s">
        <v>24</v>
      </c>
      <c r="J216" s="111" t="s">
        <v>22</v>
      </c>
      <c r="K216" s="112" t="s">
        <v>106</v>
      </c>
      <c r="L216" s="113">
        <v>613.29639999999995</v>
      </c>
    </row>
    <row r="217" spans="1:12">
      <c r="A217" s="104">
        <v>44939</v>
      </c>
      <c r="B217" s="105" t="s">
        <v>45</v>
      </c>
      <c r="C217" s="116" t="s">
        <v>57</v>
      </c>
      <c r="D217" s="106" t="s">
        <v>6</v>
      </c>
      <c r="E217" s="131">
        <v>2000</v>
      </c>
      <c r="F217" s="108">
        <f t="shared" si="3"/>
        <v>3.2610659381010554</v>
      </c>
      <c r="G217" s="118" t="s">
        <v>183</v>
      </c>
      <c r="H217" s="109">
        <v>1</v>
      </c>
      <c r="I217" s="130" t="s">
        <v>24</v>
      </c>
      <c r="J217" s="111" t="s">
        <v>22</v>
      </c>
      <c r="K217" s="112" t="s">
        <v>106</v>
      </c>
      <c r="L217" s="113">
        <v>613.29639999999995</v>
      </c>
    </row>
    <row r="218" spans="1:12">
      <c r="A218" s="104">
        <v>44939</v>
      </c>
      <c r="B218" s="105" t="s">
        <v>46</v>
      </c>
      <c r="C218" s="105" t="s">
        <v>264</v>
      </c>
      <c r="D218" s="106" t="s">
        <v>6</v>
      </c>
      <c r="E218" s="131">
        <v>5000</v>
      </c>
      <c r="F218" s="108">
        <f t="shared" si="3"/>
        <v>8.1049362303617389</v>
      </c>
      <c r="G218" s="118" t="s">
        <v>183</v>
      </c>
      <c r="H218" s="109">
        <v>1</v>
      </c>
      <c r="I218" s="130" t="s">
        <v>24</v>
      </c>
      <c r="J218" s="111" t="s">
        <v>22</v>
      </c>
      <c r="K218" s="112" t="s">
        <v>43</v>
      </c>
      <c r="L218" s="114">
        <v>616.90800000000002</v>
      </c>
    </row>
    <row r="219" spans="1:12">
      <c r="A219" s="104">
        <v>44939</v>
      </c>
      <c r="B219" s="105" t="s">
        <v>47</v>
      </c>
      <c r="C219" s="105" t="s">
        <v>264</v>
      </c>
      <c r="D219" s="106" t="s">
        <v>6</v>
      </c>
      <c r="E219" s="131">
        <v>8000</v>
      </c>
      <c r="F219" s="108">
        <f t="shared" si="3"/>
        <v>12.967897968578782</v>
      </c>
      <c r="G219" s="118" t="s">
        <v>184</v>
      </c>
      <c r="H219" s="109">
        <v>1</v>
      </c>
      <c r="I219" s="130" t="s">
        <v>24</v>
      </c>
      <c r="J219" s="111" t="s">
        <v>22</v>
      </c>
      <c r="K219" s="112" t="s">
        <v>43</v>
      </c>
      <c r="L219" s="114">
        <v>616.90800000000002</v>
      </c>
    </row>
    <row r="220" spans="1:12">
      <c r="A220" s="104">
        <v>44939</v>
      </c>
      <c r="B220" s="105" t="s">
        <v>164</v>
      </c>
      <c r="C220" s="105" t="s">
        <v>50</v>
      </c>
      <c r="D220" s="106" t="s">
        <v>6</v>
      </c>
      <c r="E220" s="131">
        <v>1500</v>
      </c>
      <c r="F220" s="108">
        <f t="shared" si="3"/>
        <v>2.4314808691085217</v>
      </c>
      <c r="G220" s="118" t="s">
        <v>183</v>
      </c>
      <c r="H220" s="109">
        <v>1</v>
      </c>
      <c r="I220" s="130" t="s">
        <v>24</v>
      </c>
      <c r="J220" s="111" t="s">
        <v>22</v>
      </c>
      <c r="K220" s="112" t="s">
        <v>43</v>
      </c>
      <c r="L220" s="114">
        <v>616.90800000000002</v>
      </c>
    </row>
    <row r="221" spans="1:12">
      <c r="A221" s="104">
        <v>44939</v>
      </c>
      <c r="B221" s="105" t="s">
        <v>81</v>
      </c>
      <c r="C221" s="116" t="s">
        <v>57</v>
      </c>
      <c r="D221" s="106" t="s">
        <v>6</v>
      </c>
      <c r="E221" s="120">
        <v>1600</v>
      </c>
      <c r="F221" s="108">
        <f t="shared" si="3"/>
        <v>2.6088527504808443</v>
      </c>
      <c r="G221" s="118" t="s">
        <v>63</v>
      </c>
      <c r="H221" s="110"/>
      <c r="I221" s="118" t="s">
        <v>44</v>
      </c>
      <c r="J221" s="111" t="s">
        <v>22</v>
      </c>
      <c r="K221" s="112" t="s">
        <v>106</v>
      </c>
      <c r="L221" s="113">
        <v>613.29639999999995</v>
      </c>
    </row>
    <row r="222" spans="1:12">
      <c r="A222" s="104">
        <v>44939</v>
      </c>
      <c r="B222" s="105" t="s">
        <v>225</v>
      </c>
      <c r="C222" s="116" t="s">
        <v>57</v>
      </c>
      <c r="D222" s="106" t="s">
        <v>6</v>
      </c>
      <c r="E222" s="131">
        <v>3000</v>
      </c>
      <c r="F222" s="108">
        <f t="shared" si="3"/>
        <v>4.8915989071515833</v>
      </c>
      <c r="G222" s="118" t="s">
        <v>220</v>
      </c>
      <c r="H222" s="109">
        <v>2</v>
      </c>
      <c r="I222" s="118" t="s">
        <v>104</v>
      </c>
      <c r="J222" s="111" t="s">
        <v>22</v>
      </c>
      <c r="K222" s="112" t="s">
        <v>106</v>
      </c>
      <c r="L222" s="113">
        <v>613.29639999999995</v>
      </c>
    </row>
    <row r="223" spans="1:12">
      <c r="A223" s="104">
        <v>44939</v>
      </c>
      <c r="B223" s="105" t="s">
        <v>226</v>
      </c>
      <c r="C223" s="116" t="s">
        <v>57</v>
      </c>
      <c r="D223" s="106" t="s">
        <v>6</v>
      </c>
      <c r="E223" s="131">
        <v>3000</v>
      </c>
      <c r="F223" s="108">
        <f t="shared" si="3"/>
        <v>4.8915989071515833</v>
      </c>
      <c r="G223" s="109" t="s">
        <v>220</v>
      </c>
      <c r="H223" s="109">
        <v>2</v>
      </c>
      <c r="I223" s="118" t="s">
        <v>104</v>
      </c>
      <c r="J223" s="111" t="s">
        <v>22</v>
      </c>
      <c r="K223" s="112" t="s">
        <v>106</v>
      </c>
      <c r="L223" s="113">
        <v>613.29639999999995</v>
      </c>
    </row>
    <row r="224" spans="1:12">
      <c r="A224" s="104">
        <v>44939</v>
      </c>
      <c r="B224" s="105" t="s">
        <v>223</v>
      </c>
      <c r="C224" s="116" t="s">
        <v>57</v>
      </c>
      <c r="D224" s="106" t="s">
        <v>6</v>
      </c>
      <c r="E224" s="131">
        <v>1000</v>
      </c>
      <c r="F224" s="108">
        <f t="shared" si="3"/>
        <v>1.6305329690505277</v>
      </c>
      <c r="G224" s="118" t="s">
        <v>220</v>
      </c>
      <c r="H224" s="109">
        <v>2</v>
      </c>
      <c r="I224" s="118" t="s">
        <v>104</v>
      </c>
      <c r="J224" s="111" t="s">
        <v>22</v>
      </c>
      <c r="K224" s="112" t="s">
        <v>106</v>
      </c>
      <c r="L224" s="113">
        <v>613.29639999999995</v>
      </c>
    </row>
    <row r="225" spans="1:12">
      <c r="A225" s="104">
        <v>44939</v>
      </c>
      <c r="B225" s="105" t="s">
        <v>45</v>
      </c>
      <c r="C225" s="116" t="s">
        <v>57</v>
      </c>
      <c r="D225" s="106" t="s">
        <v>6</v>
      </c>
      <c r="E225" s="131">
        <v>1900</v>
      </c>
      <c r="F225" s="108">
        <f t="shared" si="3"/>
        <v>3.0980126411960027</v>
      </c>
      <c r="G225" s="118" t="s">
        <v>220</v>
      </c>
      <c r="H225" s="109">
        <v>2</v>
      </c>
      <c r="I225" s="118" t="s">
        <v>104</v>
      </c>
      <c r="J225" s="111" t="s">
        <v>22</v>
      </c>
      <c r="K225" s="112" t="s">
        <v>106</v>
      </c>
      <c r="L225" s="113">
        <v>613.29639999999995</v>
      </c>
    </row>
    <row r="226" spans="1:12">
      <c r="A226" s="104">
        <v>44939</v>
      </c>
      <c r="B226" s="105" t="s">
        <v>164</v>
      </c>
      <c r="C226" s="105" t="s">
        <v>50</v>
      </c>
      <c r="D226" s="106" t="s">
        <v>6</v>
      </c>
      <c r="E226" s="131">
        <v>2000</v>
      </c>
      <c r="F226" s="108">
        <f t="shared" si="3"/>
        <v>3.2419744921446956</v>
      </c>
      <c r="G226" s="118" t="s">
        <v>220</v>
      </c>
      <c r="H226" s="109">
        <v>2</v>
      </c>
      <c r="I226" s="118" t="s">
        <v>104</v>
      </c>
      <c r="J226" s="111" t="s">
        <v>22</v>
      </c>
      <c r="K226" s="112" t="s">
        <v>43</v>
      </c>
      <c r="L226" s="114">
        <v>616.90800000000002</v>
      </c>
    </row>
    <row r="227" spans="1:12">
      <c r="A227" s="104">
        <v>44939</v>
      </c>
      <c r="B227" s="105" t="s">
        <v>46</v>
      </c>
      <c r="C227" s="105" t="s">
        <v>264</v>
      </c>
      <c r="D227" s="106" t="s">
        <v>6</v>
      </c>
      <c r="E227" s="131">
        <v>5000</v>
      </c>
      <c r="F227" s="108">
        <f t="shared" si="3"/>
        <v>8.1049362303617389</v>
      </c>
      <c r="G227" s="109" t="s">
        <v>227</v>
      </c>
      <c r="H227" s="109">
        <v>2</v>
      </c>
      <c r="I227" s="118" t="s">
        <v>104</v>
      </c>
      <c r="J227" s="111" t="s">
        <v>22</v>
      </c>
      <c r="K227" s="112" t="s">
        <v>43</v>
      </c>
      <c r="L227" s="114">
        <v>616.90800000000002</v>
      </c>
    </row>
    <row r="228" spans="1:12">
      <c r="A228" s="104">
        <v>44939</v>
      </c>
      <c r="B228" s="105" t="s">
        <v>47</v>
      </c>
      <c r="C228" s="105" t="s">
        <v>264</v>
      </c>
      <c r="D228" s="106" t="s">
        <v>6</v>
      </c>
      <c r="E228" s="131">
        <v>7000</v>
      </c>
      <c r="F228" s="108">
        <f t="shared" si="3"/>
        <v>11.346910722506435</v>
      </c>
      <c r="G228" s="118" t="s">
        <v>224</v>
      </c>
      <c r="H228" s="109">
        <v>2</v>
      </c>
      <c r="I228" s="118" t="s">
        <v>104</v>
      </c>
      <c r="J228" s="111" t="s">
        <v>22</v>
      </c>
      <c r="K228" s="112" t="s">
        <v>43</v>
      </c>
      <c r="L228" s="114">
        <v>616.90800000000002</v>
      </c>
    </row>
    <row r="229" spans="1:12">
      <c r="A229" s="104">
        <v>44939</v>
      </c>
      <c r="B229" s="105" t="s">
        <v>241</v>
      </c>
      <c r="C229" s="116" t="s">
        <v>57</v>
      </c>
      <c r="D229" s="106" t="s">
        <v>6</v>
      </c>
      <c r="E229" s="131">
        <v>6000</v>
      </c>
      <c r="F229" s="108">
        <f t="shared" si="3"/>
        <v>9.7831978143031666</v>
      </c>
      <c r="G229" s="109" t="s">
        <v>238</v>
      </c>
      <c r="H229" s="109">
        <v>3</v>
      </c>
      <c r="I229" s="118" t="s">
        <v>136</v>
      </c>
      <c r="J229" s="111" t="s">
        <v>22</v>
      </c>
      <c r="K229" s="112" t="s">
        <v>106</v>
      </c>
      <c r="L229" s="113">
        <v>613.29639999999995</v>
      </c>
    </row>
    <row r="230" spans="1:12">
      <c r="A230" s="104">
        <v>44939</v>
      </c>
      <c r="B230" s="105" t="s">
        <v>242</v>
      </c>
      <c r="C230" s="116" t="s">
        <v>57</v>
      </c>
      <c r="D230" s="106" t="s">
        <v>6</v>
      </c>
      <c r="E230" s="131">
        <v>6000</v>
      </c>
      <c r="F230" s="108">
        <f t="shared" si="3"/>
        <v>9.7831978143031666</v>
      </c>
      <c r="G230" s="118" t="s">
        <v>238</v>
      </c>
      <c r="H230" s="109">
        <v>3</v>
      </c>
      <c r="I230" s="118" t="s">
        <v>136</v>
      </c>
      <c r="J230" s="111" t="s">
        <v>22</v>
      </c>
      <c r="K230" s="112" t="s">
        <v>106</v>
      </c>
      <c r="L230" s="113">
        <v>613.29639999999995</v>
      </c>
    </row>
    <row r="231" spans="1:12">
      <c r="A231" s="104">
        <v>44939</v>
      </c>
      <c r="B231" s="105" t="s">
        <v>47</v>
      </c>
      <c r="C231" s="105" t="s">
        <v>264</v>
      </c>
      <c r="D231" s="106" t="s">
        <v>6</v>
      </c>
      <c r="E231" s="131">
        <v>8000</v>
      </c>
      <c r="F231" s="108">
        <f t="shared" si="3"/>
        <v>12.967897968578782</v>
      </c>
      <c r="G231" s="118" t="s">
        <v>243</v>
      </c>
      <c r="H231" s="109">
        <v>3</v>
      </c>
      <c r="I231" s="118" t="s">
        <v>136</v>
      </c>
      <c r="J231" s="111" t="s">
        <v>22</v>
      </c>
      <c r="K231" s="112" t="s">
        <v>43</v>
      </c>
      <c r="L231" s="114">
        <v>616.90800000000002</v>
      </c>
    </row>
    <row r="232" spans="1:12">
      <c r="A232" s="104">
        <v>44939</v>
      </c>
      <c r="B232" s="105" t="s">
        <v>164</v>
      </c>
      <c r="C232" s="105" t="s">
        <v>50</v>
      </c>
      <c r="D232" s="106" t="s">
        <v>6</v>
      </c>
      <c r="E232" s="131">
        <v>3000</v>
      </c>
      <c r="F232" s="108">
        <f t="shared" si="3"/>
        <v>4.8629617382170434</v>
      </c>
      <c r="G232" s="109" t="s">
        <v>238</v>
      </c>
      <c r="H232" s="109">
        <v>3</v>
      </c>
      <c r="I232" s="118" t="s">
        <v>136</v>
      </c>
      <c r="J232" s="111" t="s">
        <v>22</v>
      </c>
      <c r="K232" s="112" t="s">
        <v>43</v>
      </c>
      <c r="L232" s="114">
        <v>616.90800000000002</v>
      </c>
    </row>
    <row r="233" spans="1:12">
      <c r="A233" s="104">
        <v>44939</v>
      </c>
      <c r="B233" s="105" t="s">
        <v>45</v>
      </c>
      <c r="C233" s="116" t="s">
        <v>57</v>
      </c>
      <c r="D233" s="106" t="s">
        <v>6</v>
      </c>
      <c r="E233" s="131">
        <v>1500</v>
      </c>
      <c r="F233" s="108">
        <f t="shared" si="3"/>
        <v>2.4457994535757916</v>
      </c>
      <c r="G233" s="118" t="s">
        <v>238</v>
      </c>
      <c r="H233" s="109">
        <v>3</v>
      </c>
      <c r="I233" s="118" t="s">
        <v>136</v>
      </c>
      <c r="J233" s="111" t="s">
        <v>22</v>
      </c>
      <c r="K233" s="112" t="s">
        <v>106</v>
      </c>
      <c r="L233" s="113">
        <v>613.29639999999995</v>
      </c>
    </row>
    <row r="234" spans="1:12">
      <c r="A234" s="104">
        <v>44939</v>
      </c>
      <c r="B234" s="105" t="s">
        <v>46</v>
      </c>
      <c r="C234" s="105" t="s">
        <v>264</v>
      </c>
      <c r="D234" s="106" t="s">
        <v>6</v>
      </c>
      <c r="E234" s="131">
        <v>3000</v>
      </c>
      <c r="F234" s="108">
        <f t="shared" si="3"/>
        <v>4.8629617382170434</v>
      </c>
      <c r="G234" s="118" t="s">
        <v>238</v>
      </c>
      <c r="H234" s="109">
        <v>3</v>
      </c>
      <c r="I234" s="118" t="s">
        <v>136</v>
      </c>
      <c r="J234" s="111" t="s">
        <v>22</v>
      </c>
      <c r="K234" s="112" t="s">
        <v>43</v>
      </c>
      <c r="L234" s="114">
        <v>616.90800000000002</v>
      </c>
    </row>
    <row r="235" spans="1:12">
      <c r="A235" s="104">
        <v>44939</v>
      </c>
      <c r="B235" s="105" t="s">
        <v>45</v>
      </c>
      <c r="C235" s="116" t="s">
        <v>57</v>
      </c>
      <c r="D235" s="106" t="s">
        <v>6</v>
      </c>
      <c r="E235" s="143">
        <v>1000</v>
      </c>
      <c r="F235" s="108">
        <f t="shared" si="3"/>
        <v>1.6305329690505277</v>
      </c>
      <c r="G235" s="118" t="s">
        <v>142</v>
      </c>
      <c r="H235" s="110"/>
      <c r="I235" s="118" t="s">
        <v>119</v>
      </c>
      <c r="J235" s="111" t="s">
        <v>22</v>
      </c>
      <c r="K235" s="112" t="s">
        <v>106</v>
      </c>
      <c r="L235" s="113">
        <v>613.29639999999995</v>
      </c>
    </row>
    <row r="236" spans="1:12">
      <c r="A236" s="104">
        <v>44939</v>
      </c>
      <c r="B236" s="105" t="s">
        <v>45</v>
      </c>
      <c r="C236" s="116" t="s">
        <v>57</v>
      </c>
      <c r="D236" s="106" t="s">
        <v>7</v>
      </c>
      <c r="E236" s="121">
        <v>1500</v>
      </c>
      <c r="F236" s="108">
        <f t="shared" si="3"/>
        <v>2.4457994535757916</v>
      </c>
      <c r="G236" s="109" t="s">
        <v>133</v>
      </c>
      <c r="H236" s="110"/>
      <c r="I236" s="109" t="s">
        <v>12</v>
      </c>
      <c r="J236" s="111" t="s">
        <v>22</v>
      </c>
      <c r="K236" s="112" t="s">
        <v>106</v>
      </c>
      <c r="L236" s="113">
        <v>613.29639999999995</v>
      </c>
    </row>
    <row r="237" spans="1:12">
      <c r="A237" s="104">
        <v>44939</v>
      </c>
      <c r="B237" s="105" t="s">
        <v>45</v>
      </c>
      <c r="C237" s="116" t="s">
        <v>57</v>
      </c>
      <c r="D237" s="106" t="s">
        <v>10</v>
      </c>
      <c r="E237" s="117">
        <v>1800</v>
      </c>
      <c r="F237" s="108">
        <f t="shared" si="3"/>
        <v>2.9349593442909501</v>
      </c>
      <c r="G237" s="118" t="s">
        <v>247</v>
      </c>
      <c r="H237" s="110"/>
      <c r="I237" s="118" t="s">
        <v>135</v>
      </c>
      <c r="J237" s="111" t="s">
        <v>22</v>
      </c>
      <c r="K237" s="112" t="s">
        <v>106</v>
      </c>
      <c r="L237" s="113">
        <v>613.29639999999995</v>
      </c>
    </row>
    <row r="238" spans="1:12">
      <c r="A238" s="104">
        <v>44939</v>
      </c>
      <c r="B238" s="105" t="s">
        <v>18</v>
      </c>
      <c r="C238" s="105" t="s">
        <v>40</v>
      </c>
      <c r="D238" s="106" t="s">
        <v>9</v>
      </c>
      <c r="E238" s="107">
        <v>5000</v>
      </c>
      <c r="F238" s="108">
        <f t="shared" si="3"/>
        <v>8.1526648452526391</v>
      </c>
      <c r="G238" s="109" t="s">
        <v>145</v>
      </c>
      <c r="H238" s="110"/>
      <c r="I238" s="109" t="s">
        <v>17</v>
      </c>
      <c r="J238" s="111" t="s">
        <v>22</v>
      </c>
      <c r="K238" s="112" t="s">
        <v>106</v>
      </c>
      <c r="L238" s="113">
        <v>613.29639999999995</v>
      </c>
    </row>
    <row r="239" spans="1:12">
      <c r="A239" s="104">
        <v>44939</v>
      </c>
      <c r="B239" s="105" t="s">
        <v>18</v>
      </c>
      <c r="C239" s="105" t="s">
        <v>40</v>
      </c>
      <c r="D239" s="106" t="s">
        <v>9</v>
      </c>
      <c r="E239" s="107">
        <v>5000</v>
      </c>
      <c r="F239" s="108">
        <f t="shared" si="3"/>
        <v>8.1526648452526391</v>
      </c>
      <c r="G239" s="109" t="s">
        <v>146</v>
      </c>
      <c r="H239" s="110"/>
      <c r="I239" s="109" t="s">
        <v>16</v>
      </c>
      <c r="J239" s="111" t="s">
        <v>22</v>
      </c>
      <c r="K239" s="112" t="s">
        <v>106</v>
      </c>
      <c r="L239" s="113">
        <v>613.29639999999995</v>
      </c>
    </row>
    <row r="240" spans="1:12">
      <c r="A240" s="104">
        <v>44939</v>
      </c>
      <c r="B240" s="105" t="s">
        <v>18</v>
      </c>
      <c r="C240" s="105" t="s">
        <v>40</v>
      </c>
      <c r="D240" s="106" t="s">
        <v>7</v>
      </c>
      <c r="E240" s="107">
        <v>5000</v>
      </c>
      <c r="F240" s="108">
        <f t="shared" si="3"/>
        <v>8.1049362303617389</v>
      </c>
      <c r="G240" s="109" t="s">
        <v>147</v>
      </c>
      <c r="H240" s="110"/>
      <c r="I240" s="109" t="s">
        <v>20</v>
      </c>
      <c r="J240" s="111" t="s">
        <v>22</v>
      </c>
      <c r="K240" s="112" t="s">
        <v>43</v>
      </c>
      <c r="L240" s="114">
        <v>616.90800000000002</v>
      </c>
    </row>
    <row r="241" spans="1:12">
      <c r="A241" s="104">
        <v>44939</v>
      </c>
      <c r="B241" s="105" t="s">
        <v>18</v>
      </c>
      <c r="C241" s="105" t="s">
        <v>40</v>
      </c>
      <c r="D241" s="106" t="s">
        <v>6</v>
      </c>
      <c r="E241" s="107">
        <v>5000</v>
      </c>
      <c r="F241" s="108">
        <f t="shared" si="3"/>
        <v>8.1049362303617389</v>
      </c>
      <c r="G241" s="109" t="s">
        <v>148</v>
      </c>
      <c r="H241" s="110"/>
      <c r="I241" s="109" t="s">
        <v>13</v>
      </c>
      <c r="J241" s="111" t="s">
        <v>22</v>
      </c>
      <c r="K241" s="112" t="s">
        <v>43</v>
      </c>
      <c r="L241" s="114">
        <v>616.90800000000002</v>
      </c>
    </row>
    <row r="242" spans="1:12">
      <c r="A242" s="104">
        <v>44939</v>
      </c>
      <c r="B242" s="105" t="s">
        <v>18</v>
      </c>
      <c r="C242" s="105" t="s">
        <v>40</v>
      </c>
      <c r="D242" s="106" t="s">
        <v>7</v>
      </c>
      <c r="E242" s="107">
        <v>2500</v>
      </c>
      <c r="F242" s="108">
        <f t="shared" si="3"/>
        <v>4.0524681151808695</v>
      </c>
      <c r="G242" s="109" t="s">
        <v>149</v>
      </c>
      <c r="H242" s="110"/>
      <c r="I242" s="109" t="s">
        <v>14</v>
      </c>
      <c r="J242" s="111" t="s">
        <v>22</v>
      </c>
      <c r="K242" s="112" t="s">
        <v>43</v>
      </c>
      <c r="L242" s="114">
        <v>616.90800000000002</v>
      </c>
    </row>
    <row r="243" spans="1:12">
      <c r="A243" s="104">
        <v>44939</v>
      </c>
      <c r="B243" s="105" t="s">
        <v>18</v>
      </c>
      <c r="C243" s="105" t="s">
        <v>40</v>
      </c>
      <c r="D243" s="106" t="s">
        <v>7</v>
      </c>
      <c r="E243" s="107">
        <v>2500</v>
      </c>
      <c r="F243" s="108">
        <f t="shared" si="3"/>
        <v>4.0524681151808695</v>
      </c>
      <c r="G243" s="109" t="s">
        <v>149</v>
      </c>
      <c r="H243" s="110"/>
      <c r="I243" s="109" t="s">
        <v>39</v>
      </c>
      <c r="J243" s="111" t="s">
        <v>22</v>
      </c>
      <c r="K243" s="112" t="s">
        <v>43</v>
      </c>
      <c r="L243" s="114">
        <v>616.90800000000002</v>
      </c>
    </row>
    <row r="244" spans="1:12">
      <c r="A244" s="104">
        <v>44939</v>
      </c>
      <c r="B244" s="105" t="s">
        <v>18</v>
      </c>
      <c r="C244" s="105" t="s">
        <v>40</v>
      </c>
      <c r="D244" s="106" t="s">
        <v>7</v>
      </c>
      <c r="E244" s="107">
        <v>2500</v>
      </c>
      <c r="F244" s="108">
        <f t="shared" si="3"/>
        <v>4.0524681151808695</v>
      </c>
      <c r="G244" s="109" t="s">
        <v>150</v>
      </c>
      <c r="H244" s="110"/>
      <c r="I244" s="109" t="s">
        <v>12</v>
      </c>
      <c r="J244" s="111" t="s">
        <v>22</v>
      </c>
      <c r="K244" s="112" t="s">
        <v>43</v>
      </c>
      <c r="L244" s="114">
        <v>616.90800000000002</v>
      </c>
    </row>
    <row r="245" spans="1:12">
      <c r="A245" s="104">
        <v>44939</v>
      </c>
      <c r="B245" s="105" t="s">
        <v>18</v>
      </c>
      <c r="C245" s="105" t="s">
        <v>40</v>
      </c>
      <c r="D245" s="106" t="s">
        <v>7</v>
      </c>
      <c r="E245" s="107">
        <v>2500</v>
      </c>
      <c r="F245" s="108">
        <f t="shared" si="3"/>
        <v>4.0524681151808695</v>
      </c>
      <c r="G245" s="109" t="s">
        <v>151</v>
      </c>
      <c r="H245" s="110"/>
      <c r="I245" s="109" t="s">
        <v>58</v>
      </c>
      <c r="J245" s="111" t="s">
        <v>22</v>
      </c>
      <c r="K245" s="112" t="s">
        <v>43</v>
      </c>
      <c r="L245" s="114">
        <v>616.90800000000002</v>
      </c>
    </row>
    <row r="246" spans="1:12">
      <c r="A246" s="104">
        <v>44939</v>
      </c>
      <c r="B246" s="105" t="s">
        <v>18</v>
      </c>
      <c r="C246" s="105" t="s">
        <v>40</v>
      </c>
      <c r="D246" s="106" t="s">
        <v>7</v>
      </c>
      <c r="E246" s="107">
        <v>2500</v>
      </c>
      <c r="F246" s="108">
        <f t="shared" si="3"/>
        <v>4.0524681151808695</v>
      </c>
      <c r="G246" s="109" t="s">
        <v>152</v>
      </c>
      <c r="H246" s="110"/>
      <c r="I246" s="109" t="s">
        <v>119</v>
      </c>
      <c r="J246" s="111" t="s">
        <v>22</v>
      </c>
      <c r="K246" s="112" t="s">
        <v>43</v>
      </c>
      <c r="L246" s="114">
        <v>616.90800000000002</v>
      </c>
    </row>
    <row r="247" spans="1:12">
      <c r="A247" s="104">
        <v>44939</v>
      </c>
      <c r="B247" s="105" t="s">
        <v>18</v>
      </c>
      <c r="C247" s="105" t="s">
        <v>40</v>
      </c>
      <c r="D247" s="106" t="s">
        <v>6</v>
      </c>
      <c r="E247" s="107">
        <v>2500</v>
      </c>
      <c r="F247" s="108">
        <f t="shared" si="3"/>
        <v>4.0524681151808695</v>
      </c>
      <c r="G247" s="109" t="s">
        <v>153</v>
      </c>
      <c r="H247" s="110"/>
      <c r="I247" s="109" t="s">
        <v>24</v>
      </c>
      <c r="J247" s="111" t="s">
        <v>22</v>
      </c>
      <c r="K247" s="112" t="s">
        <v>43</v>
      </c>
      <c r="L247" s="114">
        <v>616.90800000000002</v>
      </c>
    </row>
    <row r="248" spans="1:12">
      <c r="A248" s="104">
        <v>44939</v>
      </c>
      <c r="B248" s="105" t="s">
        <v>18</v>
      </c>
      <c r="C248" s="105" t="s">
        <v>40</v>
      </c>
      <c r="D248" s="106" t="s">
        <v>6</v>
      </c>
      <c r="E248" s="107">
        <v>2500</v>
      </c>
      <c r="F248" s="108">
        <f t="shared" si="3"/>
        <v>4.0524681151808695</v>
      </c>
      <c r="G248" s="109" t="s">
        <v>154</v>
      </c>
      <c r="H248" s="110"/>
      <c r="I248" s="109" t="s">
        <v>104</v>
      </c>
      <c r="J248" s="111" t="s">
        <v>22</v>
      </c>
      <c r="K248" s="112" t="s">
        <v>43</v>
      </c>
      <c r="L248" s="114">
        <v>616.90800000000002</v>
      </c>
    </row>
    <row r="249" spans="1:12">
      <c r="A249" s="104">
        <v>44939</v>
      </c>
      <c r="B249" s="105" t="s">
        <v>18</v>
      </c>
      <c r="C249" s="105" t="s">
        <v>40</v>
      </c>
      <c r="D249" s="106" t="s">
        <v>6</v>
      </c>
      <c r="E249" s="107">
        <v>2500</v>
      </c>
      <c r="F249" s="108">
        <f t="shared" si="3"/>
        <v>4.0524681151808695</v>
      </c>
      <c r="G249" s="109" t="s">
        <v>155</v>
      </c>
      <c r="H249" s="110"/>
      <c r="I249" s="109" t="s">
        <v>127</v>
      </c>
      <c r="J249" s="111" t="s">
        <v>22</v>
      </c>
      <c r="K249" s="112" t="s">
        <v>43</v>
      </c>
      <c r="L249" s="114">
        <v>616.90800000000002</v>
      </c>
    </row>
    <row r="250" spans="1:12">
      <c r="A250" s="104">
        <v>44939</v>
      </c>
      <c r="B250" s="105" t="s">
        <v>18</v>
      </c>
      <c r="C250" s="105" t="s">
        <v>40</v>
      </c>
      <c r="D250" s="106" t="s">
        <v>6</v>
      </c>
      <c r="E250" s="107">
        <v>2500</v>
      </c>
      <c r="F250" s="108">
        <f t="shared" si="3"/>
        <v>4.0524681151808695</v>
      </c>
      <c r="G250" s="109" t="s">
        <v>156</v>
      </c>
      <c r="H250" s="110"/>
      <c r="I250" s="109" t="s">
        <v>136</v>
      </c>
      <c r="J250" s="111" t="s">
        <v>22</v>
      </c>
      <c r="K250" s="112" t="s">
        <v>43</v>
      </c>
      <c r="L250" s="114">
        <v>616.90800000000002</v>
      </c>
    </row>
    <row r="251" spans="1:12">
      <c r="A251" s="104">
        <v>44939</v>
      </c>
      <c r="B251" s="105" t="s">
        <v>18</v>
      </c>
      <c r="C251" s="105" t="s">
        <v>40</v>
      </c>
      <c r="D251" s="106" t="s">
        <v>6</v>
      </c>
      <c r="E251" s="107">
        <v>2500</v>
      </c>
      <c r="F251" s="108">
        <f t="shared" si="3"/>
        <v>4.0524681151808695</v>
      </c>
      <c r="G251" s="109" t="s">
        <v>157</v>
      </c>
      <c r="H251" s="110"/>
      <c r="I251" s="109" t="s">
        <v>44</v>
      </c>
      <c r="J251" s="111" t="s">
        <v>22</v>
      </c>
      <c r="K251" s="112" t="s">
        <v>43</v>
      </c>
      <c r="L251" s="114">
        <v>616.90800000000002</v>
      </c>
    </row>
    <row r="252" spans="1:12">
      <c r="A252" s="104">
        <v>44939</v>
      </c>
      <c r="B252" s="105" t="s">
        <v>18</v>
      </c>
      <c r="C252" s="105" t="s">
        <v>40</v>
      </c>
      <c r="D252" s="106" t="s">
        <v>10</v>
      </c>
      <c r="E252" s="107">
        <v>2500</v>
      </c>
      <c r="F252" s="108">
        <f t="shared" si="3"/>
        <v>4.0763324226263196</v>
      </c>
      <c r="G252" s="109" t="s">
        <v>158</v>
      </c>
      <c r="H252" s="110"/>
      <c r="I252" s="109" t="s">
        <v>15</v>
      </c>
      <c r="J252" s="111" t="s">
        <v>22</v>
      </c>
      <c r="K252" s="112" t="s">
        <v>106</v>
      </c>
      <c r="L252" s="113">
        <v>613.29639999999995</v>
      </c>
    </row>
    <row r="253" spans="1:12">
      <c r="A253" s="104">
        <v>44939</v>
      </c>
      <c r="B253" s="105" t="s">
        <v>18</v>
      </c>
      <c r="C253" s="105" t="s">
        <v>40</v>
      </c>
      <c r="D253" s="106" t="s">
        <v>10</v>
      </c>
      <c r="E253" s="107">
        <v>2500</v>
      </c>
      <c r="F253" s="108">
        <f t="shared" si="3"/>
        <v>4.0763324226263196</v>
      </c>
      <c r="G253" s="109" t="s">
        <v>159</v>
      </c>
      <c r="H253" s="110"/>
      <c r="I253" s="109" t="s">
        <v>135</v>
      </c>
      <c r="J253" s="111" t="s">
        <v>22</v>
      </c>
      <c r="K253" s="112" t="s">
        <v>106</v>
      </c>
      <c r="L253" s="113">
        <v>613.29639999999995</v>
      </c>
    </row>
    <row r="254" spans="1:12">
      <c r="A254" s="104">
        <v>44939</v>
      </c>
      <c r="B254" s="105" t="s">
        <v>45</v>
      </c>
      <c r="C254" s="116" t="s">
        <v>57</v>
      </c>
      <c r="D254" s="106" t="s">
        <v>7</v>
      </c>
      <c r="E254" s="121">
        <v>1900</v>
      </c>
      <c r="F254" s="108">
        <f t="shared" si="3"/>
        <v>3.0980126411960027</v>
      </c>
      <c r="G254" s="118" t="s">
        <v>60</v>
      </c>
      <c r="H254" s="110"/>
      <c r="I254" s="109" t="s">
        <v>39</v>
      </c>
      <c r="J254" s="111" t="s">
        <v>22</v>
      </c>
      <c r="K254" s="112" t="s">
        <v>106</v>
      </c>
      <c r="L254" s="113">
        <v>613.29639999999995</v>
      </c>
    </row>
    <row r="255" spans="1:12">
      <c r="A255" s="104">
        <v>44939</v>
      </c>
      <c r="B255" s="105" t="s">
        <v>45</v>
      </c>
      <c r="C255" s="116" t="s">
        <v>57</v>
      </c>
      <c r="D255" s="106" t="s">
        <v>7</v>
      </c>
      <c r="E255" s="121">
        <v>1500</v>
      </c>
      <c r="F255" s="108">
        <f t="shared" si="3"/>
        <v>2.4457994535757916</v>
      </c>
      <c r="G255" s="109" t="s">
        <v>92</v>
      </c>
      <c r="H255" s="110"/>
      <c r="I255" s="109" t="s">
        <v>58</v>
      </c>
      <c r="J255" s="111" t="s">
        <v>22</v>
      </c>
      <c r="K255" s="112" t="s">
        <v>106</v>
      </c>
      <c r="L255" s="113">
        <v>613.29639999999995</v>
      </c>
    </row>
    <row r="256" spans="1:12">
      <c r="A256" s="104">
        <v>44939</v>
      </c>
      <c r="B256" s="105" t="s">
        <v>45</v>
      </c>
      <c r="C256" s="116" t="s">
        <v>57</v>
      </c>
      <c r="D256" s="106" t="s">
        <v>10</v>
      </c>
      <c r="E256" s="107">
        <v>2000</v>
      </c>
      <c r="F256" s="108">
        <f t="shared" si="3"/>
        <v>3.2610659381010554</v>
      </c>
      <c r="G256" s="118" t="s">
        <v>62</v>
      </c>
      <c r="H256" s="110"/>
      <c r="I256" s="109" t="s">
        <v>15</v>
      </c>
      <c r="J256" s="111" t="s">
        <v>22</v>
      </c>
      <c r="K256" s="112" t="s">
        <v>106</v>
      </c>
      <c r="L256" s="113">
        <v>613.29639999999995</v>
      </c>
    </row>
    <row r="257" spans="1:12">
      <c r="A257" s="104">
        <v>44939</v>
      </c>
      <c r="B257" s="105" t="s">
        <v>179</v>
      </c>
      <c r="C257" s="105" t="s">
        <v>272</v>
      </c>
      <c r="D257" s="106" t="s">
        <v>10</v>
      </c>
      <c r="E257" s="107">
        <v>350</v>
      </c>
      <c r="F257" s="108">
        <f t="shared" si="3"/>
        <v>0.57068653916768475</v>
      </c>
      <c r="G257" s="118" t="s">
        <v>78</v>
      </c>
      <c r="H257" s="110"/>
      <c r="I257" s="109" t="s">
        <v>15</v>
      </c>
      <c r="J257" s="111" t="s">
        <v>22</v>
      </c>
      <c r="K257" s="112" t="s">
        <v>106</v>
      </c>
      <c r="L257" s="113">
        <v>613.29639999999995</v>
      </c>
    </row>
    <row r="258" spans="1:12">
      <c r="A258" s="104">
        <v>44939</v>
      </c>
      <c r="B258" s="105" t="s">
        <v>250</v>
      </c>
      <c r="C258" s="105" t="s">
        <v>272</v>
      </c>
      <c r="D258" s="106" t="s">
        <v>10</v>
      </c>
      <c r="E258" s="107">
        <v>5400</v>
      </c>
      <c r="F258" s="108">
        <f t="shared" si="3"/>
        <v>8.8048780328728498</v>
      </c>
      <c r="G258" s="118" t="s">
        <v>78</v>
      </c>
      <c r="H258" s="110"/>
      <c r="I258" s="109" t="s">
        <v>15</v>
      </c>
      <c r="J258" s="111" t="s">
        <v>22</v>
      </c>
      <c r="K258" s="112" t="s">
        <v>106</v>
      </c>
      <c r="L258" s="113">
        <v>613.29639999999995</v>
      </c>
    </row>
    <row r="259" spans="1:12">
      <c r="A259" s="104">
        <v>44939</v>
      </c>
      <c r="B259" s="105" t="s">
        <v>251</v>
      </c>
      <c r="C259" s="105" t="s">
        <v>272</v>
      </c>
      <c r="D259" s="106" t="s">
        <v>10</v>
      </c>
      <c r="E259" s="107">
        <v>4500</v>
      </c>
      <c r="F259" s="108">
        <f t="shared" ref="F259:F322" si="4">E259/L259</f>
        <v>7.3373983607273745</v>
      </c>
      <c r="G259" s="118" t="s">
        <v>78</v>
      </c>
      <c r="H259" s="110"/>
      <c r="I259" s="109" t="s">
        <v>15</v>
      </c>
      <c r="J259" s="111" t="s">
        <v>22</v>
      </c>
      <c r="K259" s="112" t="s">
        <v>106</v>
      </c>
      <c r="L259" s="113">
        <v>613.29639999999995</v>
      </c>
    </row>
    <row r="260" spans="1:12">
      <c r="A260" s="104">
        <v>44939</v>
      </c>
      <c r="B260" s="105" t="s">
        <v>177</v>
      </c>
      <c r="C260" s="105" t="s">
        <v>272</v>
      </c>
      <c r="D260" s="106" t="s">
        <v>10</v>
      </c>
      <c r="E260" s="117">
        <v>3450</v>
      </c>
      <c r="F260" s="108">
        <f t="shared" si="4"/>
        <v>5.6253387432243205</v>
      </c>
      <c r="G260" s="118" t="s">
        <v>78</v>
      </c>
      <c r="H260" s="110"/>
      <c r="I260" s="109" t="s">
        <v>15</v>
      </c>
      <c r="J260" s="111" t="s">
        <v>22</v>
      </c>
      <c r="K260" s="112" t="s">
        <v>106</v>
      </c>
      <c r="L260" s="113">
        <v>613.29639999999995</v>
      </c>
    </row>
    <row r="261" spans="1:12">
      <c r="A261" s="104">
        <v>44939</v>
      </c>
      <c r="B261" s="105" t="s">
        <v>178</v>
      </c>
      <c r="C261" s="105" t="s">
        <v>272</v>
      </c>
      <c r="D261" s="106" t="s">
        <v>10</v>
      </c>
      <c r="E261" s="117">
        <v>2900</v>
      </c>
      <c r="F261" s="108">
        <f t="shared" si="4"/>
        <v>4.7285456102465302</v>
      </c>
      <c r="G261" s="118" t="s">
        <v>78</v>
      </c>
      <c r="H261" s="110"/>
      <c r="I261" s="109" t="s">
        <v>15</v>
      </c>
      <c r="J261" s="111" t="s">
        <v>22</v>
      </c>
      <c r="K261" s="112" t="s">
        <v>106</v>
      </c>
      <c r="L261" s="113">
        <v>613.29639999999995</v>
      </c>
    </row>
    <row r="262" spans="1:12">
      <c r="A262" s="104">
        <v>44939</v>
      </c>
      <c r="B262" s="105" t="s">
        <v>252</v>
      </c>
      <c r="C262" s="105" t="s">
        <v>272</v>
      </c>
      <c r="D262" s="106" t="s">
        <v>10</v>
      </c>
      <c r="E262" s="107">
        <v>850</v>
      </c>
      <c r="F262" s="108">
        <f t="shared" si="4"/>
        <v>1.3859530236929485</v>
      </c>
      <c r="G262" s="118" t="s">
        <v>78</v>
      </c>
      <c r="H262" s="110"/>
      <c r="I262" s="109" t="s">
        <v>15</v>
      </c>
      <c r="J262" s="111" t="s">
        <v>22</v>
      </c>
      <c r="K262" s="112" t="s">
        <v>106</v>
      </c>
      <c r="L262" s="113">
        <v>613.29639999999995</v>
      </c>
    </row>
    <row r="263" spans="1:12">
      <c r="A263" s="104">
        <v>44939</v>
      </c>
      <c r="B263" s="133" t="s">
        <v>266</v>
      </c>
      <c r="C263" s="119" t="s">
        <v>49</v>
      </c>
      <c r="D263" s="138" t="s">
        <v>10</v>
      </c>
      <c r="E263" s="134">
        <v>200000</v>
      </c>
      <c r="F263" s="108">
        <f t="shared" si="4"/>
        <v>311.87332952847873</v>
      </c>
      <c r="G263" s="135" t="s">
        <v>267</v>
      </c>
      <c r="H263" s="136"/>
      <c r="I263" s="136" t="s">
        <v>56</v>
      </c>
      <c r="J263" s="111" t="s">
        <v>22</v>
      </c>
      <c r="K263" s="112" t="s">
        <v>106</v>
      </c>
      <c r="L263" s="113">
        <v>641.28599999999994</v>
      </c>
    </row>
    <row r="264" spans="1:12">
      <c r="A264" s="104">
        <v>44940</v>
      </c>
      <c r="B264" s="119" t="s">
        <v>199</v>
      </c>
      <c r="C264" s="116" t="s">
        <v>57</v>
      </c>
      <c r="D264" s="106" t="s">
        <v>7</v>
      </c>
      <c r="E264" s="139">
        <v>1800</v>
      </c>
      <c r="F264" s="108">
        <f t="shared" si="4"/>
        <v>2.9349593442909501</v>
      </c>
      <c r="G264" s="129" t="s">
        <v>200</v>
      </c>
      <c r="H264" s="110"/>
      <c r="I264" s="109" t="s">
        <v>20</v>
      </c>
      <c r="J264" s="111" t="s">
        <v>22</v>
      </c>
      <c r="K264" s="112" t="s">
        <v>106</v>
      </c>
      <c r="L264" s="113">
        <v>613.29639999999995</v>
      </c>
    </row>
    <row r="265" spans="1:12">
      <c r="A265" s="122">
        <v>44940</v>
      </c>
      <c r="B265" s="123" t="s">
        <v>45</v>
      </c>
      <c r="C265" s="116" t="s">
        <v>57</v>
      </c>
      <c r="D265" s="124" t="s">
        <v>9</v>
      </c>
      <c r="E265" s="125">
        <v>1600</v>
      </c>
      <c r="F265" s="108">
        <f t="shared" si="4"/>
        <v>2.6088527504808443</v>
      </c>
      <c r="G265" s="126" t="s">
        <v>59</v>
      </c>
      <c r="H265" s="110"/>
      <c r="I265" s="118" t="s">
        <v>16</v>
      </c>
      <c r="J265" s="111" t="s">
        <v>22</v>
      </c>
      <c r="K265" s="112" t="s">
        <v>106</v>
      </c>
      <c r="L265" s="113">
        <v>613.29639999999995</v>
      </c>
    </row>
    <row r="266" spans="1:12">
      <c r="A266" s="115">
        <v>44940</v>
      </c>
      <c r="B266" s="105" t="s">
        <v>45</v>
      </c>
      <c r="C266" s="116" t="s">
        <v>57</v>
      </c>
      <c r="D266" s="106" t="s">
        <v>6</v>
      </c>
      <c r="E266" s="121">
        <v>1600</v>
      </c>
      <c r="F266" s="108">
        <f t="shared" si="4"/>
        <v>2.6088527504808443</v>
      </c>
      <c r="G266" s="109" t="s">
        <v>65</v>
      </c>
      <c r="H266" s="110"/>
      <c r="I266" s="118" t="s">
        <v>13</v>
      </c>
      <c r="J266" s="111" t="s">
        <v>22</v>
      </c>
      <c r="K266" s="112" t="s">
        <v>106</v>
      </c>
      <c r="L266" s="113">
        <v>613.29639999999995</v>
      </c>
    </row>
    <row r="267" spans="1:12">
      <c r="A267" s="104">
        <v>44940</v>
      </c>
      <c r="B267" s="105" t="s">
        <v>208</v>
      </c>
      <c r="C267" s="116" t="s">
        <v>57</v>
      </c>
      <c r="D267" s="106" t="s">
        <v>6</v>
      </c>
      <c r="E267" s="131">
        <v>1500</v>
      </c>
      <c r="F267" s="108">
        <f t="shared" si="4"/>
        <v>2.4457994535757916</v>
      </c>
      <c r="G267" s="118" t="s">
        <v>185</v>
      </c>
      <c r="H267" s="109">
        <v>1</v>
      </c>
      <c r="I267" s="130" t="s">
        <v>24</v>
      </c>
      <c r="J267" s="111" t="s">
        <v>22</v>
      </c>
      <c r="K267" s="112" t="s">
        <v>106</v>
      </c>
      <c r="L267" s="113">
        <v>613.29639999999995</v>
      </c>
    </row>
    <row r="268" spans="1:12">
      <c r="A268" s="104">
        <v>44940</v>
      </c>
      <c r="B268" s="105" t="s">
        <v>45</v>
      </c>
      <c r="C268" s="116" t="s">
        <v>57</v>
      </c>
      <c r="D268" s="106" t="s">
        <v>6</v>
      </c>
      <c r="E268" s="131">
        <v>1900</v>
      </c>
      <c r="F268" s="108">
        <f t="shared" si="4"/>
        <v>3.0980126411960027</v>
      </c>
      <c r="G268" s="118" t="s">
        <v>183</v>
      </c>
      <c r="H268" s="109">
        <v>1</v>
      </c>
      <c r="I268" s="130" t="s">
        <v>24</v>
      </c>
      <c r="J268" s="111" t="s">
        <v>22</v>
      </c>
      <c r="K268" s="112" t="s">
        <v>106</v>
      </c>
      <c r="L268" s="113">
        <v>613.29639999999995</v>
      </c>
    </row>
    <row r="269" spans="1:12">
      <c r="A269" s="104">
        <v>44940</v>
      </c>
      <c r="B269" s="105" t="s">
        <v>46</v>
      </c>
      <c r="C269" s="105" t="s">
        <v>264</v>
      </c>
      <c r="D269" s="106" t="s">
        <v>6</v>
      </c>
      <c r="E269" s="131">
        <v>5000</v>
      </c>
      <c r="F269" s="108">
        <f t="shared" si="4"/>
        <v>8.1049362303617389</v>
      </c>
      <c r="G269" s="118" t="s">
        <v>183</v>
      </c>
      <c r="H269" s="109">
        <v>1</v>
      </c>
      <c r="I269" s="130" t="s">
        <v>24</v>
      </c>
      <c r="J269" s="111" t="s">
        <v>22</v>
      </c>
      <c r="K269" s="112" t="s">
        <v>43</v>
      </c>
      <c r="L269" s="114">
        <v>616.90800000000002</v>
      </c>
    </row>
    <row r="270" spans="1:12">
      <c r="A270" s="104">
        <v>44940</v>
      </c>
      <c r="B270" s="105" t="s">
        <v>81</v>
      </c>
      <c r="C270" s="116" t="s">
        <v>57</v>
      </c>
      <c r="D270" s="106" t="s">
        <v>6</v>
      </c>
      <c r="E270" s="120">
        <v>1200</v>
      </c>
      <c r="F270" s="108">
        <f t="shared" si="4"/>
        <v>1.9566395628606332</v>
      </c>
      <c r="G270" s="118" t="s">
        <v>63</v>
      </c>
      <c r="H270" s="110"/>
      <c r="I270" s="118" t="s">
        <v>44</v>
      </c>
      <c r="J270" s="111" t="s">
        <v>22</v>
      </c>
      <c r="K270" s="112" t="s">
        <v>106</v>
      </c>
      <c r="L270" s="113">
        <v>613.29639999999995</v>
      </c>
    </row>
    <row r="271" spans="1:12">
      <c r="A271" s="104">
        <v>44940</v>
      </c>
      <c r="B271" s="105" t="s">
        <v>228</v>
      </c>
      <c r="C271" s="116" t="s">
        <v>57</v>
      </c>
      <c r="D271" s="106" t="s">
        <v>6</v>
      </c>
      <c r="E271" s="131">
        <v>1500</v>
      </c>
      <c r="F271" s="108">
        <f t="shared" si="4"/>
        <v>2.4457994535757916</v>
      </c>
      <c r="G271" s="118" t="s">
        <v>220</v>
      </c>
      <c r="H271" s="109">
        <v>2</v>
      </c>
      <c r="I271" s="118" t="s">
        <v>104</v>
      </c>
      <c r="J271" s="111" t="s">
        <v>22</v>
      </c>
      <c r="K271" s="112" t="s">
        <v>106</v>
      </c>
      <c r="L271" s="113">
        <v>613.29639999999995</v>
      </c>
    </row>
    <row r="272" spans="1:12">
      <c r="A272" s="104">
        <v>44940</v>
      </c>
      <c r="B272" s="105" t="s">
        <v>45</v>
      </c>
      <c r="C272" s="116" t="s">
        <v>57</v>
      </c>
      <c r="D272" s="106" t="s">
        <v>6</v>
      </c>
      <c r="E272" s="131">
        <v>1900</v>
      </c>
      <c r="F272" s="108">
        <f t="shared" si="4"/>
        <v>3.0980126411960027</v>
      </c>
      <c r="G272" s="109" t="s">
        <v>220</v>
      </c>
      <c r="H272" s="109">
        <v>2</v>
      </c>
      <c r="I272" s="118" t="s">
        <v>104</v>
      </c>
      <c r="J272" s="111" t="s">
        <v>22</v>
      </c>
      <c r="K272" s="112" t="s">
        <v>106</v>
      </c>
      <c r="L272" s="113">
        <v>613.29639999999995</v>
      </c>
    </row>
    <row r="273" spans="1:12">
      <c r="A273" s="104">
        <v>44940</v>
      </c>
      <c r="B273" s="105" t="s">
        <v>46</v>
      </c>
      <c r="C273" s="105" t="s">
        <v>264</v>
      </c>
      <c r="D273" s="106" t="s">
        <v>6</v>
      </c>
      <c r="E273" s="131">
        <v>5000</v>
      </c>
      <c r="F273" s="108">
        <f t="shared" si="4"/>
        <v>8.1049362303617389</v>
      </c>
      <c r="G273" s="109" t="s">
        <v>220</v>
      </c>
      <c r="H273" s="109">
        <v>2</v>
      </c>
      <c r="I273" s="118" t="s">
        <v>104</v>
      </c>
      <c r="J273" s="111" t="s">
        <v>22</v>
      </c>
      <c r="K273" s="112" t="s">
        <v>43</v>
      </c>
      <c r="L273" s="114">
        <v>616.90800000000002</v>
      </c>
    </row>
    <row r="274" spans="1:12">
      <c r="A274" s="104">
        <v>44940</v>
      </c>
      <c r="B274" s="105" t="s">
        <v>244</v>
      </c>
      <c r="C274" s="116" t="s">
        <v>57</v>
      </c>
      <c r="D274" s="106" t="s">
        <v>6</v>
      </c>
      <c r="E274" s="131">
        <v>2000</v>
      </c>
      <c r="F274" s="108">
        <f t="shared" si="4"/>
        <v>3.2610659381010554</v>
      </c>
      <c r="G274" s="118" t="s">
        <v>238</v>
      </c>
      <c r="H274" s="109">
        <v>3</v>
      </c>
      <c r="I274" s="118" t="s">
        <v>136</v>
      </c>
      <c r="J274" s="111" t="s">
        <v>22</v>
      </c>
      <c r="K274" s="112" t="s">
        <v>106</v>
      </c>
      <c r="L274" s="113">
        <v>613.29639999999995</v>
      </c>
    </row>
    <row r="275" spans="1:12">
      <c r="A275" s="104">
        <v>44940</v>
      </c>
      <c r="B275" s="105" t="s">
        <v>245</v>
      </c>
      <c r="C275" s="116" t="s">
        <v>57</v>
      </c>
      <c r="D275" s="106" t="s">
        <v>6</v>
      </c>
      <c r="E275" s="131">
        <v>5000</v>
      </c>
      <c r="F275" s="108">
        <f t="shared" si="4"/>
        <v>8.1526648452526391</v>
      </c>
      <c r="G275" s="109" t="s">
        <v>238</v>
      </c>
      <c r="H275" s="109">
        <v>3</v>
      </c>
      <c r="I275" s="118" t="s">
        <v>136</v>
      </c>
      <c r="J275" s="111" t="s">
        <v>22</v>
      </c>
      <c r="K275" s="112" t="s">
        <v>106</v>
      </c>
      <c r="L275" s="113">
        <v>613.29639999999995</v>
      </c>
    </row>
    <row r="276" spans="1:12">
      <c r="A276" s="104">
        <v>44940</v>
      </c>
      <c r="B276" s="105" t="s">
        <v>191</v>
      </c>
      <c r="C276" s="116" t="s">
        <v>57</v>
      </c>
      <c r="D276" s="106" t="s">
        <v>6</v>
      </c>
      <c r="E276" s="131">
        <v>5000</v>
      </c>
      <c r="F276" s="108">
        <f t="shared" si="4"/>
        <v>8.1526648452526391</v>
      </c>
      <c r="G276" s="118" t="s">
        <v>238</v>
      </c>
      <c r="H276" s="109">
        <v>3</v>
      </c>
      <c r="I276" s="118" t="s">
        <v>136</v>
      </c>
      <c r="J276" s="111" t="s">
        <v>22</v>
      </c>
      <c r="K276" s="112" t="s">
        <v>106</v>
      </c>
      <c r="L276" s="113">
        <v>613.29639999999995</v>
      </c>
    </row>
    <row r="277" spans="1:12">
      <c r="A277" s="104">
        <v>44940</v>
      </c>
      <c r="B277" s="105" t="s">
        <v>131</v>
      </c>
      <c r="C277" s="116" t="s">
        <v>57</v>
      </c>
      <c r="D277" s="106" t="s">
        <v>6</v>
      </c>
      <c r="E277" s="131">
        <v>4000</v>
      </c>
      <c r="F277" s="108">
        <f t="shared" si="4"/>
        <v>6.5221318762021108</v>
      </c>
      <c r="G277" s="118" t="s">
        <v>246</v>
      </c>
      <c r="H277" s="109">
        <v>3</v>
      </c>
      <c r="I277" s="118" t="s">
        <v>136</v>
      </c>
      <c r="J277" s="111" t="s">
        <v>22</v>
      </c>
      <c r="K277" s="112" t="s">
        <v>106</v>
      </c>
      <c r="L277" s="113">
        <v>613.29639999999995</v>
      </c>
    </row>
    <row r="278" spans="1:12">
      <c r="A278" s="104">
        <v>44940</v>
      </c>
      <c r="B278" s="105" t="s">
        <v>45</v>
      </c>
      <c r="C278" s="116" t="s">
        <v>57</v>
      </c>
      <c r="D278" s="106" t="s">
        <v>6</v>
      </c>
      <c r="E278" s="131">
        <v>1500</v>
      </c>
      <c r="F278" s="108">
        <f t="shared" si="4"/>
        <v>2.4457994535757916</v>
      </c>
      <c r="G278" s="109" t="s">
        <v>238</v>
      </c>
      <c r="H278" s="109">
        <v>3</v>
      </c>
      <c r="I278" s="118" t="s">
        <v>136</v>
      </c>
      <c r="J278" s="111" t="s">
        <v>22</v>
      </c>
      <c r="K278" s="112" t="s">
        <v>106</v>
      </c>
      <c r="L278" s="113">
        <v>613.29639999999995</v>
      </c>
    </row>
    <row r="279" spans="1:12">
      <c r="A279" s="104">
        <v>44940</v>
      </c>
      <c r="B279" s="105" t="s">
        <v>46</v>
      </c>
      <c r="C279" s="105" t="s">
        <v>264</v>
      </c>
      <c r="D279" s="106" t="s">
        <v>6</v>
      </c>
      <c r="E279" s="131">
        <v>3000</v>
      </c>
      <c r="F279" s="108">
        <f t="shared" si="4"/>
        <v>4.8629617382170434</v>
      </c>
      <c r="G279" s="109" t="s">
        <v>238</v>
      </c>
      <c r="H279" s="109">
        <v>3</v>
      </c>
      <c r="I279" s="118" t="s">
        <v>136</v>
      </c>
      <c r="J279" s="111" t="s">
        <v>22</v>
      </c>
      <c r="K279" s="112" t="s">
        <v>43</v>
      </c>
      <c r="L279" s="114">
        <v>616.90800000000002</v>
      </c>
    </row>
    <row r="280" spans="1:12">
      <c r="A280" s="104">
        <v>44940</v>
      </c>
      <c r="B280" s="105" t="s">
        <v>45</v>
      </c>
      <c r="C280" s="116" t="s">
        <v>57</v>
      </c>
      <c r="D280" s="106" t="s">
        <v>6</v>
      </c>
      <c r="E280" s="131">
        <v>500</v>
      </c>
      <c r="F280" s="108">
        <f t="shared" si="4"/>
        <v>0.81526648452526385</v>
      </c>
      <c r="G280" s="118" t="s">
        <v>142</v>
      </c>
      <c r="H280" s="110"/>
      <c r="I280" s="118" t="s">
        <v>119</v>
      </c>
      <c r="J280" s="111" t="s">
        <v>22</v>
      </c>
      <c r="K280" s="112" t="s">
        <v>106</v>
      </c>
      <c r="L280" s="113">
        <v>613.29639999999995</v>
      </c>
    </row>
    <row r="281" spans="1:12">
      <c r="A281" s="104">
        <v>44940</v>
      </c>
      <c r="B281" s="105" t="s">
        <v>45</v>
      </c>
      <c r="C281" s="116" t="s">
        <v>57</v>
      </c>
      <c r="D281" s="106" t="s">
        <v>7</v>
      </c>
      <c r="E281" s="121">
        <v>1000</v>
      </c>
      <c r="F281" s="108">
        <f t="shared" si="4"/>
        <v>1.6305329690505277</v>
      </c>
      <c r="G281" s="109" t="s">
        <v>133</v>
      </c>
      <c r="H281" s="110"/>
      <c r="I281" s="109" t="s">
        <v>12</v>
      </c>
      <c r="J281" s="111" t="s">
        <v>22</v>
      </c>
      <c r="K281" s="112" t="s">
        <v>106</v>
      </c>
      <c r="L281" s="113">
        <v>613.29639999999995</v>
      </c>
    </row>
    <row r="282" spans="1:12">
      <c r="A282" s="104">
        <v>44940</v>
      </c>
      <c r="B282" s="105" t="s">
        <v>45</v>
      </c>
      <c r="C282" s="116" t="s">
        <v>57</v>
      </c>
      <c r="D282" s="106" t="s">
        <v>10</v>
      </c>
      <c r="E282" s="117">
        <v>1800</v>
      </c>
      <c r="F282" s="108">
        <f t="shared" si="4"/>
        <v>2.9349593442909501</v>
      </c>
      <c r="G282" s="118" t="s">
        <v>247</v>
      </c>
      <c r="H282" s="110"/>
      <c r="I282" s="118" t="s">
        <v>135</v>
      </c>
      <c r="J282" s="111" t="s">
        <v>22</v>
      </c>
      <c r="K282" s="112" t="s">
        <v>106</v>
      </c>
      <c r="L282" s="113">
        <v>613.29639999999995</v>
      </c>
    </row>
    <row r="283" spans="1:12">
      <c r="A283" s="104">
        <v>44940</v>
      </c>
      <c r="B283" s="105" t="s">
        <v>18</v>
      </c>
      <c r="C283" s="105" t="s">
        <v>40</v>
      </c>
      <c r="D283" s="106" t="s">
        <v>9</v>
      </c>
      <c r="E283" s="107">
        <v>5000</v>
      </c>
      <c r="F283" s="108">
        <f t="shared" si="4"/>
        <v>8.1526648452526391</v>
      </c>
      <c r="G283" s="109" t="s">
        <v>145</v>
      </c>
      <c r="H283" s="110"/>
      <c r="I283" s="109" t="s">
        <v>17</v>
      </c>
      <c r="J283" s="111" t="s">
        <v>22</v>
      </c>
      <c r="K283" s="112" t="s">
        <v>106</v>
      </c>
      <c r="L283" s="113">
        <v>613.29639999999995</v>
      </c>
    </row>
    <row r="284" spans="1:12">
      <c r="A284" s="104">
        <v>44940</v>
      </c>
      <c r="B284" s="105" t="s">
        <v>18</v>
      </c>
      <c r="C284" s="105" t="s">
        <v>40</v>
      </c>
      <c r="D284" s="106" t="s">
        <v>9</v>
      </c>
      <c r="E284" s="107">
        <v>5000</v>
      </c>
      <c r="F284" s="108">
        <f t="shared" si="4"/>
        <v>8.1526648452526391</v>
      </c>
      <c r="G284" s="109" t="s">
        <v>146</v>
      </c>
      <c r="H284" s="110"/>
      <c r="I284" s="109" t="s">
        <v>16</v>
      </c>
      <c r="J284" s="111" t="s">
        <v>22</v>
      </c>
      <c r="K284" s="112" t="s">
        <v>106</v>
      </c>
      <c r="L284" s="113">
        <v>613.29639999999995</v>
      </c>
    </row>
    <row r="285" spans="1:12">
      <c r="A285" s="104">
        <v>44940</v>
      </c>
      <c r="B285" s="105" t="s">
        <v>18</v>
      </c>
      <c r="C285" s="105" t="s">
        <v>40</v>
      </c>
      <c r="D285" s="106" t="s">
        <v>7</v>
      </c>
      <c r="E285" s="107">
        <v>5000</v>
      </c>
      <c r="F285" s="108">
        <f t="shared" si="4"/>
        <v>8.1049362303617389</v>
      </c>
      <c r="G285" s="109" t="s">
        <v>147</v>
      </c>
      <c r="H285" s="110"/>
      <c r="I285" s="109" t="s">
        <v>20</v>
      </c>
      <c r="J285" s="111" t="s">
        <v>22</v>
      </c>
      <c r="K285" s="112" t="s">
        <v>43</v>
      </c>
      <c r="L285" s="114">
        <v>616.90800000000002</v>
      </c>
    </row>
    <row r="286" spans="1:12">
      <c r="A286" s="104">
        <v>44940</v>
      </c>
      <c r="B286" s="105" t="s">
        <v>18</v>
      </c>
      <c r="C286" s="105" t="s">
        <v>40</v>
      </c>
      <c r="D286" s="106" t="s">
        <v>6</v>
      </c>
      <c r="E286" s="107">
        <v>5000</v>
      </c>
      <c r="F286" s="108">
        <f t="shared" si="4"/>
        <v>8.1049362303617389</v>
      </c>
      <c r="G286" s="109" t="s">
        <v>148</v>
      </c>
      <c r="H286" s="110"/>
      <c r="I286" s="109" t="s">
        <v>13</v>
      </c>
      <c r="J286" s="111" t="s">
        <v>22</v>
      </c>
      <c r="K286" s="112" t="s">
        <v>43</v>
      </c>
      <c r="L286" s="114">
        <v>616.90800000000002</v>
      </c>
    </row>
    <row r="287" spans="1:12">
      <c r="A287" s="104">
        <v>44940</v>
      </c>
      <c r="B287" s="105" t="s">
        <v>18</v>
      </c>
      <c r="C287" s="105" t="s">
        <v>40</v>
      </c>
      <c r="D287" s="106" t="s">
        <v>7</v>
      </c>
      <c r="E287" s="107">
        <v>2500</v>
      </c>
      <c r="F287" s="108">
        <f t="shared" si="4"/>
        <v>4.0524681151808695</v>
      </c>
      <c r="G287" s="109" t="s">
        <v>149</v>
      </c>
      <c r="H287" s="110"/>
      <c r="I287" s="109" t="s">
        <v>14</v>
      </c>
      <c r="J287" s="111" t="s">
        <v>22</v>
      </c>
      <c r="K287" s="112" t="s">
        <v>43</v>
      </c>
      <c r="L287" s="114">
        <v>616.90800000000002</v>
      </c>
    </row>
    <row r="288" spans="1:12">
      <c r="A288" s="104">
        <v>44940</v>
      </c>
      <c r="B288" s="105" t="s">
        <v>18</v>
      </c>
      <c r="C288" s="105" t="s">
        <v>40</v>
      </c>
      <c r="D288" s="106" t="s">
        <v>7</v>
      </c>
      <c r="E288" s="107">
        <v>2500</v>
      </c>
      <c r="F288" s="108">
        <f t="shared" si="4"/>
        <v>4.0524681151808695</v>
      </c>
      <c r="G288" s="109" t="s">
        <v>149</v>
      </c>
      <c r="H288" s="110"/>
      <c r="I288" s="109" t="s">
        <v>39</v>
      </c>
      <c r="J288" s="111" t="s">
        <v>22</v>
      </c>
      <c r="K288" s="112" t="s">
        <v>43</v>
      </c>
      <c r="L288" s="114">
        <v>616.90800000000002</v>
      </c>
    </row>
    <row r="289" spans="1:12">
      <c r="A289" s="104">
        <v>44940</v>
      </c>
      <c r="B289" s="105" t="s">
        <v>18</v>
      </c>
      <c r="C289" s="105" t="s">
        <v>40</v>
      </c>
      <c r="D289" s="106" t="s">
        <v>7</v>
      </c>
      <c r="E289" s="107">
        <v>2500</v>
      </c>
      <c r="F289" s="108">
        <f t="shared" si="4"/>
        <v>4.0524681151808695</v>
      </c>
      <c r="G289" s="109" t="s">
        <v>150</v>
      </c>
      <c r="H289" s="110"/>
      <c r="I289" s="109" t="s">
        <v>12</v>
      </c>
      <c r="J289" s="111" t="s">
        <v>22</v>
      </c>
      <c r="K289" s="112" t="s">
        <v>43</v>
      </c>
      <c r="L289" s="114">
        <v>616.90800000000002</v>
      </c>
    </row>
    <row r="290" spans="1:12">
      <c r="A290" s="104">
        <v>44940</v>
      </c>
      <c r="B290" s="105" t="s">
        <v>18</v>
      </c>
      <c r="C290" s="105" t="s">
        <v>40</v>
      </c>
      <c r="D290" s="106" t="s">
        <v>7</v>
      </c>
      <c r="E290" s="107">
        <v>2500</v>
      </c>
      <c r="F290" s="108">
        <f t="shared" si="4"/>
        <v>4.0524681151808695</v>
      </c>
      <c r="G290" s="109" t="s">
        <v>151</v>
      </c>
      <c r="H290" s="110"/>
      <c r="I290" s="109" t="s">
        <v>58</v>
      </c>
      <c r="J290" s="111" t="s">
        <v>22</v>
      </c>
      <c r="K290" s="112" t="s">
        <v>43</v>
      </c>
      <c r="L290" s="114">
        <v>616.90800000000002</v>
      </c>
    </row>
    <row r="291" spans="1:12">
      <c r="A291" s="104">
        <v>44940</v>
      </c>
      <c r="B291" s="105" t="s">
        <v>18</v>
      </c>
      <c r="C291" s="105" t="s">
        <v>40</v>
      </c>
      <c r="D291" s="106" t="s">
        <v>7</v>
      </c>
      <c r="E291" s="107">
        <v>2500</v>
      </c>
      <c r="F291" s="108">
        <f t="shared" si="4"/>
        <v>4.0524681151808695</v>
      </c>
      <c r="G291" s="109" t="s">
        <v>152</v>
      </c>
      <c r="H291" s="110"/>
      <c r="I291" s="109" t="s">
        <v>119</v>
      </c>
      <c r="J291" s="111" t="s">
        <v>22</v>
      </c>
      <c r="K291" s="112" t="s">
        <v>43</v>
      </c>
      <c r="L291" s="114">
        <v>616.90800000000002</v>
      </c>
    </row>
    <row r="292" spans="1:12">
      <c r="A292" s="104">
        <v>44940</v>
      </c>
      <c r="B292" s="105" t="s">
        <v>18</v>
      </c>
      <c r="C292" s="105" t="s">
        <v>40</v>
      </c>
      <c r="D292" s="106" t="s">
        <v>6</v>
      </c>
      <c r="E292" s="107">
        <v>2500</v>
      </c>
      <c r="F292" s="108">
        <f t="shared" si="4"/>
        <v>4.0524681151808695</v>
      </c>
      <c r="G292" s="109" t="s">
        <v>153</v>
      </c>
      <c r="H292" s="110"/>
      <c r="I292" s="109" t="s">
        <v>24</v>
      </c>
      <c r="J292" s="111" t="s">
        <v>22</v>
      </c>
      <c r="K292" s="112" t="s">
        <v>43</v>
      </c>
      <c r="L292" s="114">
        <v>616.90800000000002</v>
      </c>
    </row>
    <row r="293" spans="1:12">
      <c r="A293" s="104">
        <v>44940</v>
      </c>
      <c r="B293" s="105" t="s">
        <v>18</v>
      </c>
      <c r="C293" s="105" t="s">
        <v>40</v>
      </c>
      <c r="D293" s="106" t="s">
        <v>6</v>
      </c>
      <c r="E293" s="107">
        <v>2500</v>
      </c>
      <c r="F293" s="108">
        <f t="shared" si="4"/>
        <v>4.0524681151808695</v>
      </c>
      <c r="G293" s="109" t="s">
        <v>154</v>
      </c>
      <c r="H293" s="110"/>
      <c r="I293" s="109" t="s">
        <v>104</v>
      </c>
      <c r="J293" s="111" t="s">
        <v>22</v>
      </c>
      <c r="K293" s="112" t="s">
        <v>43</v>
      </c>
      <c r="L293" s="114">
        <v>616.90800000000002</v>
      </c>
    </row>
    <row r="294" spans="1:12">
      <c r="A294" s="104">
        <v>44940</v>
      </c>
      <c r="B294" s="105" t="s">
        <v>18</v>
      </c>
      <c r="C294" s="105" t="s">
        <v>40</v>
      </c>
      <c r="D294" s="106" t="s">
        <v>6</v>
      </c>
      <c r="E294" s="107">
        <v>2500</v>
      </c>
      <c r="F294" s="108">
        <f t="shared" si="4"/>
        <v>4.0524681151808695</v>
      </c>
      <c r="G294" s="109" t="s">
        <v>155</v>
      </c>
      <c r="H294" s="110"/>
      <c r="I294" s="109" t="s">
        <v>127</v>
      </c>
      <c r="J294" s="111" t="s">
        <v>22</v>
      </c>
      <c r="K294" s="112" t="s">
        <v>43</v>
      </c>
      <c r="L294" s="114">
        <v>616.90800000000002</v>
      </c>
    </row>
    <row r="295" spans="1:12">
      <c r="A295" s="104">
        <v>44940</v>
      </c>
      <c r="B295" s="105" t="s">
        <v>18</v>
      </c>
      <c r="C295" s="105" t="s">
        <v>40</v>
      </c>
      <c r="D295" s="106" t="s">
        <v>6</v>
      </c>
      <c r="E295" s="107">
        <v>2500</v>
      </c>
      <c r="F295" s="108">
        <f t="shared" si="4"/>
        <v>4.0524681151808695</v>
      </c>
      <c r="G295" s="109" t="s">
        <v>156</v>
      </c>
      <c r="H295" s="110"/>
      <c r="I295" s="109" t="s">
        <v>136</v>
      </c>
      <c r="J295" s="111" t="s">
        <v>22</v>
      </c>
      <c r="K295" s="112" t="s">
        <v>43</v>
      </c>
      <c r="L295" s="114">
        <v>616.90800000000002</v>
      </c>
    </row>
    <row r="296" spans="1:12">
      <c r="A296" s="104">
        <v>44940</v>
      </c>
      <c r="B296" s="105" t="s">
        <v>18</v>
      </c>
      <c r="C296" s="105" t="s">
        <v>40</v>
      </c>
      <c r="D296" s="106" t="s">
        <v>6</v>
      </c>
      <c r="E296" s="107">
        <v>2500</v>
      </c>
      <c r="F296" s="108">
        <f t="shared" si="4"/>
        <v>4.0524681151808695</v>
      </c>
      <c r="G296" s="109" t="s">
        <v>157</v>
      </c>
      <c r="H296" s="110"/>
      <c r="I296" s="109" t="s">
        <v>44</v>
      </c>
      <c r="J296" s="111" t="s">
        <v>22</v>
      </c>
      <c r="K296" s="112" t="s">
        <v>43</v>
      </c>
      <c r="L296" s="114">
        <v>616.90800000000002</v>
      </c>
    </row>
    <row r="297" spans="1:12">
      <c r="A297" s="104">
        <v>44940</v>
      </c>
      <c r="B297" s="105" t="s">
        <v>18</v>
      </c>
      <c r="C297" s="105" t="s">
        <v>40</v>
      </c>
      <c r="D297" s="106" t="s">
        <v>10</v>
      </c>
      <c r="E297" s="107">
        <v>2500</v>
      </c>
      <c r="F297" s="108">
        <f t="shared" si="4"/>
        <v>4.0763324226263196</v>
      </c>
      <c r="G297" s="109" t="s">
        <v>158</v>
      </c>
      <c r="H297" s="110"/>
      <c r="I297" s="109" t="s">
        <v>15</v>
      </c>
      <c r="J297" s="111" t="s">
        <v>22</v>
      </c>
      <c r="K297" s="112" t="s">
        <v>106</v>
      </c>
      <c r="L297" s="113">
        <v>613.29639999999995</v>
      </c>
    </row>
    <row r="298" spans="1:12">
      <c r="A298" s="104">
        <v>44940</v>
      </c>
      <c r="B298" s="105" t="s">
        <v>18</v>
      </c>
      <c r="C298" s="105" t="s">
        <v>40</v>
      </c>
      <c r="D298" s="106" t="s">
        <v>10</v>
      </c>
      <c r="E298" s="107">
        <v>2500</v>
      </c>
      <c r="F298" s="108">
        <f t="shared" si="4"/>
        <v>4.0763324226263196</v>
      </c>
      <c r="G298" s="109" t="s">
        <v>159</v>
      </c>
      <c r="H298" s="110"/>
      <c r="I298" s="109" t="s">
        <v>135</v>
      </c>
      <c r="J298" s="111" t="s">
        <v>22</v>
      </c>
      <c r="K298" s="112" t="s">
        <v>106</v>
      </c>
      <c r="L298" s="113">
        <v>613.29639999999995</v>
      </c>
    </row>
    <row r="299" spans="1:12">
      <c r="A299" s="104">
        <v>44940</v>
      </c>
      <c r="B299" s="105" t="s">
        <v>45</v>
      </c>
      <c r="C299" s="116" t="s">
        <v>57</v>
      </c>
      <c r="D299" s="106" t="s">
        <v>10</v>
      </c>
      <c r="E299" s="107">
        <v>2000</v>
      </c>
      <c r="F299" s="108">
        <f t="shared" si="4"/>
        <v>3.2610659381010554</v>
      </c>
      <c r="G299" s="118" t="s">
        <v>78</v>
      </c>
      <c r="H299" s="110"/>
      <c r="I299" s="109" t="s">
        <v>15</v>
      </c>
      <c r="J299" s="111" t="s">
        <v>22</v>
      </c>
      <c r="K299" s="112" t="s">
        <v>106</v>
      </c>
      <c r="L299" s="113">
        <v>613.29639999999995</v>
      </c>
    </row>
    <row r="300" spans="1:12">
      <c r="A300" s="104">
        <v>44940</v>
      </c>
      <c r="B300" s="105" t="s">
        <v>100</v>
      </c>
      <c r="C300" s="105" t="s">
        <v>89</v>
      </c>
      <c r="D300" s="106" t="s">
        <v>10</v>
      </c>
      <c r="E300" s="107">
        <v>200</v>
      </c>
      <c r="F300" s="108">
        <f t="shared" si="4"/>
        <v>0.32610659381010554</v>
      </c>
      <c r="G300" s="118" t="s">
        <v>62</v>
      </c>
      <c r="H300" s="110"/>
      <c r="I300" s="109" t="s">
        <v>15</v>
      </c>
      <c r="J300" s="111" t="s">
        <v>22</v>
      </c>
      <c r="K300" s="112" t="s">
        <v>106</v>
      </c>
      <c r="L300" s="113">
        <v>613.29639999999995</v>
      </c>
    </row>
    <row r="301" spans="1:12">
      <c r="A301" s="104">
        <v>44940</v>
      </c>
      <c r="B301" s="105" t="s">
        <v>100</v>
      </c>
      <c r="C301" s="105" t="s">
        <v>89</v>
      </c>
      <c r="D301" s="106" t="s">
        <v>10</v>
      </c>
      <c r="E301" s="107">
        <v>950</v>
      </c>
      <c r="F301" s="108">
        <f t="shared" si="4"/>
        <v>1.5490063205980014</v>
      </c>
      <c r="G301" s="118" t="s">
        <v>62</v>
      </c>
      <c r="H301" s="110"/>
      <c r="I301" s="109" t="s">
        <v>15</v>
      </c>
      <c r="J301" s="111" t="s">
        <v>22</v>
      </c>
      <c r="K301" s="112" t="s">
        <v>106</v>
      </c>
      <c r="L301" s="113">
        <v>613.29639999999995</v>
      </c>
    </row>
    <row r="302" spans="1:12">
      <c r="A302" s="104">
        <v>44940</v>
      </c>
      <c r="B302" s="105" t="s">
        <v>100</v>
      </c>
      <c r="C302" s="105" t="s">
        <v>89</v>
      </c>
      <c r="D302" s="106" t="s">
        <v>10</v>
      </c>
      <c r="E302" s="107">
        <v>850</v>
      </c>
      <c r="F302" s="108">
        <f t="shared" si="4"/>
        <v>1.3859530236929485</v>
      </c>
      <c r="G302" s="118" t="s">
        <v>62</v>
      </c>
      <c r="H302" s="110"/>
      <c r="I302" s="109" t="s">
        <v>15</v>
      </c>
      <c r="J302" s="111" t="s">
        <v>22</v>
      </c>
      <c r="K302" s="112" t="s">
        <v>106</v>
      </c>
      <c r="L302" s="113">
        <v>613.29639999999995</v>
      </c>
    </row>
    <row r="303" spans="1:12">
      <c r="A303" s="104">
        <v>44941</v>
      </c>
      <c r="B303" s="105" t="s">
        <v>18</v>
      </c>
      <c r="C303" s="105" t="s">
        <v>40</v>
      </c>
      <c r="D303" s="106" t="s">
        <v>9</v>
      </c>
      <c r="E303" s="107">
        <v>5000</v>
      </c>
      <c r="F303" s="108">
        <f t="shared" si="4"/>
        <v>8.1526648452526391</v>
      </c>
      <c r="G303" s="109" t="s">
        <v>145</v>
      </c>
      <c r="H303" s="110"/>
      <c r="I303" s="109" t="s">
        <v>17</v>
      </c>
      <c r="J303" s="111" t="s">
        <v>22</v>
      </c>
      <c r="K303" s="112" t="s">
        <v>106</v>
      </c>
      <c r="L303" s="113">
        <v>613.29639999999995</v>
      </c>
    </row>
    <row r="304" spans="1:12">
      <c r="A304" s="104">
        <v>44941</v>
      </c>
      <c r="B304" s="105" t="s">
        <v>18</v>
      </c>
      <c r="C304" s="105" t="s">
        <v>40</v>
      </c>
      <c r="D304" s="106" t="s">
        <v>9</v>
      </c>
      <c r="E304" s="107">
        <v>5000</v>
      </c>
      <c r="F304" s="108">
        <f t="shared" si="4"/>
        <v>8.1526648452526391</v>
      </c>
      <c r="G304" s="109" t="s">
        <v>146</v>
      </c>
      <c r="H304" s="110"/>
      <c r="I304" s="109" t="s">
        <v>16</v>
      </c>
      <c r="J304" s="111" t="s">
        <v>22</v>
      </c>
      <c r="K304" s="112" t="s">
        <v>106</v>
      </c>
      <c r="L304" s="113">
        <v>613.29639999999995</v>
      </c>
    </row>
    <row r="305" spans="1:12">
      <c r="A305" s="104">
        <v>44941</v>
      </c>
      <c r="B305" s="105" t="s">
        <v>18</v>
      </c>
      <c r="C305" s="105" t="s">
        <v>40</v>
      </c>
      <c r="D305" s="106" t="s">
        <v>7</v>
      </c>
      <c r="E305" s="107">
        <v>5000</v>
      </c>
      <c r="F305" s="108">
        <f t="shared" si="4"/>
        <v>8.1049362303617389</v>
      </c>
      <c r="G305" s="109" t="s">
        <v>147</v>
      </c>
      <c r="H305" s="110"/>
      <c r="I305" s="109" t="s">
        <v>20</v>
      </c>
      <c r="J305" s="111" t="s">
        <v>22</v>
      </c>
      <c r="K305" s="112" t="s">
        <v>43</v>
      </c>
      <c r="L305" s="114">
        <v>616.90800000000002</v>
      </c>
    </row>
    <row r="306" spans="1:12">
      <c r="A306" s="104">
        <v>44941</v>
      </c>
      <c r="B306" s="105" t="s">
        <v>18</v>
      </c>
      <c r="C306" s="105" t="s">
        <v>40</v>
      </c>
      <c r="D306" s="106" t="s">
        <v>6</v>
      </c>
      <c r="E306" s="107">
        <v>5000</v>
      </c>
      <c r="F306" s="108">
        <f t="shared" si="4"/>
        <v>8.1049362303617389</v>
      </c>
      <c r="G306" s="109" t="s">
        <v>148</v>
      </c>
      <c r="H306" s="110"/>
      <c r="I306" s="109" t="s">
        <v>13</v>
      </c>
      <c r="J306" s="111" t="s">
        <v>22</v>
      </c>
      <c r="K306" s="112" t="s">
        <v>43</v>
      </c>
      <c r="L306" s="114">
        <v>616.90800000000002</v>
      </c>
    </row>
    <row r="307" spans="1:12">
      <c r="A307" s="104">
        <v>44941</v>
      </c>
      <c r="B307" s="105" t="s">
        <v>18</v>
      </c>
      <c r="C307" s="105" t="s">
        <v>40</v>
      </c>
      <c r="D307" s="106" t="s">
        <v>7</v>
      </c>
      <c r="E307" s="107">
        <v>2500</v>
      </c>
      <c r="F307" s="108">
        <f t="shared" si="4"/>
        <v>4.0524681151808695</v>
      </c>
      <c r="G307" s="109" t="s">
        <v>149</v>
      </c>
      <c r="H307" s="110"/>
      <c r="I307" s="109" t="s">
        <v>14</v>
      </c>
      <c r="J307" s="111" t="s">
        <v>22</v>
      </c>
      <c r="K307" s="112" t="s">
        <v>43</v>
      </c>
      <c r="L307" s="114">
        <v>616.90800000000002</v>
      </c>
    </row>
    <row r="308" spans="1:12">
      <c r="A308" s="104">
        <v>44941</v>
      </c>
      <c r="B308" s="105" t="s">
        <v>18</v>
      </c>
      <c r="C308" s="105" t="s">
        <v>40</v>
      </c>
      <c r="D308" s="106" t="s">
        <v>7</v>
      </c>
      <c r="E308" s="107">
        <v>2500</v>
      </c>
      <c r="F308" s="108">
        <f t="shared" si="4"/>
        <v>4.0524681151808695</v>
      </c>
      <c r="G308" s="109" t="s">
        <v>149</v>
      </c>
      <c r="H308" s="110"/>
      <c r="I308" s="109" t="s">
        <v>39</v>
      </c>
      <c r="J308" s="111" t="s">
        <v>22</v>
      </c>
      <c r="K308" s="112" t="s">
        <v>43</v>
      </c>
      <c r="L308" s="114">
        <v>616.90800000000002</v>
      </c>
    </row>
    <row r="309" spans="1:12">
      <c r="A309" s="104">
        <v>44941</v>
      </c>
      <c r="B309" s="105" t="s">
        <v>18</v>
      </c>
      <c r="C309" s="105" t="s">
        <v>40</v>
      </c>
      <c r="D309" s="106" t="s">
        <v>7</v>
      </c>
      <c r="E309" s="107">
        <v>2500</v>
      </c>
      <c r="F309" s="108">
        <f t="shared" si="4"/>
        <v>4.0524681151808695</v>
      </c>
      <c r="G309" s="109" t="s">
        <v>150</v>
      </c>
      <c r="H309" s="110"/>
      <c r="I309" s="109" t="s">
        <v>12</v>
      </c>
      <c r="J309" s="111" t="s">
        <v>22</v>
      </c>
      <c r="K309" s="112" t="s">
        <v>43</v>
      </c>
      <c r="L309" s="114">
        <v>616.90800000000002</v>
      </c>
    </row>
    <row r="310" spans="1:12">
      <c r="A310" s="104">
        <v>44941</v>
      </c>
      <c r="B310" s="105" t="s">
        <v>18</v>
      </c>
      <c r="C310" s="105" t="s">
        <v>40</v>
      </c>
      <c r="D310" s="106" t="s">
        <v>7</v>
      </c>
      <c r="E310" s="107">
        <v>2500</v>
      </c>
      <c r="F310" s="108">
        <f t="shared" si="4"/>
        <v>4.0524681151808695</v>
      </c>
      <c r="G310" s="109" t="s">
        <v>151</v>
      </c>
      <c r="H310" s="110"/>
      <c r="I310" s="109" t="s">
        <v>58</v>
      </c>
      <c r="J310" s="111" t="s">
        <v>22</v>
      </c>
      <c r="K310" s="112" t="s">
        <v>43</v>
      </c>
      <c r="L310" s="114">
        <v>616.90800000000002</v>
      </c>
    </row>
    <row r="311" spans="1:12">
      <c r="A311" s="104">
        <v>44941</v>
      </c>
      <c r="B311" s="105" t="s">
        <v>18</v>
      </c>
      <c r="C311" s="105" t="s">
        <v>40</v>
      </c>
      <c r="D311" s="106" t="s">
        <v>7</v>
      </c>
      <c r="E311" s="107">
        <v>2500</v>
      </c>
      <c r="F311" s="108">
        <f t="shared" si="4"/>
        <v>4.0524681151808695</v>
      </c>
      <c r="G311" s="109" t="s">
        <v>152</v>
      </c>
      <c r="H311" s="110"/>
      <c r="I311" s="109" t="s">
        <v>119</v>
      </c>
      <c r="J311" s="111" t="s">
        <v>22</v>
      </c>
      <c r="K311" s="112" t="s">
        <v>43</v>
      </c>
      <c r="L311" s="114">
        <v>616.90800000000002</v>
      </c>
    </row>
    <row r="312" spans="1:12">
      <c r="A312" s="104">
        <v>44941</v>
      </c>
      <c r="B312" s="105" t="s">
        <v>18</v>
      </c>
      <c r="C312" s="105" t="s">
        <v>40</v>
      </c>
      <c r="D312" s="106" t="s">
        <v>6</v>
      </c>
      <c r="E312" s="107">
        <v>2500</v>
      </c>
      <c r="F312" s="108">
        <f t="shared" si="4"/>
        <v>4.0524681151808695</v>
      </c>
      <c r="G312" s="109" t="s">
        <v>153</v>
      </c>
      <c r="H312" s="110"/>
      <c r="I312" s="109" t="s">
        <v>24</v>
      </c>
      <c r="J312" s="111" t="s">
        <v>22</v>
      </c>
      <c r="K312" s="112" t="s">
        <v>43</v>
      </c>
      <c r="L312" s="114">
        <v>616.90800000000002</v>
      </c>
    </row>
    <row r="313" spans="1:12">
      <c r="A313" s="104">
        <v>44941</v>
      </c>
      <c r="B313" s="105" t="s">
        <v>18</v>
      </c>
      <c r="C313" s="105" t="s">
        <v>40</v>
      </c>
      <c r="D313" s="106" t="s">
        <v>6</v>
      </c>
      <c r="E313" s="107">
        <v>2500</v>
      </c>
      <c r="F313" s="108">
        <f t="shared" si="4"/>
        <v>4.0524681151808695</v>
      </c>
      <c r="G313" s="109" t="s">
        <v>154</v>
      </c>
      <c r="H313" s="110"/>
      <c r="I313" s="109" t="s">
        <v>104</v>
      </c>
      <c r="J313" s="111" t="s">
        <v>22</v>
      </c>
      <c r="K313" s="112" t="s">
        <v>43</v>
      </c>
      <c r="L313" s="114">
        <v>616.90800000000002</v>
      </c>
    </row>
    <row r="314" spans="1:12">
      <c r="A314" s="104">
        <v>44941</v>
      </c>
      <c r="B314" s="105" t="s">
        <v>18</v>
      </c>
      <c r="C314" s="105" t="s">
        <v>40</v>
      </c>
      <c r="D314" s="106" t="s">
        <v>6</v>
      </c>
      <c r="E314" s="107">
        <v>2500</v>
      </c>
      <c r="F314" s="108">
        <f t="shared" si="4"/>
        <v>4.0524681151808695</v>
      </c>
      <c r="G314" s="109" t="s">
        <v>155</v>
      </c>
      <c r="H314" s="110"/>
      <c r="I314" s="109" t="s">
        <v>127</v>
      </c>
      <c r="J314" s="111" t="s">
        <v>22</v>
      </c>
      <c r="K314" s="112" t="s">
        <v>43</v>
      </c>
      <c r="L314" s="114">
        <v>616.90800000000002</v>
      </c>
    </row>
    <row r="315" spans="1:12">
      <c r="A315" s="104">
        <v>44941</v>
      </c>
      <c r="B315" s="105" t="s">
        <v>18</v>
      </c>
      <c r="C315" s="105" t="s">
        <v>40</v>
      </c>
      <c r="D315" s="106" t="s">
        <v>6</v>
      </c>
      <c r="E315" s="107">
        <v>2500</v>
      </c>
      <c r="F315" s="108">
        <f t="shared" si="4"/>
        <v>4.0524681151808695</v>
      </c>
      <c r="G315" s="109" t="s">
        <v>156</v>
      </c>
      <c r="H315" s="110"/>
      <c r="I315" s="109" t="s">
        <v>136</v>
      </c>
      <c r="J315" s="111" t="s">
        <v>22</v>
      </c>
      <c r="K315" s="112" t="s">
        <v>43</v>
      </c>
      <c r="L315" s="114">
        <v>616.90800000000002</v>
      </c>
    </row>
    <row r="316" spans="1:12">
      <c r="A316" s="104">
        <v>44941</v>
      </c>
      <c r="B316" s="105" t="s">
        <v>18</v>
      </c>
      <c r="C316" s="105" t="s">
        <v>40</v>
      </c>
      <c r="D316" s="106" t="s">
        <v>6</v>
      </c>
      <c r="E316" s="107">
        <v>2500</v>
      </c>
      <c r="F316" s="108">
        <f t="shared" si="4"/>
        <v>4.0524681151808695</v>
      </c>
      <c r="G316" s="109" t="s">
        <v>157</v>
      </c>
      <c r="H316" s="110"/>
      <c r="I316" s="109" t="s">
        <v>44</v>
      </c>
      <c r="J316" s="111" t="s">
        <v>22</v>
      </c>
      <c r="K316" s="112" t="s">
        <v>43</v>
      </c>
      <c r="L316" s="114">
        <v>616.90800000000002</v>
      </c>
    </row>
    <row r="317" spans="1:12">
      <c r="A317" s="104">
        <v>44941</v>
      </c>
      <c r="B317" s="105" t="s">
        <v>18</v>
      </c>
      <c r="C317" s="105" t="s">
        <v>40</v>
      </c>
      <c r="D317" s="106" t="s">
        <v>10</v>
      </c>
      <c r="E317" s="107">
        <v>2500</v>
      </c>
      <c r="F317" s="108">
        <f t="shared" si="4"/>
        <v>4.0763324226263196</v>
      </c>
      <c r="G317" s="109" t="s">
        <v>158</v>
      </c>
      <c r="H317" s="110"/>
      <c r="I317" s="109" t="s">
        <v>15</v>
      </c>
      <c r="J317" s="111" t="s">
        <v>22</v>
      </c>
      <c r="K317" s="112" t="s">
        <v>106</v>
      </c>
      <c r="L317" s="113">
        <v>613.29639999999995</v>
      </c>
    </row>
    <row r="318" spans="1:12">
      <c r="A318" s="104">
        <v>44941</v>
      </c>
      <c r="B318" s="105" t="s">
        <v>18</v>
      </c>
      <c r="C318" s="105" t="s">
        <v>40</v>
      </c>
      <c r="D318" s="106" t="s">
        <v>10</v>
      </c>
      <c r="E318" s="107">
        <v>2500</v>
      </c>
      <c r="F318" s="108">
        <f t="shared" si="4"/>
        <v>4.0763324226263196</v>
      </c>
      <c r="G318" s="109" t="s">
        <v>159</v>
      </c>
      <c r="H318" s="110"/>
      <c r="I318" s="109" t="s">
        <v>135</v>
      </c>
      <c r="J318" s="111" t="s">
        <v>22</v>
      </c>
      <c r="K318" s="112" t="s">
        <v>106</v>
      </c>
      <c r="L318" s="113">
        <v>613.29639999999995</v>
      </c>
    </row>
    <row r="319" spans="1:12">
      <c r="A319" s="104">
        <v>44942</v>
      </c>
      <c r="B319" s="105" t="s">
        <v>199</v>
      </c>
      <c r="C319" s="116" t="s">
        <v>57</v>
      </c>
      <c r="D319" s="106" t="s">
        <v>7</v>
      </c>
      <c r="E319" s="128">
        <v>1700</v>
      </c>
      <c r="F319" s="108">
        <f t="shared" si="4"/>
        <v>2.771906047385897</v>
      </c>
      <c r="G319" s="129" t="s">
        <v>200</v>
      </c>
      <c r="H319" s="110"/>
      <c r="I319" s="109" t="s">
        <v>20</v>
      </c>
      <c r="J319" s="111" t="s">
        <v>22</v>
      </c>
      <c r="K319" s="112" t="s">
        <v>106</v>
      </c>
      <c r="L319" s="113">
        <v>613.29639999999995</v>
      </c>
    </row>
    <row r="320" spans="1:12">
      <c r="A320" s="104">
        <v>44942</v>
      </c>
      <c r="B320" s="140" t="s">
        <v>45</v>
      </c>
      <c r="C320" s="116" t="s">
        <v>57</v>
      </c>
      <c r="D320" s="106" t="s">
        <v>8</v>
      </c>
      <c r="E320" s="117">
        <v>1700</v>
      </c>
      <c r="F320" s="108">
        <f t="shared" si="4"/>
        <v>2.771906047385897</v>
      </c>
      <c r="G320" s="118" t="s">
        <v>66</v>
      </c>
      <c r="H320" s="110"/>
      <c r="I320" s="118" t="s">
        <v>14</v>
      </c>
      <c r="J320" s="111" t="s">
        <v>22</v>
      </c>
      <c r="K320" s="112" t="s">
        <v>106</v>
      </c>
      <c r="L320" s="113">
        <v>613.29639999999995</v>
      </c>
    </row>
    <row r="321" spans="1:12">
      <c r="A321" s="115">
        <v>44942</v>
      </c>
      <c r="B321" s="119" t="s">
        <v>45</v>
      </c>
      <c r="C321" s="116" t="s">
        <v>57</v>
      </c>
      <c r="D321" s="106" t="s">
        <v>9</v>
      </c>
      <c r="E321" s="134">
        <v>2500</v>
      </c>
      <c r="F321" s="108">
        <f t="shared" si="4"/>
        <v>4.0763324226263196</v>
      </c>
      <c r="G321" s="118" t="s">
        <v>90</v>
      </c>
      <c r="H321" s="110"/>
      <c r="I321" s="118" t="s">
        <v>17</v>
      </c>
      <c r="J321" s="111" t="s">
        <v>22</v>
      </c>
      <c r="K321" s="112" t="s">
        <v>106</v>
      </c>
      <c r="L321" s="113">
        <v>613.29639999999995</v>
      </c>
    </row>
    <row r="322" spans="1:12">
      <c r="A322" s="122">
        <v>44942</v>
      </c>
      <c r="B322" s="123" t="s">
        <v>45</v>
      </c>
      <c r="C322" s="116" t="s">
        <v>57</v>
      </c>
      <c r="D322" s="124" t="s">
        <v>9</v>
      </c>
      <c r="E322" s="125">
        <v>1900</v>
      </c>
      <c r="F322" s="108">
        <f t="shared" si="4"/>
        <v>3.0980126411960027</v>
      </c>
      <c r="G322" s="126" t="s">
        <v>59</v>
      </c>
      <c r="H322" s="110"/>
      <c r="I322" s="118" t="s">
        <v>16</v>
      </c>
      <c r="J322" s="111" t="s">
        <v>22</v>
      </c>
      <c r="K322" s="112" t="s">
        <v>106</v>
      </c>
      <c r="L322" s="113">
        <v>613.29639999999995</v>
      </c>
    </row>
    <row r="323" spans="1:12">
      <c r="A323" s="104">
        <v>44942</v>
      </c>
      <c r="B323" s="105" t="s">
        <v>45</v>
      </c>
      <c r="C323" s="116" t="s">
        <v>57</v>
      </c>
      <c r="D323" s="106" t="s">
        <v>6</v>
      </c>
      <c r="E323" s="120">
        <v>1900</v>
      </c>
      <c r="F323" s="108">
        <f t="shared" ref="F323:F386" si="5">E323/L323</f>
        <v>3.0980126411960027</v>
      </c>
      <c r="G323" s="118" t="s">
        <v>132</v>
      </c>
      <c r="H323" s="110"/>
      <c r="I323" s="118" t="s">
        <v>127</v>
      </c>
      <c r="J323" s="111" t="s">
        <v>22</v>
      </c>
      <c r="K323" s="112" t="s">
        <v>106</v>
      </c>
      <c r="L323" s="113">
        <v>613.29639999999995</v>
      </c>
    </row>
    <row r="324" spans="1:12">
      <c r="A324" s="115">
        <v>44942</v>
      </c>
      <c r="B324" s="105" t="s">
        <v>45</v>
      </c>
      <c r="C324" s="116" t="s">
        <v>57</v>
      </c>
      <c r="D324" s="106" t="s">
        <v>6</v>
      </c>
      <c r="E324" s="121">
        <v>1900</v>
      </c>
      <c r="F324" s="108">
        <f t="shared" si="5"/>
        <v>3.0980126411960027</v>
      </c>
      <c r="G324" s="109" t="s">
        <v>65</v>
      </c>
      <c r="H324" s="110"/>
      <c r="I324" s="118" t="s">
        <v>13</v>
      </c>
      <c r="J324" s="111" t="s">
        <v>22</v>
      </c>
      <c r="K324" s="112" t="s">
        <v>106</v>
      </c>
      <c r="L324" s="113">
        <v>613.29639999999995</v>
      </c>
    </row>
    <row r="325" spans="1:12">
      <c r="A325" s="104">
        <v>44942</v>
      </c>
      <c r="B325" s="105" t="s">
        <v>45</v>
      </c>
      <c r="C325" s="116" t="s">
        <v>57</v>
      </c>
      <c r="D325" s="106" t="s">
        <v>6</v>
      </c>
      <c r="E325" s="131">
        <v>1950</v>
      </c>
      <c r="F325" s="108">
        <f t="shared" si="5"/>
        <v>3.1795392896485293</v>
      </c>
      <c r="G325" s="109" t="s">
        <v>64</v>
      </c>
      <c r="H325" s="109"/>
      <c r="I325" s="130" t="s">
        <v>24</v>
      </c>
      <c r="J325" s="111" t="s">
        <v>22</v>
      </c>
      <c r="K325" s="112" t="s">
        <v>106</v>
      </c>
      <c r="L325" s="113">
        <v>613.29639999999995</v>
      </c>
    </row>
    <row r="326" spans="1:12">
      <c r="A326" s="104">
        <v>44942</v>
      </c>
      <c r="B326" s="105" t="s">
        <v>81</v>
      </c>
      <c r="C326" s="116" t="s">
        <v>57</v>
      </c>
      <c r="D326" s="106" t="s">
        <v>6</v>
      </c>
      <c r="E326" s="120">
        <v>1600</v>
      </c>
      <c r="F326" s="108">
        <f t="shared" si="5"/>
        <v>2.6088527504808443</v>
      </c>
      <c r="G326" s="118" t="s">
        <v>63</v>
      </c>
      <c r="H326" s="110"/>
      <c r="I326" s="118" t="s">
        <v>44</v>
      </c>
      <c r="J326" s="111" t="s">
        <v>22</v>
      </c>
      <c r="K326" s="112" t="s">
        <v>106</v>
      </c>
      <c r="L326" s="113">
        <v>613.29639999999995</v>
      </c>
    </row>
    <row r="327" spans="1:12">
      <c r="A327" s="104">
        <v>44942</v>
      </c>
      <c r="B327" s="105" t="s">
        <v>45</v>
      </c>
      <c r="C327" s="116" t="s">
        <v>57</v>
      </c>
      <c r="D327" s="106" t="s">
        <v>6</v>
      </c>
      <c r="E327" s="131">
        <v>1850</v>
      </c>
      <c r="F327" s="108">
        <f t="shared" si="5"/>
        <v>3.0164859927434762</v>
      </c>
      <c r="G327" s="109" t="s">
        <v>105</v>
      </c>
      <c r="H327" s="109"/>
      <c r="I327" s="118" t="s">
        <v>104</v>
      </c>
      <c r="J327" s="111" t="s">
        <v>22</v>
      </c>
      <c r="K327" s="112" t="s">
        <v>106</v>
      </c>
      <c r="L327" s="113">
        <v>613.29639999999995</v>
      </c>
    </row>
    <row r="328" spans="1:12">
      <c r="A328" s="104">
        <v>44942</v>
      </c>
      <c r="B328" s="105" t="s">
        <v>45</v>
      </c>
      <c r="C328" s="116" t="s">
        <v>57</v>
      </c>
      <c r="D328" s="106" t="s">
        <v>6</v>
      </c>
      <c r="E328" s="131">
        <v>2000</v>
      </c>
      <c r="F328" s="108">
        <f t="shared" si="5"/>
        <v>3.2610659381010554</v>
      </c>
      <c r="G328" s="109" t="s">
        <v>140</v>
      </c>
      <c r="H328" s="109"/>
      <c r="I328" s="118" t="s">
        <v>136</v>
      </c>
      <c r="J328" s="111" t="s">
        <v>22</v>
      </c>
      <c r="K328" s="112" t="s">
        <v>106</v>
      </c>
      <c r="L328" s="113">
        <v>613.29639999999995</v>
      </c>
    </row>
    <row r="329" spans="1:12">
      <c r="A329" s="104">
        <v>44942</v>
      </c>
      <c r="B329" s="105" t="s">
        <v>45</v>
      </c>
      <c r="C329" s="116" t="s">
        <v>57</v>
      </c>
      <c r="D329" s="106" t="s">
        <v>6</v>
      </c>
      <c r="E329" s="131">
        <v>500</v>
      </c>
      <c r="F329" s="108">
        <f t="shared" si="5"/>
        <v>0.81526648452526385</v>
      </c>
      <c r="G329" s="118" t="s">
        <v>142</v>
      </c>
      <c r="H329" s="110"/>
      <c r="I329" s="118" t="s">
        <v>119</v>
      </c>
      <c r="J329" s="111" t="s">
        <v>22</v>
      </c>
      <c r="K329" s="112" t="s">
        <v>106</v>
      </c>
      <c r="L329" s="113">
        <v>613.29639999999995</v>
      </c>
    </row>
    <row r="330" spans="1:12">
      <c r="A330" s="104">
        <v>44942</v>
      </c>
      <c r="B330" s="105" t="s">
        <v>45</v>
      </c>
      <c r="C330" s="116" t="s">
        <v>57</v>
      </c>
      <c r="D330" s="106" t="s">
        <v>7</v>
      </c>
      <c r="E330" s="121">
        <v>1400</v>
      </c>
      <c r="F330" s="108">
        <f t="shared" si="5"/>
        <v>2.282746156670739</v>
      </c>
      <c r="G330" s="109" t="s">
        <v>133</v>
      </c>
      <c r="H330" s="110"/>
      <c r="I330" s="109" t="s">
        <v>12</v>
      </c>
      <c r="J330" s="111" t="s">
        <v>22</v>
      </c>
      <c r="K330" s="112" t="s">
        <v>106</v>
      </c>
      <c r="L330" s="113">
        <v>613.29639999999995</v>
      </c>
    </row>
    <row r="331" spans="1:12">
      <c r="A331" s="104">
        <v>44942</v>
      </c>
      <c r="B331" s="105" t="s">
        <v>45</v>
      </c>
      <c r="C331" s="116" t="s">
        <v>57</v>
      </c>
      <c r="D331" s="106" t="s">
        <v>10</v>
      </c>
      <c r="E331" s="144">
        <v>1800</v>
      </c>
      <c r="F331" s="108">
        <f t="shared" si="5"/>
        <v>2.9349593442909501</v>
      </c>
      <c r="G331" s="118" t="s">
        <v>247</v>
      </c>
      <c r="H331" s="110"/>
      <c r="I331" s="118" t="s">
        <v>135</v>
      </c>
      <c r="J331" s="111" t="s">
        <v>22</v>
      </c>
      <c r="K331" s="112" t="s">
        <v>106</v>
      </c>
      <c r="L331" s="113">
        <v>613.29639999999995</v>
      </c>
    </row>
    <row r="332" spans="1:12">
      <c r="A332" s="104">
        <v>44942</v>
      </c>
      <c r="B332" s="105" t="s">
        <v>18</v>
      </c>
      <c r="C332" s="105" t="s">
        <v>40</v>
      </c>
      <c r="D332" s="106" t="s">
        <v>9</v>
      </c>
      <c r="E332" s="107">
        <v>5000</v>
      </c>
      <c r="F332" s="108">
        <f t="shared" si="5"/>
        <v>8.1526648452526391</v>
      </c>
      <c r="G332" s="109" t="s">
        <v>145</v>
      </c>
      <c r="H332" s="110"/>
      <c r="I332" s="109" t="s">
        <v>17</v>
      </c>
      <c r="J332" s="111" t="s">
        <v>22</v>
      </c>
      <c r="K332" s="112" t="s">
        <v>106</v>
      </c>
      <c r="L332" s="113">
        <v>613.29639999999995</v>
      </c>
    </row>
    <row r="333" spans="1:12">
      <c r="A333" s="104">
        <v>44942</v>
      </c>
      <c r="B333" s="105" t="s">
        <v>18</v>
      </c>
      <c r="C333" s="105" t="s">
        <v>40</v>
      </c>
      <c r="D333" s="106" t="s">
        <v>9</v>
      </c>
      <c r="E333" s="107">
        <v>5000</v>
      </c>
      <c r="F333" s="108">
        <f t="shared" si="5"/>
        <v>8.1526648452526391</v>
      </c>
      <c r="G333" s="109" t="s">
        <v>146</v>
      </c>
      <c r="H333" s="110"/>
      <c r="I333" s="109" t="s">
        <v>16</v>
      </c>
      <c r="J333" s="111" t="s">
        <v>22</v>
      </c>
      <c r="K333" s="112" t="s">
        <v>106</v>
      </c>
      <c r="L333" s="113">
        <v>613.29639999999995</v>
      </c>
    </row>
    <row r="334" spans="1:12">
      <c r="A334" s="104">
        <v>44942</v>
      </c>
      <c r="B334" s="105" t="s">
        <v>18</v>
      </c>
      <c r="C334" s="105" t="s">
        <v>40</v>
      </c>
      <c r="D334" s="106" t="s">
        <v>10</v>
      </c>
      <c r="E334" s="107">
        <v>2500</v>
      </c>
      <c r="F334" s="108">
        <f t="shared" si="5"/>
        <v>4.0763324226263196</v>
      </c>
      <c r="G334" s="109" t="s">
        <v>158</v>
      </c>
      <c r="H334" s="110"/>
      <c r="I334" s="109" t="s">
        <v>15</v>
      </c>
      <c r="J334" s="111" t="s">
        <v>22</v>
      </c>
      <c r="K334" s="112" t="s">
        <v>106</v>
      </c>
      <c r="L334" s="113">
        <v>613.29639999999995</v>
      </c>
    </row>
    <row r="335" spans="1:12">
      <c r="A335" s="104">
        <v>44942</v>
      </c>
      <c r="B335" s="105" t="s">
        <v>45</v>
      </c>
      <c r="C335" s="116" t="s">
        <v>57</v>
      </c>
      <c r="D335" s="106" t="s">
        <v>7</v>
      </c>
      <c r="E335" s="121">
        <v>1950</v>
      </c>
      <c r="F335" s="108">
        <f t="shared" si="5"/>
        <v>3.1795392896485293</v>
      </c>
      <c r="G335" s="118" t="s">
        <v>60</v>
      </c>
      <c r="H335" s="110"/>
      <c r="I335" s="109" t="s">
        <v>39</v>
      </c>
      <c r="J335" s="111" t="s">
        <v>22</v>
      </c>
      <c r="K335" s="112" t="s">
        <v>106</v>
      </c>
      <c r="L335" s="113">
        <v>613.29639999999995</v>
      </c>
    </row>
    <row r="336" spans="1:12">
      <c r="A336" s="104">
        <v>44942</v>
      </c>
      <c r="B336" s="105" t="s">
        <v>45</v>
      </c>
      <c r="C336" s="116" t="s">
        <v>57</v>
      </c>
      <c r="D336" s="106" t="s">
        <v>7</v>
      </c>
      <c r="E336" s="121">
        <v>1600</v>
      </c>
      <c r="F336" s="108">
        <f t="shared" si="5"/>
        <v>2.6088527504808443</v>
      </c>
      <c r="G336" s="109" t="s">
        <v>92</v>
      </c>
      <c r="H336" s="110"/>
      <c r="I336" s="109" t="s">
        <v>58</v>
      </c>
      <c r="J336" s="111" t="s">
        <v>22</v>
      </c>
      <c r="K336" s="112" t="s">
        <v>106</v>
      </c>
      <c r="L336" s="113">
        <v>613.29639999999995</v>
      </c>
    </row>
    <row r="337" spans="1:12">
      <c r="A337" s="104">
        <v>44942</v>
      </c>
      <c r="B337" s="105" t="s">
        <v>45</v>
      </c>
      <c r="C337" s="116" t="s">
        <v>57</v>
      </c>
      <c r="D337" s="106" t="s">
        <v>10</v>
      </c>
      <c r="E337" s="107">
        <v>2800</v>
      </c>
      <c r="F337" s="108">
        <f t="shared" si="5"/>
        <v>4.565492313341478</v>
      </c>
      <c r="G337" s="118" t="s">
        <v>62</v>
      </c>
      <c r="H337" s="110"/>
      <c r="I337" s="109" t="s">
        <v>15</v>
      </c>
      <c r="J337" s="111" t="s">
        <v>22</v>
      </c>
      <c r="K337" s="112" t="s">
        <v>106</v>
      </c>
      <c r="L337" s="113">
        <v>613.29639999999995</v>
      </c>
    </row>
    <row r="338" spans="1:12">
      <c r="A338" s="104">
        <v>44942</v>
      </c>
      <c r="B338" s="105" t="s">
        <v>253</v>
      </c>
      <c r="C338" s="105" t="s">
        <v>67</v>
      </c>
      <c r="D338" s="106" t="s">
        <v>10</v>
      </c>
      <c r="E338" s="107">
        <v>2395</v>
      </c>
      <c r="F338" s="108">
        <f t="shared" si="5"/>
        <v>3.9051264608760139</v>
      </c>
      <c r="G338" s="145" t="s">
        <v>254</v>
      </c>
      <c r="H338" s="110"/>
      <c r="I338" s="109" t="s">
        <v>15</v>
      </c>
      <c r="J338" s="111" t="s">
        <v>22</v>
      </c>
      <c r="K338" s="112" t="s">
        <v>106</v>
      </c>
      <c r="L338" s="113">
        <v>613.29639999999995</v>
      </c>
    </row>
    <row r="339" spans="1:12">
      <c r="A339" s="104">
        <v>44942</v>
      </c>
      <c r="B339" s="105" t="s">
        <v>255</v>
      </c>
      <c r="C339" s="105" t="s">
        <v>67</v>
      </c>
      <c r="D339" s="106" t="s">
        <v>10</v>
      </c>
      <c r="E339" s="107">
        <v>2395</v>
      </c>
      <c r="F339" s="108">
        <f t="shared" si="5"/>
        <v>3.9051264608760139</v>
      </c>
      <c r="G339" s="145" t="s">
        <v>254</v>
      </c>
      <c r="H339" s="110"/>
      <c r="I339" s="109" t="s">
        <v>15</v>
      </c>
      <c r="J339" s="111" t="s">
        <v>22</v>
      </c>
      <c r="K339" s="112" t="s">
        <v>106</v>
      </c>
      <c r="L339" s="113">
        <v>613.29639999999995</v>
      </c>
    </row>
    <row r="340" spans="1:12">
      <c r="A340" s="104">
        <v>44942</v>
      </c>
      <c r="B340" s="105" t="s">
        <v>265</v>
      </c>
      <c r="C340" s="105" t="s">
        <v>190</v>
      </c>
      <c r="D340" s="106" t="s">
        <v>10</v>
      </c>
      <c r="E340" s="107">
        <v>50850</v>
      </c>
      <c r="F340" s="108">
        <f t="shared" si="5"/>
        <v>82.912601476219336</v>
      </c>
      <c r="G340" s="145" t="s">
        <v>256</v>
      </c>
      <c r="H340" s="110"/>
      <c r="I340" s="109" t="s">
        <v>15</v>
      </c>
      <c r="J340" s="111" t="s">
        <v>22</v>
      </c>
      <c r="K340" s="112" t="s">
        <v>106</v>
      </c>
      <c r="L340" s="113">
        <v>613.29639999999995</v>
      </c>
    </row>
    <row r="341" spans="1:12">
      <c r="A341" s="104">
        <v>44942</v>
      </c>
      <c r="B341" s="105" t="s">
        <v>257</v>
      </c>
      <c r="C341" s="105" t="s">
        <v>67</v>
      </c>
      <c r="D341" s="106" t="s">
        <v>10</v>
      </c>
      <c r="E341" s="107">
        <v>5910</v>
      </c>
      <c r="F341" s="108">
        <f t="shared" si="5"/>
        <v>9.6364498470886186</v>
      </c>
      <c r="G341" s="145" t="s">
        <v>258</v>
      </c>
      <c r="H341" s="110"/>
      <c r="I341" s="109" t="s">
        <v>15</v>
      </c>
      <c r="J341" s="111" t="s">
        <v>22</v>
      </c>
      <c r="K341" s="112" t="s">
        <v>106</v>
      </c>
      <c r="L341" s="113">
        <v>613.29639999999995</v>
      </c>
    </row>
    <row r="342" spans="1:12">
      <c r="A342" s="104">
        <v>44942</v>
      </c>
      <c r="B342" s="105" t="s">
        <v>259</v>
      </c>
      <c r="C342" s="105" t="s">
        <v>67</v>
      </c>
      <c r="D342" s="106" t="s">
        <v>10</v>
      </c>
      <c r="E342" s="107">
        <v>6411</v>
      </c>
      <c r="F342" s="108">
        <f t="shared" si="5"/>
        <v>10.453346864582933</v>
      </c>
      <c r="G342" s="145" t="s">
        <v>258</v>
      </c>
      <c r="H342" s="110"/>
      <c r="I342" s="109" t="s">
        <v>15</v>
      </c>
      <c r="J342" s="111" t="s">
        <v>22</v>
      </c>
      <c r="K342" s="112" t="s">
        <v>106</v>
      </c>
      <c r="L342" s="113">
        <v>613.29639999999995</v>
      </c>
    </row>
    <row r="343" spans="1:12">
      <c r="A343" s="104">
        <v>44942</v>
      </c>
      <c r="B343" s="105" t="s">
        <v>61</v>
      </c>
      <c r="C343" s="105" t="s">
        <v>49</v>
      </c>
      <c r="D343" s="106" t="s">
        <v>10</v>
      </c>
      <c r="E343" s="107">
        <v>12000</v>
      </c>
      <c r="F343" s="108">
        <f t="shared" si="5"/>
        <v>19.566395628606333</v>
      </c>
      <c r="G343" s="118" t="s">
        <v>79</v>
      </c>
      <c r="H343" s="110"/>
      <c r="I343" s="109" t="s">
        <v>15</v>
      </c>
      <c r="J343" s="111" t="s">
        <v>22</v>
      </c>
      <c r="K343" s="112" t="s">
        <v>106</v>
      </c>
      <c r="L343" s="113">
        <v>613.29639999999995</v>
      </c>
    </row>
    <row r="344" spans="1:12">
      <c r="A344" s="104">
        <v>44943</v>
      </c>
      <c r="B344" s="105" t="s">
        <v>199</v>
      </c>
      <c r="C344" s="116" t="s">
        <v>57</v>
      </c>
      <c r="D344" s="106" t="s">
        <v>7</v>
      </c>
      <c r="E344" s="128">
        <v>1800</v>
      </c>
      <c r="F344" s="108">
        <f t="shared" si="5"/>
        <v>2.9349593442909501</v>
      </c>
      <c r="G344" s="129" t="s">
        <v>200</v>
      </c>
      <c r="H344" s="110"/>
      <c r="I344" s="109" t="s">
        <v>20</v>
      </c>
      <c r="J344" s="111" t="s">
        <v>22</v>
      </c>
      <c r="K344" s="112" t="s">
        <v>106</v>
      </c>
      <c r="L344" s="113">
        <v>613.29639999999995</v>
      </c>
    </row>
    <row r="345" spans="1:12">
      <c r="A345" s="104">
        <v>44943</v>
      </c>
      <c r="B345" s="140" t="s">
        <v>45</v>
      </c>
      <c r="C345" s="116" t="s">
        <v>57</v>
      </c>
      <c r="D345" s="106" t="s">
        <v>8</v>
      </c>
      <c r="E345" s="117">
        <v>1600</v>
      </c>
      <c r="F345" s="108">
        <f t="shared" si="5"/>
        <v>2.6088527504808443</v>
      </c>
      <c r="G345" s="118" t="s">
        <v>66</v>
      </c>
      <c r="H345" s="110"/>
      <c r="I345" s="118" t="s">
        <v>14</v>
      </c>
      <c r="J345" s="111" t="s">
        <v>22</v>
      </c>
      <c r="K345" s="112" t="s">
        <v>106</v>
      </c>
      <c r="L345" s="113">
        <v>613.29639999999995</v>
      </c>
    </row>
    <row r="346" spans="1:12">
      <c r="A346" s="104">
        <v>44943</v>
      </c>
      <c r="B346" s="146" t="s">
        <v>143</v>
      </c>
      <c r="C346" s="147" t="s">
        <v>48</v>
      </c>
      <c r="D346" s="106" t="s">
        <v>8</v>
      </c>
      <c r="E346" s="117">
        <v>7000</v>
      </c>
      <c r="F346" s="108">
        <f t="shared" si="5"/>
        <v>11.413730783353694</v>
      </c>
      <c r="G346" s="118" t="s">
        <v>66</v>
      </c>
      <c r="H346" s="110"/>
      <c r="I346" s="118" t="s">
        <v>14</v>
      </c>
      <c r="J346" s="111" t="s">
        <v>22</v>
      </c>
      <c r="K346" s="112" t="s">
        <v>106</v>
      </c>
      <c r="L346" s="113">
        <v>613.29639999999995</v>
      </c>
    </row>
    <row r="347" spans="1:12">
      <c r="A347" s="104">
        <v>44943</v>
      </c>
      <c r="B347" s="146" t="s">
        <v>143</v>
      </c>
      <c r="C347" s="147" t="s">
        <v>48</v>
      </c>
      <c r="D347" s="106" t="s">
        <v>8</v>
      </c>
      <c r="E347" s="117">
        <v>7000</v>
      </c>
      <c r="F347" s="108">
        <f t="shared" si="5"/>
        <v>11.413730783353694</v>
      </c>
      <c r="G347" s="118" t="s">
        <v>66</v>
      </c>
      <c r="H347" s="110"/>
      <c r="I347" s="118" t="s">
        <v>14</v>
      </c>
      <c r="J347" s="111" t="s">
        <v>22</v>
      </c>
      <c r="K347" s="112" t="s">
        <v>106</v>
      </c>
      <c r="L347" s="113">
        <v>613.29639999999995</v>
      </c>
    </row>
    <row r="348" spans="1:12">
      <c r="A348" s="115">
        <v>44943</v>
      </c>
      <c r="B348" s="105" t="s">
        <v>45</v>
      </c>
      <c r="C348" s="116" t="s">
        <v>57</v>
      </c>
      <c r="D348" s="106" t="s">
        <v>9</v>
      </c>
      <c r="E348" s="134">
        <v>2500</v>
      </c>
      <c r="F348" s="108">
        <f t="shared" si="5"/>
        <v>4.0763324226263196</v>
      </c>
      <c r="G348" s="118" t="s">
        <v>90</v>
      </c>
      <c r="H348" s="110"/>
      <c r="I348" s="142" t="s">
        <v>17</v>
      </c>
      <c r="J348" s="111" t="s">
        <v>22</v>
      </c>
      <c r="K348" s="112" t="s">
        <v>106</v>
      </c>
      <c r="L348" s="113">
        <v>613.29639999999995</v>
      </c>
    </row>
    <row r="349" spans="1:12">
      <c r="A349" s="122">
        <v>44943</v>
      </c>
      <c r="B349" s="123" t="s">
        <v>45</v>
      </c>
      <c r="C349" s="116" t="s">
        <v>57</v>
      </c>
      <c r="D349" s="124" t="s">
        <v>9</v>
      </c>
      <c r="E349" s="125">
        <v>1700</v>
      </c>
      <c r="F349" s="108">
        <f t="shared" si="5"/>
        <v>2.771906047385897</v>
      </c>
      <c r="G349" s="126" t="s">
        <v>59</v>
      </c>
      <c r="H349" s="110"/>
      <c r="I349" s="118" t="s">
        <v>16</v>
      </c>
      <c r="J349" s="111" t="s">
        <v>22</v>
      </c>
      <c r="K349" s="112" t="s">
        <v>106</v>
      </c>
      <c r="L349" s="113">
        <v>613.29639999999995</v>
      </c>
    </row>
    <row r="350" spans="1:12">
      <c r="A350" s="104">
        <v>44943</v>
      </c>
      <c r="B350" s="105" t="s">
        <v>45</v>
      </c>
      <c r="C350" s="116" t="s">
        <v>57</v>
      </c>
      <c r="D350" s="106" t="s">
        <v>6</v>
      </c>
      <c r="E350" s="120">
        <v>1900</v>
      </c>
      <c r="F350" s="108">
        <f t="shared" si="5"/>
        <v>3.0980126411960027</v>
      </c>
      <c r="G350" s="118" t="s">
        <v>132</v>
      </c>
      <c r="H350" s="110"/>
      <c r="I350" s="118" t="s">
        <v>127</v>
      </c>
      <c r="J350" s="111" t="s">
        <v>22</v>
      </c>
      <c r="K350" s="112" t="s">
        <v>106</v>
      </c>
      <c r="L350" s="113">
        <v>613.29639999999995</v>
      </c>
    </row>
    <row r="351" spans="1:12">
      <c r="A351" s="115">
        <v>44943</v>
      </c>
      <c r="B351" s="105" t="s">
        <v>45</v>
      </c>
      <c r="C351" s="116" t="s">
        <v>57</v>
      </c>
      <c r="D351" s="106" t="s">
        <v>6</v>
      </c>
      <c r="E351" s="121">
        <v>1650</v>
      </c>
      <c r="F351" s="108">
        <f t="shared" si="5"/>
        <v>2.6903793989333709</v>
      </c>
      <c r="G351" s="109" t="s">
        <v>65</v>
      </c>
      <c r="H351" s="110"/>
      <c r="I351" s="109" t="s">
        <v>13</v>
      </c>
      <c r="J351" s="111" t="s">
        <v>22</v>
      </c>
      <c r="K351" s="112" t="s">
        <v>106</v>
      </c>
      <c r="L351" s="113">
        <v>613.29639999999995</v>
      </c>
    </row>
    <row r="352" spans="1:12">
      <c r="A352" s="104">
        <v>44943</v>
      </c>
      <c r="B352" s="105" t="s">
        <v>209</v>
      </c>
      <c r="C352" s="116" t="s">
        <v>57</v>
      </c>
      <c r="D352" s="106" t="s">
        <v>6</v>
      </c>
      <c r="E352" s="131">
        <v>2000</v>
      </c>
      <c r="F352" s="108">
        <f t="shared" si="5"/>
        <v>3.2610659381010554</v>
      </c>
      <c r="G352" s="109" t="s">
        <v>210</v>
      </c>
      <c r="H352" s="109">
        <v>4</v>
      </c>
      <c r="I352" s="130" t="s">
        <v>24</v>
      </c>
      <c r="J352" s="111" t="s">
        <v>22</v>
      </c>
      <c r="K352" s="112" t="s">
        <v>106</v>
      </c>
      <c r="L352" s="113">
        <v>613.29639999999995</v>
      </c>
    </row>
    <row r="353" spans="1:12">
      <c r="A353" s="104">
        <v>44943</v>
      </c>
      <c r="B353" s="105" t="s">
        <v>211</v>
      </c>
      <c r="C353" s="116" t="s">
        <v>57</v>
      </c>
      <c r="D353" s="106" t="s">
        <v>6</v>
      </c>
      <c r="E353" s="131">
        <v>5000</v>
      </c>
      <c r="F353" s="108">
        <f t="shared" si="5"/>
        <v>8.1526648452526391</v>
      </c>
      <c r="G353" s="109" t="s">
        <v>212</v>
      </c>
      <c r="H353" s="109">
        <v>4</v>
      </c>
      <c r="I353" s="130" t="s">
        <v>24</v>
      </c>
      <c r="J353" s="111" t="s">
        <v>22</v>
      </c>
      <c r="K353" s="112" t="s">
        <v>106</v>
      </c>
      <c r="L353" s="113">
        <v>613.29639999999995</v>
      </c>
    </row>
    <row r="354" spans="1:12">
      <c r="A354" s="104">
        <v>44943</v>
      </c>
      <c r="B354" s="105" t="s">
        <v>45</v>
      </c>
      <c r="C354" s="116" t="s">
        <v>57</v>
      </c>
      <c r="D354" s="106" t="s">
        <v>6</v>
      </c>
      <c r="E354" s="131">
        <v>1950</v>
      </c>
      <c r="F354" s="108">
        <f t="shared" si="5"/>
        <v>3.1795392896485293</v>
      </c>
      <c r="G354" s="109" t="s">
        <v>212</v>
      </c>
      <c r="H354" s="109">
        <v>4</v>
      </c>
      <c r="I354" s="130" t="s">
        <v>24</v>
      </c>
      <c r="J354" s="111" t="s">
        <v>22</v>
      </c>
      <c r="K354" s="112" t="s">
        <v>106</v>
      </c>
      <c r="L354" s="113">
        <v>613.29639999999995</v>
      </c>
    </row>
    <row r="355" spans="1:12">
      <c r="A355" s="104">
        <v>44943</v>
      </c>
      <c r="B355" s="105" t="s">
        <v>46</v>
      </c>
      <c r="C355" s="105" t="s">
        <v>264</v>
      </c>
      <c r="D355" s="106" t="s">
        <v>6</v>
      </c>
      <c r="E355" s="131">
        <v>5000</v>
      </c>
      <c r="F355" s="108">
        <f t="shared" si="5"/>
        <v>8.1049362303617389</v>
      </c>
      <c r="G355" s="109" t="s">
        <v>212</v>
      </c>
      <c r="H355" s="109">
        <v>4</v>
      </c>
      <c r="I355" s="130" t="s">
        <v>24</v>
      </c>
      <c r="J355" s="111" t="s">
        <v>22</v>
      </c>
      <c r="K355" s="112" t="s">
        <v>43</v>
      </c>
      <c r="L355" s="114">
        <v>616.90800000000002</v>
      </c>
    </row>
    <row r="356" spans="1:12">
      <c r="A356" s="104">
        <v>44943</v>
      </c>
      <c r="B356" s="105" t="s">
        <v>47</v>
      </c>
      <c r="C356" s="105" t="s">
        <v>264</v>
      </c>
      <c r="D356" s="106" t="s">
        <v>6</v>
      </c>
      <c r="E356" s="131">
        <v>7000</v>
      </c>
      <c r="F356" s="108">
        <f t="shared" si="5"/>
        <v>11.346910722506435</v>
      </c>
      <c r="G356" s="109" t="s">
        <v>213</v>
      </c>
      <c r="H356" s="109">
        <v>4</v>
      </c>
      <c r="I356" s="130" t="s">
        <v>24</v>
      </c>
      <c r="J356" s="111" t="s">
        <v>22</v>
      </c>
      <c r="K356" s="112" t="s">
        <v>43</v>
      </c>
      <c r="L356" s="114">
        <v>616.90800000000002</v>
      </c>
    </row>
    <row r="357" spans="1:12">
      <c r="A357" s="104">
        <v>44943</v>
      </c>
      <c r="B357" s="105" t="s">
        <v>81</v>
      </c>
      <c r="C357" s="116" t="s">
        <v>57</v>
      </c>
      <c r="D357" s="106" t="s">
        <v>6</v>
      </c>
      <c r="E357" s="120">
        <v>1600</v>
      </c>
      <c r="F357" s="108">
        <f t="shared" si="5"/>
        <v>2.6088527504808443</v>
      </c>
      <c r="G357" s="118" t="s">
        <v>63</v>
      </c>
      <c r="H357" s="110"/>
      <c r="I357" s="118" t="s">
        <v>44</v>
      </c>
      <c r="J357" s="111" t="s">
        <v>22</v>
      </c>
      <c r="K357" s="112" t="s">
        <v>106</v>
      </c>
      <c r="L357" s="113">
        <v>613.29639999999995</v>
      </c>
    </row>
    <row r="358" spans="1:12">
      <c r="A358" s="104">
        <v>44943</v>
      </c>
      <c r="B358" s="105" t="s">
        <v>229</v>
      </c>
      <c r="C358" s="116" t="s">
        <v>57</v>
      </c>
      <c r="D358" s="106" t="s">
        <v>6</v>
      </c>
      <c r="E358" s="131">
        <v>2000</v>
      </c>
      <c r="F358" s="108">
        <f t="shared" si="5"/>
        <v>3.2610659381010554</v>
      </c>
      <c r="G358" s="109" t="s">
        <v>230</v>
      </c>
      <c r="H358" s="109">
        <v>5</v>
      </c>
      <c r="I358" s="118" t="s">
        <v>104</v>
      </c>
      <c r="J358" s="111" t="s">
        <v>22</v>
      </c>
      <c r="K358" s="112" t="s">
        <v>106</v>
      </c>
      <c r="L358" s="113">
        <v>613.29639999999995</v>
      </c>
    </row>
    <row r="359" spans="1:12">
      <c r="A359" s="104">
        <v>44943</v>
      </c>
      <c r="B359" s="105" t="s">
        <v>231</v>
      </c>
      <c r="C359" s="116" t="s">
        <v>57</v>
      </c>
      <c r="D359" s="106" t="s">
        <v>6</v>
      </c>
      <c r="E359" s="131">
        <v>3000</v>
      </c>
      <c r="F359" s="108">
        <f t="shared" si="5"/>
        <v>4.8915989071515833</v>
      </c>
      <c r="G359" s="109" t="s">
        <v>137</v>
      </c>
      <c r="H359" s="109">
        <v>5</v>
      </c>
      <c r="I359" s="118" t="s">
        <v>104</v>
      </c>
      <c r="J359" s="111" t="s">
        <v>22</v>
      </c>
      <c r="K359" s="112" t="s">
        <v>106</v>
      </c>
      <c r="L359" s="113">
        <v>613.29639999999995</v>
      </c>
    </row>
    <row r="360" spans="1:12">
      <c r="A360" s="104">
        <v>44943</v>
      </c>
      <c r="B360" s="105" t="s">
        <v>45</v>
      </c>
      <c r="C360" s="116" t="s">
        <v>57</v>
      </c>
      <c r="D360" s="106" t="s">
        <v>6</v>
      </c>
      <c r="E360" s="131">
        <v>1800</v>
      </c>
      <c r="F360" s="108">
        <f t="shared" si="5"/>
        <v>2.9349593442909501</v>
      </c>
      <c r="G360" s="109" t="s">
        <v>137</v>
      </c>
      <c r="H360" s="109">
        <v>5</v>
      </c>
      <c r="I360" s="118" t="s">
        <v>104</v>
      </c>
      <c r="J360" s="111" t="s">
        <v>22</v>
      </c>
      <c r="K360" s="112" t="s">
        <v>106</v>
      </c>
      <c r="L360" s="113">
        <v>613.29639999999995</v>
      </c>
    </row>
    <row r="361" spans="1:12">
      <c r="A361" s="104">
        <v>44943</v>
      </c>
      <c r="B361" s="105" t="s">
        <v>46</v>
      </c>
      <c r="C361" s="105" t="s">
        <v>264</v>
      </c>
      <c r="D361" s="106" t="s">
        <v>6</v>
      </c>
      <c r="E361" s="131">
        <v>5000</v>
      </c>
      <c r="F361" s="108">
        <f t="shared" si="5"/>
        <v>8.1049362303617389</v>
      </c>
      <c r="G361" s="109" t="s">
        <v>137</v>
      </c>
      <c r="H361" s="109">
        <v>5</v>
      </c>
      <c r="I361" s="118" t="s">
        <v>104</v>
      </c>
      <c r="J361" s="111" t="s">
        <v>22</v>
      </c>
      <c r="K361" s="112" t="s">
        <v>43</v>
      </c>
      <c r="L361" s="114">
        <v>616.90800000000002</v>
      </c>
    </row>
    <row r="362" spans="1:12">
      <c r="A362" s="104">
        <v>44943</v>
      </c>
      <c r="B362" s="105" t="s">
        <v>47</v>
      </c>
      <c r="C362" s="105" t="s">
        <v>264</v>
      </c>
      <c r="D362" s="106" t="s">
        <v>6</v>
      </c>
      <c r="E362" s="131">
        <v>8000</v>
      </c>
      <c r="F362" s="108">
        <f t="shared" si="5"/>
        <v>12.967897968578782</v>
      </c>
      <c r="G362" s="109" t="s">
        <v>138</v>
      </c>
      <c r="H362" s="109">
        <v>5</v>
      </c>
      <c r="I362" s="118" t="s">
        <v>104</v>
      </c>
      <c r="J362" s="111" t="s">
        <v>22</v>
      </c>
      <c r="K362" s="112" t="s">
        <v>43</v>
      </c>
      <c r="L362" s="114">
        <v>616.90800000000002</v>
      </c>
    </row>
    <row r="363" spans="1:12">
      <c r="A363" s="104">
        <v>44943</v>
      </c>
      <c r="B363" s="105" t="s">
        <v>167</v>
      </c>
      <c r="C363" s="116" t="s">
        <v>57</v>
      </c>
      <c r="D363" s="106" t="s">
        <v>6</v>
      </c>
      <c r="E363" s="131">
        <v>3000</v>
      </c>
      <c r="F363" s="108">
        <f t="shared" si="5"/>
        <v>4.8915989071515833</v>
      </c>
      <c r="G363" s="109" t="s">
        <v>186</v>
      </c>
      <c r="H363" s="109">
        <v>6</v>
      </c>
      <c r="I363" s="118" t="s">
        <v>136</v>
      </c>
      <c r="J363" s="111" t="s">
        <v>22</v>
      </c>
      <c r="K363" s="112" t="s">
        <v>106</v>
      </c>
      <c r="L363" s="113">
        <v>613.29639999999995</v>
      </c>
    </row>
    <row r="364" spans="1:12">
      <c r="A364" s="104">
        <v>44943</v>
      </c>
      <c r="B364" s="105" t="s">
        <v>45</v>
      </c>
      <c r="C364" s="116" t="s">
        <v>57</v>
      </c>
      <c r="D364" s="106" t="s">
        <v>6</v>
      </c>
      <c r="E364" s="131">
        <v>1500</v>
      </c>
      <c r="F364" s="108">
        <f t="shared" si="5"/>
        <v>2.4457994535757916</v>
      </c>
      <c r="G364" s="109" t="s">
        <v>187</v>
      </c>
      <c r="H364" s="109">
        <v>6</v>
      </c>
      <c r="I364" s="118" t="s">
        <v>136</v>
      </c>
      <c r="J364" s="111" t="s">
        <v>22</v>
      </c>
      <c r="K364" s="112" t="s">
        <v>106</v>
      </c>
      <c r="L364" s="113">
        <v>613.29639999999995</v>
      </c>
    </row>
    <row r="365" spans="1:12">
      <c r="A365" s="104">
        <v>44943</v>
      </c>
      <c r="B365" s="105" t="s">
        <v>47</v>
      </c>
      <c r="C365" s="105" t="s">
        <v>264</v>
      </c>
      <c r="D365" s="106" t="s">
        <v>6</v>
      </c>
      <c r="E365" s="131">
        <v>8000</v>
      </c>
      <c r="F365" s="108">
        <f t="shared" si="5"/>
        <v>12.967897968578782</v>
      </c>
      <c r="G365" s="109" t="s">
        <v>188</v>
      </c>
      <c r="H365" s="109">
        <v>6</v>
      </c>
      <c r="I365" s="118" t="s">
        <v>136</v>
      </c>
      <c r="J365" s="111" t="s">
        <v>22</v>
      </c>
      <c r="K365" s="112" t="s">
        <v>43</v>
      </c>
      <c r="L365" s="114">
        <v>616.90800000000002</v>
      </c>
    </row>
    <row r="366" spans="1:12">
      <c r="A366" s="104">
        <v>44943</v>
      </c>
      <c r="B366" s="105" t="s">
        <v>46</v>
      </c>
      <c r="C366" s="105" t="s">
        <v>264</v>
      </c>
      <c r="D366" s="106" t="s">
        <v>6</v>
      </c>
      <c r="E366" s="131">
        <v>3000</v>
      </c>
      <c r="F366" s="108">
        <f t="shared" si="5"/>
        <v>4.8629617382170434</v>
      </c>
      <c r="G366" s="109" t="s">
        <v>187</v>
      </c>
      <c r="H366" s="109">
        <v>6</v>
      </c>
      <c r="I366" s="118" t="s">
        <v>136</v>
      </c>
      <c r="J366" s="111" t="s">
        <v>22</v>
      </c>
      <c r="K366" s="112" t="s">
        <v>43</v>
      </c>
      <c r="L366" s="114">
        <v>616.90800000000002</v>
      </c>
    </row>
    <row r="367" spans="1:12">
      <c r="A367" s="104">
        <v>44943</v>
      </c>
      <c r="B367" s="105" t="s">
        <v>164</v>
      </c>
      <c r="C367" s="105" t="s">
        <v>50</v>
      </c>
      <c r="D367" s="106" t="s">
        <v>6</v>
      </c>
      <c r="E367" s="131">
        <v>2000</v>
      </c>
      <c r="F367" s="108">
        <f t="shared" si="5"/>
        <v>3.2419744921446956</v>
      </c>
      <c r="G367" s="109" t="s">
        <v>187</v>
      </c>
      <c r="H367" s="109">
        <v>6</v>
      </c>
      <c r="I367" s="118" t="s">
        <v>136</v>
      </c>
      <c r="J367" s="111" t="s">
        <v>22</v>
      </c>
      <c r="K367" s="112" t="s">
        <v>43</v>
      </c>
      <c r="L367" s="114">
        <v>616.90800000000002</v>
      </c>
    </row>
    <row r="368" spans="1:12">
      <c r="A368" s="104">
        <v>44943</v>
      </c>
      <c r="B368" s="105" t="s">
        <v>45</v>
      </c>
      <c r="C368" s="116" t="s">
        <v>57</v>
      </c>
      <c r="D368" s="106" t="s">
        <v>6</v>
      </c>
      <c r="E368" s="131">
        <v>500</v>
      </c>
      <c r="F368" s="108">
        <f t="shared" si="5"/>
        <v>0.81526648452526385</v>
      </c>
      <c r="G368" s="118" t="s">
        <v>142</v>
      </c>
      <c r="H368" s="110"/>
      <c r="I368" s="118" t="s">
        <v>119</v>
      </c>
      <c r="J368" s="111" t="s">
        <v>22</v>
      </c>
      <c r="K368" s="112" t="s">
        <v>106</v>
      </c>
      <c r="L368" s="113">
        <v>613.29639999999995</v>
      </c>
    </row>
    <row r="369" spans="1:12">
      <c r="A369" s="104">
        <v>44943</v>
      </c>
      <c r="B369" s="105" t="s">
        <v>45</v>
      </c>
      <c r="C369" s="116" t="s">
        <v>57</v>
      </c>
      <c r="D369" s="106" t="s">
        <v>7</v>
      </c>
      <c r="E369" s="121">
        <v>1500</v>
      </c>
      <c r="F369" s="108">
        <f t="shared" si="5"/>
        <v>2.4457994535757916</v>
      </c>
      <c r="G369" s="109" t="s">
        <v>133</v>
      </c>
      <c r="H369" s="110"/>
      <c r="I369" s="109" t="s">
        <v>12</v>
      </c>
      <c r="J369" s="111" t="s">
        <v>22</v>
      </c>
      <c r="K369" s="112" t="s">
        <v>106</v>
      </c>
      <c r="L369" s="113">
        <v>613.29639999999995</v>
      </c>
    </row>
    <row r="370" spans="1:12">
      <c r="A370" s="104">
        <v>44943</v>
      </c>
      <c r="B370" s="105" t="s">
        <v>45</v>
      </c>
      <c r="C370" s="116" t="s">
        <v>57</v>
      </c>
      <c r="D370" s="106" t="s">
        <v>10</v>
      </c>
      <c r="E370" s="117">
        <v>1800</v>
      </c>
      <c r="F370" s="108">
        <f t="shared" si="5"/>
        <v>2.9349593442909501</v>
      </c>
      <c r="G370" s="118" t="s">
        <v>247</v>
      </c>
      <c r="H370" s="110"/>
      <c r="I370" s="118" t="s">
        <v>135</v>
      </c>
      <c r="J370" s="111" t="s">
        <v>22</v>
      </c>
      <c r="K370" s="112" t="s">
        <v>106</v>
      </c>
      <c r="L370" s="113">
        <v>613.29639999999995</v>
      </c>
    </row>
    <row r="371" spans="1:12">
      <c r="A371" s="104">
        <v>44943</v>
      </c>
      <c r="B371" s="105" t="s">
        <v>18</v>
      </c>
      <c r="C371" s="105" t="s">
        <v>40</v>
      </c>
      <c r="D371" s="106" t="s">
        <v>9</v>
      </c>
      <c r="E371" s="107">
        <v>5000</v>
      </c>
      <c r="F371" s="108">
        <f t="shared" si="5"/>
        <v>8.1526648452526391</v>
      </c>
      <c r="G371" s="109" t="s">
        <v>145</v>
      </c>
      <c r="H371" s="110"/>
      <c r="I371" s="109" t="s">
        <v>17</v>
      </c>
      <c r="J371" s="111" t="s">
        <v>22</v>
      </c>
      <c r="K371" s="112" t="s">
        <v>106</v>
      </c>
      <c r="L371" s="113">
        <v>613.29639999999995</v>
      </c>
    </row>
    <row r="372" spans="1:12">
      <c r="A372" s="104">
        <v>44943</v>
      </c>
      <c r="B372" s="105" t="s">
        <v>18</v>
      </c>
      <c r="C372" s="105" t="s">
        <v>40</v>
      </c>
      <c r="D372" s="106" t="s">
        <v>9</v>
      </c>
      <c r="E372" s="107">
        <v>5000</v>
      </c>
      <c r="F372" s="108">
        <f t="shared" si="5"/>
        <v>8.1526648452526391</v>
      </c>
      <c r="G372" s="109" t="s">
        <v>146</v>
      </c>
      <c r="H372" s="110"/>
      <c r="I372" s="109" t="s">
        <v>16</v>
      </c>
      <c r="J372" s="111" t="s">
        <v>22</v>
      </c>
      <c r="K372" s="112" t="s">
        <v>106</v>
      </c>
      <c r="L372" s="113">
        <v>613.29639999999995</v>
      </c>
    </row>
    <row r="373" spans="1:12">
      <c r="A373" s="104">
        <v>44943</v>
      </c>
      <c r="B373" s="105" t="s">
        <v>18</v>
      </c>
      <c r="C373" s="105" t="s">
        <v>40</v>
      </c>
      <c r="D373" s="106" t="s">
        <v>10</v>
      </c>
      <c r="E373" s="107">
        <v>2500</v>
      </c>
      <c r="F373" s="108">
        <f t="shared" si="5"/>
        <v>4.0763324226263196</v>
      </c>
      <c r="G373" s="109" t="s">
        <v>158</v>
      </c>
      <c r="H373" s="110"/>
      <c r="I373" s="109" t="s">
        <v>15</v>
      </c>
      <c r="J373" s="111" t="s">
        <v>22</v>
      </c>
      <c r="K373" s="112" t="s">
        <v>106</v>
      </c>
      <c r="L373" s="113">
        <v>613.29639999999995</v>
      </c>
    </row>
    <row r="374" spans="1:12">
      <c r="A374" s="104">
        <v>44943</v>
      </c>
      <c r="B374" s="105" t="s">
        <v>45</v>
      </c>
      <c r="C374" s="116" t="s">
        <v>57</v>
      </c>
      <c r="D374" s="106" t="s">
        <v>7</v>
      </c>
      <c r="E374" s="121">
        <v>1900</v>
      </c>
      <c r="F374" s="108">
        <f t="shared" si="5"/>
        <v>3.0980126411960027</v>
      </c>
      <c r="G374" s="118" t="s">
        <v>60</v>
      </c>
      <c r="H374" s="110"/>
      <c r="I374" s="109" t="s">
        <v>39</v>
      </c>
      <c r="J374" s="111" t="s">
        <v>22</v>
      </c>
      <c r="K374" s="112" t="s">
        <v>106</v>
      </c>
      <c r="L374" s="113">
        <v>613.29639999999995</v>
      </c>
    </row>
    <row r="375" spans="1:12">
      <c r="A375" s="104">
        <v>44943</v>
      </c>
      <c r="B375" s="105" t="s">
        <v>268</v>
      </c>
      <c r="C375" s="116" t="s">
        <v>57</v>
      </c>
      <c r="D375" s="106" t="s">
        <v>7</v>
      </c>
      <c r="E375" s="121">
        <v>2000</v>
      </c>
      <c r="F375" s="108">
        <f t="shared" si="5"/>
        <v>3.2610659381010554</v>
      </c>
      <c r="G375" s="109" t="s">
        <v>173</v>
      </c>
      <c r="H375" s="110"/>
      <c r="I375" s="109" t="s">
        <v>58</v>
      </c>
      <c r="J375" s="111" t="s">
        <v>22</v>
      </c>
      <c r="K375" s="112" t="s">
        <v>106</v>
      </c>
      <c r="L375" s="113">
        <v>613.29639999999995</v>
      </c>
    </row>
    <row r="376" spans="1:12">
      <c r="A376" s="104">
        <v>44943</v>
      </c>
      <c r="B376" s="105" t="s">
        <v>45</v>
      </c>
      <c r="C376" s="116" t="s">
        <v>57</v>
      </c>
      <c r="D376" s="106" t="s">
        <v>7</v>
      </c>
      <c r="E376" s="121">
        <v>1900</v>
      </c>
      <c r="F376" s="108">
        <f t="shared" si="5"/>
        <v>3.0980126411960027</v>
      </c>
      <c r="G376" s="109" t="s">
        <v>92</v>
      </c>
      <c r="H376" s="110"/>
      <c r="I376" s="109" t="s">
        <v>58</v>
      </c>
      <c r="J376" s="111" t="s">
        <v>22</v>
      </c>
      <c r="K376" s="112" t="s">
        <v>106</v>
      </c>
      <c r="L376" s="113">
        <v>613.29639999999995</v>
      </c>
    </row>
    <row r="377" spans="1:12">
      <c r="A377" s="104">
        <v>44943</v>
      </c>
      <c r="B377" s="105" t="s">
        <v>46</v>
      </c>
      <c r="C377" s="105" t="s">
        <v>264</v>
      </c>
      <c r="D377" s="106" t="s">
        <v>7</v>
      </c>
      <c r="E377" s="121">
        <v>5000</v>
      </c>
      <c r="F377" s="108">
        <f t="shared" si="5"/>
        <v>8.1049362303617389</v>
      </c>
      <c r="G377" s="109" t="s">
        <v>92</v>
      </c>
      <c r="H377" s="110"/>
      <c r="I377" s="109" t="s">
        <v>58</v>
      </c>
      <c r="J377" s="111" t="s">
        <v>22</v>
      </c>
      <c r="K377" s="112" t="s">
        <v>43</v>
      </c>
      <c r="L377" s="114">
        <v>616.90800000000002</v>
      </c>
    </row>
    <row r="378" spans="1:12">
      <c r="A378" s="104">
        <v>44943</v>
      </c>
      <c r="B378" s="105" t="s">
        <v>47</v>
      </c>
      <c r="C378" s="105" t="s">
        <v>264</v>
      </c>
      <c r="D378" s="106" t="s">
        <v>7</v>
      </c>
      <c r="E378" s="121">
        <v>10000</v>
      </c>
      <c r="F378" s="108">
        <f t="shared" si="5"/>
        <v>16.209872460723478</v>
      </c>
      <c r="G378" s="109" t="s">
        <v>174</v>
      </c>
      <c r="H378" s="110"/>
      <c r="I378" s="109" t="s">
        <v>58</v>
      </c>
      <c r="J378" s="111" t="s">
        <v>22</v>
      </c>
      <c r="K378" s="112" t="s">
        <v>43</v>
      </c>
      <c r="L378" s="114">
        <v>616.90800000000002</v>
      </c>
    </row>
    <row r="379" spans="1:12">
      <c r="A379" s="104">
        <v>44943</v>
      </c>
      <c r="B379" s="105" t="s">
        <v>45</v>
      </c>
      <c r="C379" s="116" t="s">
        <v>57</v>
      </c>
      <c r="D379" s="106" t="s">
        <v>10</v>
      </c>
      <c r="E379" s="107">
        <v>2800</v>
      </c>
      <c r="F379" s="108">
        <f t="shared" si="5"/>
        <v>4.565492313341478</v>
      </c>
      <c r="G379" s="118" t="s">
        <v>62</v>
      </c>
      <c r="H379" s="110"/>
      <c r="I379" s="109" t="s">
        <v>15</v>
      </c>
      <c r="J379" s="111" t="s">
        <v>22</v>
      </c>
      <c r="K379" s="112" t="s">
        <v>106</v>
      </c>
      <c r="L379" s="113">
        <v>613.29639999999995</v>
      </c>
    </row>
    <row r="380" spans="1:12">
      <c r="A380" s="104">
        <v>44943</v>
      </c>
      <c r="B380" s="105" t="s">
        <v>260</v>
      </c>
      <c r="C380" s="105" t="s">
        <v>272</v>
      </c>
      <c r="D380" s="106" t="s">
        <v>10</v>
      </c>
      <c r="E380" s="107">
        <v>2900</v>
      </c>
      <c r="F380" s="108">
        <f t="shared" si="5"/>
        <v>4.7285456102465302</v>
      </c>
      <c r="G380" s="118" t="s">
        <v>80</v>
      </c>
      <c r="H380" s="110"/>
      <c r="I380" s="109" t="s">
        <v>15</v>
      </c>
      <c r="J380" s="111" t="s">
        <v>22</v>
      </c>
      <c r="K380" s="112" t="s">
        <v>106</v>
      </c>
      <c r="L380" s="113">
        <v>613.29639999999995</v>
      </c>
    </row>
    <row r="381" spans="1:12">
      <c r="A381" s="104">
        <v>44943</v>
      </c>
      <c r="B381" s="105" t="s">
        <v>134</v>
      </c>
      <c r="C381" s="105" t="s">
        <v>272</v>
      </c>
      <c r="D381" s="106" t="s">
        <v>10</v>
      </c>
      <c r="E381" s="107">
        <v>2600</v>
      </c>
      <c r="F381" s="108">
        <f t="shared" si="5"/>
        <v>4.2393857195313718</v>
      </c>
      <c r="G381" s="118" t="s">
        <v>80</v>
      </c>
      <c r="H381" s="110"/>
      <c r="I381" s="109" t="s">
        <v>15</v>
      </c>
      <c r="J381" s="111" t="s">
        <v>22</v>
      </c>
      <c r="K381" s="112" t="s">
        <v>106</v>
      </c>
      <c r="L381" s="113">
        <v>613.29639999999995</v>
      </c>
    </row>
    <row r="382" spans="1:12">
      <c r="A382" s="104">
        <v>44943</v>
      </c>
      <c r="B382" s="105" t="s">
        <v>261</v>
      </c>
      <c r="C382" s="105" t="s">
        <v>272</v>
      </c>
      <c r="D382" s="106" t="s">
        <v>10</v>
      </c>
      <c r="E382" s="107">
        <v>3000</v>
      </c>
      <c r="F382" s="108">
        <f t="shared" si="5"/>
        <v>4.8915989071515833</v>
      </c>
      <c r="G382" s="118" t="s">
        <v>80</v>
      </c>
      <c r="H382" s="110"/>
      <c r="I382" s="109" t="s">
        <v>15</v>
      </c>
      <c r="J382" s="111" t="s">
        <v>22</v>
      </c>
      <c r="K382" s="112" t="s">
        <v>106</v>
      </c>
      <c r="L382" s="113">
        <v>613.29639999999995</v>
      </c>
    </row>
    <row r="383" spans="1:12">
      <c r="A383" s="104">
        <v>44944</v>
      </c>
      <c r="B383" s="105" t="s">
        <v>199</v>
      </c>
      <c r="C383" s="116" t="s">
        <v>57</v>
      </c>
      <c r="D383" s="106" t="s">
        <v>7</v>
      </c>
      <c r="E383" s="139">
        <v>1800</v>
      </c>
      <c r="F383" s="108">
        <f t="shared" si="5"/>
        <v>2.9349593442909501</v>
      </c>
      <c r="G383" s="129" t="s">
        <v>200</v>
      </c>
      <c r="H383" s="110"/>
      <c r="I383" s="109" t="s">
        <v>20</v>
      </c>
      <c r="J383" s="111" t="s">
        <v>22</v>
      </c>
      <c r="K383" s="112" t="s">
        <v>106</v>
      </c>
      <c r="L383" s="113">
        <v>613.29639999999995</v>
      </c>
    </row>
    <row r="384" spans="1:12">
      <c r="A384" s="104">
        <v>44944</v>
      </c>
      <c r="B384" s="146" t="s">
        <v>144</v>
      </c>
      <c r="C384" s="147" t="s">
        <v>48</v>
      </c>
      <c r="D384" s="106" t="s">
        <v>8</v>
      </c>
      <c r="E384" s="144">
        <v>7000</v>
      </c>
      <c r="F384" s="108">
        <f t="shared" si="5"/>
        <v>11.413730783353694</v>
      </c>
      <c r="G384" s="118" t="s">
        <v>66</v>
      </c>
      <c r="H384" s="110"/>
      <c r="I384" s="118" t="s">
        <v>14</v>
      </c>
      <c r="J384" s="111" t="s">
        <v>22</v>
      </c>
      <c r="K384" s="112" t="s">
        <v>106</v>
      </c>
      <c r="L384" s="113">
        <v>613.29639999999995</v>
      </c>
    </row>
    <row r="385" spans="1:12">
      <c r="A385" s="104">
        <v>44944</v>
      </c>
      <c r="B385" s="146" t="s">
        <v>143</v>
      </c>
      <c r="C385" s="147" t="s">
        <v>48</v>
      </c>
      <c r="D385" s="106" t="s">
        <v>8</v>
      </c>
      <c r="E385" s="144">
        <v>7000</v>
      </c>
      <c r="F385" s="108">
        <f t="shared" si="5"/>
        <v>11.413730783353694</v>
      </c>
      <c r="G385" s="118" t="s">
        <v>66</v>
      </c>
      <c r="H385" s="110"/>
      <c r="I385" s="118" t="s">
        <v>14</v>
      </c>
      <c r="J385" s="111" t="s">
        <v>22</v>
      </c>
      <c r="K385" s="112" t="s">
        <v>106</v>
      </c>
      <c r="L385" s="113">
        <v>613.29639999999995</v>
      </c>
    </row>
    <row r="386" spans="1:12">
      <c r="A386" s="104">
        <v>44944</v>
      </c>
      <c r="B386" s="146" t="s">
        <v>143</v>
      </c>
      <c r="C386" s="147" t="s">
        <v>48</v>
      </c>
      <c r="D386" s="106" t="s">
        <v>8</v>
      </c>
      <c r="E386" s="144">
        <v>7000</v>
      </c>
      <c r="F386" s="108">
        <f t="shared" si="5"/>
        <v>11.413730783353694</v>
      </c>
      <c r="G386" s="118" t="s">
        <v>66</v>
      </c>
      <c r="H386" s="110"/>
      <c r="I386" s="118" t="s">
        <v>14</v>
      </c>
      <c r="J386" s="111" t="s">
        <v>22</v>
      </c>
      <c r="K386" s="112" t="s">
        <v>106</v>
      </c>
      <c r="L386" s="113">
        <v>613.29639999999995</v>
      </c>
    </row>
    <row r="387" spans="1:12">
      <c r="A387" s="104">
        <v>44944</v>
      </c>
      <c r="B387" s="146" t="s">
        <v>144</v>
      </c>
      <c r="C387" s="147" t="s">
        <v>48</v>
      </c>
      <c r="D387" s="106" t="s">
        <v>8</v>
      </c>
      <c r="E387" s="117">
        <v>7000</v>
      </c>
      <c r="F387" s="108">
        <f t="shared" ref="F387:F450" si="6">E387/L387</f>
        <v>11.413730783353694</v>
      </c>
      <c r="G387" s="118" t="s">
        <v>66</v>
      </c>
      <c r="H387" s="110"/>
      <c r="I387" s="118" t="s">
        <v>14</v>
      </c>
      <c r="J387" s="111" t="s">
        <v>22</v>
      </c>
      <c r="K387" s="112" t="s">
        <v>106</v>
      </c>
      <c r="L387" s="113">
        <v>613.29639999999995</v>
      </c>
    </row>
    <row r="388" spans="1:12">
      <c r="A388" s="104">
        <v>44944</v>
      </c>
      <c r="B388" s="146" t="s">
        <v>144</v>
      </c>
      <c r="C388" s="147" t="s">
        <v>48</v>
      </c>
      <c r="D388" s="106" t="s">
        <v>8</v>
      </c>
      <c r="E388" s="117">
        <v>7000</v>
      </c>
      <c r="F388" s="108">
        <f t="shared" si="6"/>
        <v>11.413730783353694</v>
      </c>
      <c r="G388" s="118" t="s">
        <v>66</v>
      </c>
      <c r="H388" s="110"/>
      <c r="I388" s="118" t="s">
        <v>14</v>
      </c>
      <c r="J388" s="111" t="s">
        <v>22</v>
      </c>
      <c r="K388" s="112" t="s">
        <v>106</v>
      </c>
      <c r="L388" s="113">
        <v>613.29639999999995</v>
      </c>
    </row>
    <row r="389" spans="1:12">
      <c r="A389" s="104">
        <v>44944</v>
      </c>
      <c r="B389" s="146" t="s">
        <v>143</v>
      </c>
      <c r="C389" s="147" t="s">
        <v>48</v>
      </c>
      <c r="D389" s="106" t="s">
        <v>8</v>
      </c>
      <c r="E389" s="117">
        <v>7000</v>
      </c>
      <c r="F389" s="108">
        <f t="shared" si="6"/>
        <v>11.413730783353694</v>
      </c>
      <c r="G389" s="118" t="s">
        <v>66</v>
      </c>
      <c r="H389" s="110"/>
      <c r="I389" s="118" t="s">
        <v>14</v>
      </c>
      <c r="J389" s="111" t="s">
        <v>22</v>
      </c>
      <c r="K389" s="112" t="s">
        <v>106</v>
      </c>
      <c r="L389" s="113">
        <v>613.29639999999995</v>
      </c>
    </row>
    <row r="390" spans="1:12">
      <c r="A390" s="104">
        <v>44944</v>
      </c>
      <c r="B390" s="140" t="s">
        <v>45</v>
      </c>
      <c r="C390" s="116" t="s">
        <v>57</v>
      </c>
      <c r="D390" s="106" t="s">
        <v>8</v>
      </c>
      <c r="E390" s="117">
        <v>1700</v>
      </c>
      <c r="F390" s="108">
        <f t="shared" si="6"/>
        <v>2.771906047385897</v>
      </c>
      <c r="G390" s="118" t="s">
        <v>66</v>
      </c>
      <c r="H390" s="110"/>
      <c r="I390" s="118" t="s">
        <v>14</v>
      </c>
      <c r="J390" s="111" t="s">
        <v>22</v>
      </c>
      <c r="K390" s="112" t="s">
        <v>106</v>
      </c>
      <c r="L390" s="113">
        <v>613.29639999999995</v>
      </c>
    </row>
    <row r="391" spans="1:12">
      <c r="A391" s="115">
        <v>44944</v>
      </c>
      <c r="B391" s="119" t="s">
        <v>45</v>
      </c>
      <c r="C391" s="116" t="s">
        <v>57</v>
      </c>
      <c r="D391" s="106" t="s">
        <v>9</v>
      </c>
      <c r="E391" s="134">
        <v>2500</v>
      </c>
      <c r="F391" s="108">
        <f t="shared" si="6"/>
        <v>4.0763324226263196</v>
      </c>
      <c r="G391" s="118" t="s">
        <v>90</v>
      </c>
      <c r="H391" s="110"/>
      <c r="I391" s="118" t="s">
        <v>17</v>
      </c>
      <c r="J391" s="111" t="s">
        <v>22</v>
      </c>
      <c r="K391" s="112" t="s">
        <v>106</v>
      </c>
      <c r="L391" s="113">
        <v>613.29639999999995</v>
      </c>
    </row>
    <row r="392" spans="1:12">
      <c r="A392" s="122">
        <v>44944</v>
      </c>
      <c r="B392" s="123" t="s">
        <v>45</v>
      </c>
      <c r="C392" s="116" t="s">
        <v>57</v>
      </c>
      <c r="D392" s="124" t="s">
        <v>9</v>
      </c>
      <c r="E392" s="125">
        <v>1650</v>
      </c>
      <c r="F392" s="108">
        <f t="shared" si="6"/>
        <v>2.6903793989333709</v>
      </c>
      <c r="G392" s="126" t="s">
        <v>59</v>
      </c>
      <c r="H392" s="110"/>
      <c r="I392" s="118" t="s">
        <v>16</v>
      </c>
      <c r="J392" s="111" t="s">
        <v>22</v>
      </c>
      <c r="K392" s="112" t="s">
        <v>106</v>
      </c>
      <c r="L392" s="113">
        <v>613.29639999999995</v>
      </c>
    </row>
    <row r="393" spans="1:12">
      <c r="A393" s="104">
        <v>44944</v>
      </c>
      <c r="B393" s="105" t="s">
        <v>45</v>
      </c>
      <c r="C393" s="116" t="s">
        <v>57</v>
      </c>
      <c r="D393" s="106" t="s">
        <v>6</v>
      </c>
      <c r="E393" s="120">
        <v>1900</v>
      </c>
      <c r="F393" s="108">
        <f t="shared" si="6"/>
        <v>3.0980126411960027</v>
      </c>
      <c r="G393" s="118" t="s">
        <v>132</v>
      </c>
      <c r="H393" s="110"/>
      <c r="I393" s="118" t="s">
        <v>127</v>
      </c>
      <c r="J393" s="111" t="s">
        <v>22</v>
      </c>
      <c r="K393" s="112" t="s">
        <v>106</v>
      </c>
      <c r="L393" s="113">
        <v>613.29639999999995</v>
      </c>
    </row>
    <row r="394" spans="1:12">
      <c r="A394" s="115">
        <v>44944</v>
      </c>
      <c r="B394" s="105" t="s">
        <v>45</v>
      </c>
      <c r="C394" s="116" t="s">
        <v>57</v>
      </c>
      <c r="D394" s="106" t="s">
        <v>6</v>
      </c>
      <c r="E394" s="121">
        <v>1750</v>
      </c>
      <c r="F394" s="108">
        <f t="shared" si="6"/>
        <v>2.8534326958384235</v>
      </c>
      <c r="G394" s="109" t="s">
        <v>65</v>
      </c>
      <c r="H394" s="110"/>
      <c r="I394" s="109" t="s">
        <v>13</v>
      </c>
      <c r="J394" s="111" t="s">
        <v>22</v>
      </c>
      <c r="K394" s="112" t="s">
        <v>106</v>
      </c>
      <c r="L394" s="113">
        <v>613.29639999999995</v>
      </c>
    </row>
    <row r="395" spans="1:12">
      <c r="A395" s="104">
        <v>44944</v>
      </c>
      <c r="B395" s="105" t="s">
        <v>214</v>
      </c>
      <c r="C395" s="116" t="s">
        <v>57</v>
      </c>
      <c r="D395" s="106" t="s">
        <v>6</v>
      </c>
      <c r="E395" s="131">
        <v>3000</v>
      </c>
      <c r="F395" s="108">
        <f t="shared" si="6"/>
        <v>4.8915989071515833</v>
      </c>
      <c r="G395" s="109" t="s">
        <v>212</v>
      </c>
      <c r="H395" s="109">
        <v>4</v>
      </c>
      <c r="I395" s="130" t="s">
        <v>24</v>
      </c>
      <c r="J395" s="111" t="s">
        <v>22</v>
      </c>
      <c r="K395" s="112" t="s">
        <v>106</v>
      </c>
      <c r="L395" s="113">
        <v>613.29639999999995</v>
      </c>
    </row>
    <row r="396" spans="1:12">
      <c r="A396" s="104">
        <v>44944</v>
      </c>
      <c r="B396" s="105" t="s">
        <v>215</v>
      </c>
      <c r="C396" s="116" t="s">
        <v>57</v>
      </c>
      <c r="D396" s="106" t="s">
        <v>6</v>
      </c>
      <c r="E396" s="131">
        <v>3000</v>
      </c>
      <c r="F396" s="108">
        <f t="shared" si="6"/>
        <v>4.8915989071515833</v>
      </c>
      <c r="G396" s="109" t="s">
        <v>212</v>
      </c>
      <c r="H396" s="109">
        <v>4</v>
      </c>
      <c r="I396" s="130" t="s">
        <v>24</v>
      </c>
      <c r="J396" s="111" t="s">
        <v>22</v>
      </c>
      <c r="K396" s="112" t="s">
        <v>106</v>
      </c>
      <c r="L396" s="113">
        <v>613.29639999999995</v>
      </c>
    </row>
    <row r="397" spans="1:12">
      <c r="A397" s="104">
        <v>44944</v>
      </c>
      <c r="B397" s="105" t="s">
        <v>45</v>
      </c>
      <c r="C397" s="116" t="s">
        <v>57</v>
      </c>
      <c r="D397" s="106" t="s">
        <v>6</v>
      </c>
      <c r="E397" s="131">
        <v>1950</v>
      </c>
      <c r="F397" s="108">
        <f t="shared" si="6"/>
        <v>3.1795392896485293</v>
      </c>
      <c r="G397" s="109" t="s">
        <v>212</v>
      </c>
      <c r="H397" s="109">
        <v>4</v>
      </c>
      <c r="I397" s="130" t="s">
        <v>24</v>
      </c>
      <c r="J397" s="111" t="s">
        <v>22</v>
      </c>
      <c r="K397" s="112" t="s">
        <v>106</v>
      </c>
      <c r="L397" s="113">
        <v>613.29639999999995</v>
      </c>
    </row>
    <row r="398" spans="1:12">
      <c r="A398" s="104">
        <v>44944</v>
      </c>
      <c r="B398" s="105" t="s">
        <v>46</v>
      </c>
      <c r="C398" s="105" t="s">
        <v>264</v>
      </c>
      <c r="D398" s="106" t="s">
        <v>6</v>
      </c>
      <c r="E398" s="131">
        <v>5000</v>
      </c>
      <c r="F398" s="108">
        <f t="shared" si="6"/>
        <v>8.1049362303617389</v>
      </c>
      <c r="G398" s="109" t="s">
        <v>212</v>
      </c>
      <c r="H398" s="109">
        <v>4</v>
      </c>
      <c r="I398" s="130" t="s">
        <v>24</v>
      </c>
      <c r="J398" s="111" t="s">
        <v>22</v>
      </c>
      <c r="K398" s="112" t="s">
        <v>43</v>
      </c>
      <c r="L398" s="114">
        <v>616.90800000000002</v>
      </c>
    </row>
    <row r="399" spans="1:12">
      <c r="A399" s="104">
        <v>44944</v>
      </c>
      <c r="B399" s="105" t="s">
        <v>47</v>
      </c>
      <c r="C399" s="105" t="s">
        <v>264</v>
      </c>
      <c r="D399" s="106" t="s">
        <v>6</v>
      </c>
      <c r="E399" s="131">
        <v>7000</v>
      </c>
      <c r="F399" s="108">
        <f t="shared" si="6"/>
        <v>11.346910722506435</v>
      </c>
      <c r="G399" s="109" t="s">
        <v>213</v>
      </c>
      <c r="H399" s="109">
        <v>4</v>
      </c>
      <c r="I399" s="130" t="s">
        <v>24</v>
      </c>
      <c r="J399" s="111" t="s">
        <v>22</v>
      </c>
      <c r="K399" s="112" t="s">
        <v>43</v>
      </c>
      <c r="L399" s="114">
        <v>616.90800000000002</v>
      </c>
    </row>
    <row r="400" spans="1:12">
      <c r="A400" s="104">
        <v>44944</v>
      </c>
      <c r="B400" s="105" t="s">
        <v>164</v>
      </c>
      <c r="C400" s="105" t="s">
        <v>50</v>
      </c>
      <c r="D400" s="106" t="s">
        <v>6</v>
      </c>
      <c r="E400" s="131">
        <v>2000</v>
      </c>
      <c r="F400" s="108">
        <f t="shared" si="6"/>
        <v>3.2419744921446956</v>
      </c>
      <c r="G400" s="109" t="s">
        <v>212</v>
      </c>
      <c r="H400" s="109">
        <v>4</v>
      </c>
      <c r="I400" s="130" t="s">
        <v>24</v>
      </c>
      <c r="J400" s="111" t="s">
        <v>22</v>
      </c>
      <c r="K400" s="112" t="s">
        <v>43</v>
      </c>
      <c r="L400" s="114">
        <v>616.90800000000002</v>
      </c>
    </row>
    <row r="401" spans="1:12">
      <c r="A401" s="104">
        <v>44944</v>
      </c>
      <c r="B401" s="105" t="s">
        <v>81</v>
      </c>
      <c r="C401" s="116" t="s">
        <v>57</v>
      </c>
      <c r="D401" s="106" t="s">
        <v>6</v>
      </c>
      <c r="E401" s="120">
        <v>1600</v>
      </c>
      <c r="F401" s="108">
        <f t="shared" si="6"/>
        <v>2.6088527504808443</v>
      </c>
      <c r="G401" s="118" t="s">
        <v>63</v>
      </c>
      <c r="H401" s="110"/>
      <c r="I401" s="118" t="s">
        <v>44</v>
      </c>
      <c r="J401" s="111" t="s">
        <v>22</v>
      </c>
      <c r="K401" s="112" t="s">
        <v>106</v>
      </c>
      <c r="L401" s="113">
        <v>613.29639999999995</v>
      </c>
    </row>
    <row r="402" spans="1:12">
      <c r="A402" s="104">
        <v>44944</v>
      </c>
      <c r="B402" s="105" t="s">
        <v>232</v>
      </c>
      <c r="C402" s="116" t="s">
        <v>57</v>
      </c>
      <c r="D402" s="106" t="s">
        <v>6</v>
      </c>
      <c r="E402" s="131">
        <v>2500</v>
      </c>
      <c r="F402" s="108">
        <f t="shared" si="6"/>
        <v>4.0763324226263196</v>
      </c>
      <c r="G402" s="109" t="s">
        <v>137</v>
      </c>
      <c r="H402" s="109">
        <v>5</v>
      </c>
      <c r="I402" s="118" t="s">
        <v>104</v>
      </c>
      <c r="J402" s="111" t="s">
        <v>22</v>
      </c>
      <c r="K402" s="112" t="s">
        <v>106</v>
      </c>
      <c r="L402" s="113">
        <v>613.29639999999995</v>
      </c>
    </row>
    <row r="403" spans="1:12">
      <c r="A403" s="104">
        <v>44944</v>
      </c>
      <c r="B403" s="105" t="s">
        <v>233</v>
      </c>
      <c r="C403" s="116" t="s">
        <v>57</v>
      </c>
      <c r="D403" s="106" t="s">
        <v>6</v>
      </c>
      <c r="E403" s="131">
        <v>2500</v>
      </c>
      <c r="F403" s="108">
        <f t="shared" si="6"/>
        <v>4.0763324226263196</v>
      </c>
      <c r="G403" s="109" t="s">
        <v>137</v>
      </c>
      <c r="H403" s="109">
        <v>5</v>
      </c>
      <c r="I403" s="118" t="s">
        <v>104</v>
      </c>
      <c r="J403" s="111" t="s">
        <v>22</v>
      </c>
      <c r="K403" s="112" t="s">
        <v>106</v>
      </c>
      <c r="L403" s="113">
        <v>613.29639999999995</v>
      </c>
    </row>
    <row r="404" spans="1:12">
      <c r="A404" s="104">
        <v>44944</v>
      </c>
      <c r="B404" s="105" t="s">
        <v>45</v>
      </c>
      <c r="C404" s="116" t="s">
        <v>57</v>
      </c>
      <c r="D404" s="106" t="s">
        <v>6</v>
      </c>
      <c r="E404" s="131">
        <v>1850</v>
      </c>
      <c r="F404" s="108">
        <f t="shared" si="6"/>
        <v>3.0164859927434762</v>
      </c>
      <c r="G404" s="109" t="s">
        <v>137</v>
      </c>
      <c r="H404" s="109">
        <v>5</v>
      </c>
      <c r="I404" s="118" t="s">
        <v>104</v>
      </c>
      <c r="J404" s="111" t="s">
        <v>22</v>
      </c>
      <c r="K404" s="112" t="s">
        <v>106</v>
      </c>
      <c r="L404" s="113">
        <v>613.29639999999995</v>
      </c>
    </row>
    <row r="405" spans="1:12">
      <c r="A405" s="104">
        <v>44944</v>
      </c>
      <c r="B405" s="105" t="s">
        <v>164</v>
      </c>
      <c r="C405" s="105" t="s">
        <v>50</v>
      </c>
      <c r="D405" s="106" t="s">
        <v>6</v>
      </c>
      <c r="E405" s="131">
        <v>3000</v>
      </c>
      <c r="F405" s="108">
        <f t="shared" si="6"/>
        <v>4.8629617382170434</v>
      </c>
      <c r="G405" s="109" t="s">
        <v>137</v>
      </c>
      <c r="H405" s="109">
        <v>5</v>
      </c>
      <c r="I405" s="118" t="s">
        <v>104</v>
      </c>
      <c r="J405" s="111" t="s">
        <v>22</v>
      </c>
      <c r="K405" s="112" t="s">
        <v>43</v>
      </c>
      <c r="L405" s="114">
        <v>616.90800000000002</v>
      </c>
    </row>
    <row r="406" spans="1:12">
      <c r="A406" s="104">
        <v>44944</v>
      </c>
      <c r="B406" s="105" t="s">
        <v>46</v>
      </c>
      <c r="C406" s="105" t="s">
        <v>264</v>
      </c>
      <c r="D406" s="106" t="s">
        <v>6</v>
      </c>
      <c r="E406" s="131">
        <v>5000</v>
      </c>
      <c r="F406" s="108">
        <f t="shared" si="6"/>
        <v>8.1049362303617389</v>
      </c>
      <c r="G406" s="109" t="s">
        <v>137</v>
      </c>
      <c r="H406" s="109">
        <v>5</v>
      </c>
      <c r="I406" s="118" t="s">
        <v>104</v>
      </c>
      <c r="J406" s="111" t="s">
        <v>22</v>
      </c>
      <c r="K406" s="112" t="s">
        <v>43</v>
      </c>
      <c r="L406" s="114">
        <v>616.90800000000002</v>
      </c>
    </row>
    <row r="407" spans="1:12">
      <c r="A407" s="104">
        <v>44944</v>
      </c>
      <c r="B407" s="105" t="s">
        <v>47</v>
      </c>
      <c r="C407" s="105" t="s">
        <v>264</v>
      </c>
      <c r="D407" s="106" t="s">
        <v>6</v>
      </c>
      <c r="E407" s="131">
        <v>8000</v>
      </c>
      <c r="F407" s="108">
        <f t="shared" si="6"/>
        <v>12.967897968578782</v>
      </c>
      <c r="G407" s="109" t="s">
        <v>138</v>
      </c>
      <c r="H407" s="109">
        <v>5</v>
      </c>
      <c r="I407" s="118" t="s">
        <v>104</v>
      </c>
      <c r="J407" s="111" t="s">
        <v>22</v>
      </c>
      <c r="K407" s="112" t="s">
        <v>43</v>
      </c>
      <c r="L407" s="114">
        <v>616.90800000000002</v>
      </c>
    </row>
    <row r="408" spans="1:12">
      <c r="A408" s="104">
        <v>44944</v>
      </c>
      <c r="B408" s="105" t="s">
        <v>168</v>
      </c>
      <c r="C408" s="116" t="s">
        <v>57</v>
      </c>
      <c r="D408" s="106" t="s">
        <v>6</v>
      </c>
      <c r="E408" s="131">
        <v>3500</v>
      </c>
      <c r="F408" s="108">
        <f t="shared" si="6"/>
        <v>5.706865391676847</v>
      </c>
      <c r="G408" s="109" t="s">
        <v>187</v>
      </c>
      <c r="H408" s="109">
        <v>6</v>
      </c>
      <c r="I408" s="118" t="s">
        <v>136</v>
      </c>
      <c r="J408" s="111" t="s">
        <v>22</v>
      </c>
      <c r="K408" s="112" t="s">
        <v>106</v>
      </c>
      <c r="L408" s="113">
        <v>613.29639999999995</v>
      </c>
    </row>
    <row r="409" spans="1:12">
      <c r="A409" s="104">
        <v>44944</v>
      </c>
      <c r="B409" s="105" t="s">
        <v>169</v>
      </c>
      <c r="C409" s="116" t="s">
        <v>57</v>
      </c>
      <c r="D409" s="106" t="s">
        <v>6</v>
      </c>
      <c r="E409" s="131">
        <v>3000</v>
      </c>
      <c r="F409" s="108">
        <f t="shared" si="6"/>
        <v>4.8915989071515833</v>
      </c>
      <c r="G409" s="109" t="s">
        <v>187</v>
      </c>
      <c r="H409" s="109">
        <v>6</v>
      </c>
      <c r="I409" s="118" t="s">
        <v>136</v>
      </c>
      <c r="J409" s="111" t="s">
        <v>22</v>
      </c>
      <c r="K409" s="112" t="s">
        <v>106</v>
      </c>
      <c r="L409" s="113">
        <v>613.29639999999995</v>
      </c>
    </row>
    <row r="410" spans="1:12">
      <c r="A410" s="104">
        <v>44944</v>
      </c>
      <c r="B410" s="105" t="s">
        <v>170</v>
      </c>
      <c r="C410" s="116" t="s">
        <v>57</v>
      </c>
      <c r="D410" s="106" t="s">
        <v>6</v>
      </c>
      <c r="E410" s="131">
        <v>3000</v>
      </c>
      <c r="F410" s="108">
        <f t="shared" si="6"/>
        <v>4.8915989071515833</v>
      </c>
      <c r="G410" s="109" t="s">
        <v>187</v>
      </c>
      <c r="H410" s="109">
        <v>6</v>
      </c>
      <c r="I410" s="118" t="s">
        <v>136</v>
      </c>
      <c r="J410" s="111" t="s">
        <v>22</v>
      </c>
      <c r="K410" s="112" t="s">
        <v>106</v>
      </c>
      <c r="L410" s="113">
        <v>613.29639999999995</v>
      </c>
    </row>
    <row r="411" spans="1:12">
      <c r="A411" s="104">
        <v>44944</v>
      </c>
      <c r="B411" s="105" t="s">
        <v>171</v>
      </c>
      <c r="C411" s="116" t="s">
        <v>57</v>
      </c>
      <c r="D411" s="106" t="s">
        <v>6</v>
      </c>
      <c r="E411" s="131">
        <v>3500</v>
      </c>
      <c r="F411" s="108">
        <f t="shared" si="6"/>
        <v>5.706865391676847</v>
      </c>
      <c r="G411" s="109" t="s">
        <v>187</v>
      </c>
      <c r="H411" s="109">
        <v>6</v>
      </c>
      <c r="I411" s="118" t="s">
        <v>136</v>
      </c>
      <c r="J411" s="111" t="s">
        <v>22</v>
      </c>
      <c r="K411" s="112" t="s">
        <v>106</v>
      </c>
      <c r="L411" s="113">
        <v>613.29639999999995</v>
      </c>
    </row>
    <row r="412" spans="1:12">
      <c r="A412" s="104">
        <v>44944</v>
      </c>
      <c r="B412" s="105" t="s">
        <v>45</v>
      </c>
      <c r="C412" s="116" t="s">
        <v>57</v>
      </c>
      <c r="D412" s="106" t="s">
        <v>6</v>
      </c>
      <c r="E412" s="131">
        <v>1500</v>
      </c>
      <c r="F412" s="108">
        <f t="shared" si="6"/>
        <v>2.4457994535757916</v>
      </c>
      <c r="G412" s="109" t="s">
        <v>187</v>
      </c>
      <c r="H412" s="109">
        <v>6</v>
      </c>
      <c r="I412" s="118" t="s">
        <v>136</v>
      </c>
      <c r="J412" s="111" t="s">
        <v>22</v>
      </c>
      <c r="K412" s="112" t="s">
        <v>106</v>
      </c>
      <c r="L412" s="113">
        <v>613.29639999999995</v>
      </c>
    </row>
    <row r="413" spans="1:12">
      <c r="A413" s="104">
        <v>44944</v>
      </c>
      <c r="B413" s="105" t="s">
        <v>47</v>
      </c>
      <c r="C413" s="105" t="s">
        <v>264</v>
      </c>
      <c r="D413" s="106" t="s">
        <v>6</v>
      </c>
      <c r="E413" s="131">
        <v>8000</v>
      </c>
      <c r="F413" s="108">
        <f t="shared" si="6"/>
        <v>12.967897968578782</v>
      </c>
      <c r="G413" s="109" t="s">
        <v>188</v>
      </c>
      <c r="H413" s="109">
        <v>6</v>
      </c>
      <c r="I413" s="118" t="s">
        <v>136</v>
      </c>
      <c r="J413" s="111" t="s">
        <v>22</v>
      </c>
      <c r="K413" s="112" t="s">
        <v>43</v>
      </c>
      <c r="L413" s="114">
        <v>616.90800000000002</v>
      </c>
    </row>
    <row r="414" spans="1:12">
      <c r="A414" s="104">
        <v>44944</v>
      </c>
      <c r="B414" s="105" t="s">
        <v>270</v>
      </c>
      <c r="C414" s="105" t="s">
        <v>50</v>
      </c>
      <c r="D414" s="106" t="s">
        <v>6</v>
      </c>
      <c r="E414" s="131">
        <v>1000</v>
      </c>
      <c r="F414" s="108">
        <f t="shared" si="6"/>
        <v>1.6209872460723478</v>
      </c>
      <c r="G414" s="109" t="s">
        <v>187</v>
      </c>
      <c r="H414" s="109">
        <v>6</v>
      </c>
      <c r="I414" s="118" t="s">
        <v>136</v>
      </c>
      <c r="J414" s="111" t="s">
        <v>22</v>
      </c>
      <c r="K414" s="112" t="s">
        <v>43</v>
      </c>
      <c r="L414" s="114">
        <v>616.90800000000002</v>
      </c>
    </row>
    <row r="415" spans="1:12">
      <c r="A415" s="104">
        <v>44944</v>
      </c>
      <c r="B415" s="105" t="s">
        <v>46</v>
      </c>
      <c r="C415" s="105" t="s">
        <v>264</v>
      </c>
      <c r="D415" s="106" t="s">
        <v>6</v>
      </c>
      <c r="E415" s="131">
        <v>3000</v>
      </c>
      <c r="F415" s="108">
        <f t="shared" si="6"/>
        <v>4.8629617382170434</v>
      </c>
      <c r="G415" s="109" t="s">
        <v>187</v>
      </c>
      <c r="H415" s="109">
        <v>6</v>
      </c>
      <c r="I415" s="118" t="s">
        <v>136</v>
      </c>
      <c r="J415" s="111" t="s">
        <v>22</v>
      </c>
      <c r="K415" s="112" t="s">
        <v>43</v>
      </c>
      <c r="L415" s="114">
        <v>616.90800000000002</v>
      </c>
    </row>
    <row r="416" spans="1:12">
      <c r="A416" s="104">
        <v>44944</v>
      </c>
      <c r="B416" s="105" t="s">
        <v>45</v>
      </c>
      <c r="C416" s="116" t="s">
        <v>57</v>
      </c>
      <c r="D416" s="106" t="s">
        <v>6</v>
      </c>
      <c r="E416" s="131">
        <v>1000</v>
      </c>
      <c r="F416" s="108">
        <f t="shared" si="6"/>
        <v>1.6305329690505277</v>
      </c>
      <c r="G416" s="118" t="s">
        <v>142</v>
      </c>
      <c r="H416" s="110"/>
      <c r="I416" s="118" t="s">
        <v>119</v>
      </c>
      <c r="J416" s="111" t="s">
        <v>22</v>
      </c>
      <c r="K416" s="112" t="s">
        <v>106</v>
      </c>
      <c r="L416" s="113">
        <v>613.29639999999995</v>
      </c>
    </row>
    <row r="417" spans="1:12">
      <c r="A417" s="104">
        <v>44944</v>
      </c>
      <c r="B417" s="105" t="s">
        <v>45</v>
      </c>
      <c r="C417" s="116" t="s">
        <v>57</v>
      </c>
      <c r="D417" s="106" t="s">
        <v>7</v>
      </c>
      <c r="E417" s="121">
        <v>1200</v>
      </c>
      <c r="F417" s="108">
        <f t="shared" si="6"/>
        <v>1.9566395628606332</v>
      </c>
      <c r="G417" s="109" t="s">
        <v>133</v>
      </c>
      <c r="H417" s="110"/>
      <c r="I417" s="109" t="s">
        <v>12</v>
      </c>
      <c r="J417" s="111" t="s">
        <v>22</v>
      </c>
      <c r="K417" s="112" t="s">
        <v>106</v>
      </c>
      <c r="L417" s="113">
        <v>613.29639999999995</v>
      </c>
    </row>
    <row r="418" spans="1:12">
      <c r="A418" s="104">
        <v>44944</v>
      </c>
      <c r="B418" s="105" t="s">
        <v>45</v>
      </c>
      <c r="C418" s="116" t="s">
        <v>57</v>
      </c>
      <c r="D418" s="106" t="s">
        <v>10</v>
      </c>
      <c r="E418" s="117">
        <v>1800</v>
      </c>
      <c r="F418" s="108">
        <f t="shared" si="6"/>
        <v>2.9349593442909501</v>
      </c>
      <c r="G418" s="118" t="s">
        <v>247</v>
      </c>
      <c r="H418" s="110"/>
      <c r="I418" s="118" t="s">
        <v>135</v>
      </c>
      <c r="J418" s="111" t="s">
        <v>22</v>
      </c>
      <c r="K418" s="112" t="s">
        <v>106</v>
      </c>
      <c r="L418" s="113">
        <v>613.29639999999995</v>
      </c>
    </row>
    <row r="419" spans="1:12">
      <c r="A419" s="104">
        <v>44944</v>
      </c>
      <c r="B419" s="105" t="s">
        <v>18</v>
      </c>
      <c r="C419" s="105" t="s">
        <v>40</v>
      </c>
      <c r="D419" s="106" t="s">
        <v>9</v>
      </c>
      <c r="E419" s="107">
        <v>5000</v>
      </c>
      <c r="F419" s="108">
        <f t="shared" si="6"/>
        <v>8.1526648452526391</v>
      </c>
      <c r="G419" s="109" t="s">
        <v>145</v>
      </c>
      <c r="H419" s="110"/>
      <c r="I419" s="109" t="s">
        <v>17</v>
      </c>
      <c r="J419" s="111" t="s">
        <v>22</v>
      </c>
      <c r="K419" s="112" t="s">
        <v>106</v>
      </c>
      <c r="L419" s="113">
        <v>613.29639999999995</v>
      </c>
    </row>
    <row r="420" spans="1:12">
      <c r="A420" s="104">
        <v>44944</v>
      </c>
      <c r="B420" s="105" t="s">
        <v>18</v>
      </c>
      <c r="C420" s="105" t="s">
        <v>40</v>
      </c>
      <c r="D420" s="106" t="s">
        <v>9</v>
      </c>
      <c r="E420" s="107">
        <v>5000</v>
      </c>
      <c r="F420" s="108">
        <f t="shared" si="6"/>
        <v>8.1526648452526391</v>
      </c>
      <c r="G420" s="109" t="s">
        <v>146</v>
      </c>
      <c r="H420" s="110"/>
      <c r="I420" s="109" t="s">
        <v>16</v>
      </c>
      <c r="J420" s="111" t="s">
        <v>22</v>
      </c>
      <c r="K420" s="112" t="s">
        <v>106</v>
      </c>
      <c r="L420" s="113">
        <v>613.29639999999995</v>
      </c>
    </row>
    <row r="421" spans="1:12">
      <c r="A421" s="104">
        <v>44944</v>
      </c>
      <c r="B421" s="105" t="s">
        <v>18</v>
      </c>
      <c r="C421" s="105" t="s">
        <v>40</v>
      </c>
      <c r="D421" s="106" t="s">
        <v>10</v>
      </c>
      <c r="E421" s="107">
        <v>2500</v>
      </c>
      <c r="F421" s="108">
        <f t="shared" si="6"/>
        <v>4.0763324226263196</v>
      </c>
      <c r="G421" s="109" t="s">
        <v>158</v>
      </c>
      <c r="H421" s="110"/>
      <c r="I421" s="109" t="s">
        <v>15</v>
      </c>
      <c r="J421" s="111" t="s">
        <v>22</v>
      </c>
      <c r="K421" s="112" t="s">
        <v>106</v>
      </c>
      <c r="L421" s="113">
        <v>613.29639999999995</v>
      </c>
    </row>
    <row r="422" spans="1:12">
      <c r="A422" s="104">
        <v>44944</v>
      </c>
      <c r="B422" s="105" t="s">
        <v>45</v>
      </c>
      <c r="C422" s="116" t="s">
        <v>57</v>
      </c>
      <c r="D422" s="106" t="s">
        <v>7</v>
      </c>
      <c r="E422" s="121">
        <v>2600</v>
      </c>
      <c r="F422" s="108">
        <f t="shared" si="6"/>
        <v>4.2393857195313718</v>
      </c>
      <c r="G422" s="118" t="s">
        <v>60</v>
      </c>
      <c r="H422" s="110"/>
      <c r="I422" s="109" t="s">
        <v>39</v>
      </c>
      <c r="J422" s="111" t="s">
        <v>22</v>
      </c>
      <c r="K422" s="112" t="s">
        <v>106</v>
      </c>
      <c r="L422" s="113">
        <v>613.29639999999995</v>
      </c>
    </row>
    <row r="423" spans="1:12">
      <c r="A423" s="104">
        <v>44944</v>
      </c>
      <c r="B423" s="105" t="s">
        <v>45</v>
      </c>
      <c r="C423" s="116" t="s">
        <v>57</v>
      </c>
      <c r="D423" s="106" t="s">
        <v>7</v>
      </c>
      <c r="E423" s="121">
        <v>1900</v>
      </c>
      <c r="F423" s="108">
        <f t="shared" si="6"/>
        <v>3.0980126411960027</v>
      </c>
      <c r="G423" s="109" t="s">
        <v>92</v>
      </c>
      <c r="H423" s="110"/>
      <c r="I423" s="109" t="s">
        <v>58</v>
      </c>
      <c r="J423" s="111" t="s">
        <v>22</v>
      </c>
      <c r="K423" s="112" t="s">
        <v>106</v>
      </c>
      <c r="L423" s="113">
        <v>613.29639999999995</v>
      </c>
    </row>
    <row r="424" spans="1:12">
      <c r="A424" s="104">
        <v>44944</v>
      </c>
      <c r="B424" s="105" t="s">
        <v>46</v>
      </c>
      <c r="C424" s="105" t="s">
        <v>264</v>
      </c>
      <c r="D424" s="106" t="s">
        <v>7</v>
      </c>
      <c r="E424" s="121">
        <v>5000</v>
      </c>
      <c r="F424" s="108">
        <f t="shared" si="6"/>
        <v>8.1049362303617389</v>
      </c>
      <c r="G424" s="109" t="s">
        <v>92</v>
      </c>
      <c r="H424" s="110"/>
      <c r="I424" s="109" t="s">
        <v>58</v>
      </c>
      <c r="J424" s="111" t="s">
        <v>22</v>
      </c>
      <c r="K424" s="112" t="s">
        <v>43</v>
      </c>
      <c r="L424" s="114">
        <v>616.90800000000002</v>
      </c>
    </row>
    <row r="425" spans="1:12">
      <c r="A425" s="104">
        <v>44944</v>
      </c>
      <c r="B425" s="105" t="s">
        <v>269</v>
      </c>
      <c r="C425" s="116" t="s">
        <v>57</v>
      </c>
      <c r="D425" s="106" t="s">
        <v>7</v>
      </c>
      <c r="E425" s="121">
        <v>2000</v>
      </c>
      <c r="F425" s="108">
        <f t="shared" si="6"/>
        <v>3.2610659381010554</v>
      </c>
      <c r="G425" s="109" t="s">
        <v>175</v>
      </c>
      <c r="H425" s="110"/>
      <c r="I425" s="109" t="s">
        <v>58</v>
      </c>
      <c r="J425" s="111" t="s">
        <v>22</v>
      </c>
      <c r="K425" s="112" t="s">
        <v>106</v>
      </c>
      <c r="L425" s="113">
        <v>613.29639999999995</v>
      </c>
    </row>
    <row r="426" spans="1:12">
      <c r="A426" s="104">
        <v>44944</v>
      </c>
      <c r="B426" s="105" t="s">
        <v>45</v>
      </c>
      <c r="C426" s="116" t="s">
        <v>57</v>
      </c>
      <c r="D426" s="106" t="s">
        <v>10</v>
      </c>
      <c r="E426" s="107">
        <v>1850</v>
      </c>
      <c r="F426" s="108">
        <f t="shared" si="6"/>
        <v>3.0164859927434762</v>
      </c>
      <c r="G426" s="118" t="s">
        <v>62</v>
      </c>
      <c r="H426" s="110"/>
      <c r="I426" s="109" t="s">
        <v>15</v>
      </c>
      <c r="J426" s="111" t="s">
        <v>22</v>
      </c>
      <c r="K426" s="112" t="s">
        <v>106</v>
      </c>
      <c r="L426" s="113">
        <v>613.29639999999995</v>
      </c>
    </row>
    <row r="427" spans="1:12">
      <c r="A427" s="104">
        <v>44944</v>
      </c>
      <c r="B427" s="105" t="s">
        <v>262</v>
      </c>
      <c r="C427" s="105" t="s">
        <v>272</v>
      </c>
      <c r="D427" s="106" t="s">
        <v>10</v>
      </c>
      <c r="E427" s="107">
        <v>2500</v>
      </c>
      <c r="F427" s="108">
        <f t="shared" si="6"/>
        <v>4.0763324226263196</v>
      </c>
      <c r="G427" s="118" t="s">
        <v>68</v>
      </c>
      <c r="H427" s="110"/>
      <c r="I427" s="109" t="s">
        <v>15</v>
      </c>
      <c r="J427" s="111" t="s">
        <v>22</v>
      </c>
      <c r="K427" s="112" t="s">
        <v>106</v>
      </c>
      <c r="L427" s="113">
        <v>613.29639999999995</v>
      </c>
    </row>
    <row r="428" spans="1:12">
      <c r="A428" s="104">
        <v>44944</v>
      </c>
      <c r="B428" s="105" t="s">
        <v>263</v>
      </c>
      <c r="C428" s="105" t="s">
        <v>272</v>
      </c>
      <c r="D428" s="106" t="s">
        <v>10</v>
      </c>
      <c r="E428" s="107">
        <v>2700</v>
      </c>
      <c r="F428" s="108">
        <f t="shared" si="6"/>
        <v>4.4024390164364249</v>
      </c>
      <c r="G428" s="118" t="s">
        <v>68</v>
      </c>
      <c r="H428" s="110"/>
      <c r="I428" s="109" t="s">
        <v>15</v>
      </c>
      <c r="J428" s="111" t="s">
        <v>22</v>
      </c>
      <c r="K428" s="112" t="s">
        <v>106</v>
      </c>
      <c r="L428" s="113">
        <v>613.29639999999995</v>
      </c>
    </row>
    <row r="429" spans="1:12">
      <c r="A429" s="104">
        <v>44945</v>
      </c>
      <c r="B429" s="105" t="s">
        <v>199</v>
      </c>
      <c r="C429" s="116" t="s">
        <v>57</v>
      </c>
      <c r="D429" s="106" t="s">
        <v>7</v>
      </c>
      <c r="E429" s="139">
        <v>1900</v>
      </c>
      <c r="F429" s="108">
        <f t="shared" si="6"/>
        <v>3.0980126411960027</v>
      </c>
      <c r="G429" s="129" t="s">
        <v>200</v>
      </c>
      <c r="H429" s="110"/>
      <c r="I429" s="109" t="s">
        <v>20</v>
      </c>
      <c r="J429" s="111" t="s">
        <v>22</v>
      </c>
      <c r="K429" s="112" t="s">
        <v>106</v>
      </c>
      <c r="L429" s="113">
        <v>613.29639999999995</v>
      </c>
    </row>
    <row r="430" spans="1:12">
      <c r="A430" s="104">
        <v>44945</v>
      </c>
      <c r="B430" s="146" t="s">
        <v>144</v>
      </c>
      <c r="C430" s="147" t="s">
        <v>48</v>
      </c>
      <c r="D430" s="106" t="s">
        <v>8</v>
      </c>
      <c r="E430" s="117">
        <v>7000</v>
      </c>
      <c r="F430" s="108">
        <f t="shared" si="6"/>
        <v>11.413730783353694</v>
      </c>
      <c r="G430" s="118" t="s">
        <v>66</v>
      </c>
      <c r="H430" s="110"/>
      <c r="I430" s="118" t="s">
        <v>14</v>
      </c>
      <c r="J430" s="111" t="s">
        <v>22</v>
      </c>
      <c r="K430" s="112" t="s">
        <v>106</v>
      </c>
      <c r="L430" s="113">
        <v>613.29639999999995</v>
      </c>
    </row>
    <row r="431" spans="1:12">
      <c r="A431" s="104">
        <v>44945</v>
      </c>
      <c r="B431" s="146" t="s">
        <v>143</v>
      </c>
      <c r="C431" s="147" t="s">
        <v>48</v>
      </c>
      <c r="D431" s="106" t="s">
        <v>8</v>
      </c>
      <c r="E431" s="117">
        <v>7000</v>
      </c>
      <c r="F431" s="108">
        <f t="shared" si="6"/>
        <v>11.413730783353694</v>
      </c>
      <c r="G431" s="118" t="s">
        <v>66</v>
      </c>
      <c r="H431" s="110"/>
      <c r="I431" s="118" t="s">
        <v>14</v>
      </c>
      <c r="J431" s="111" t="s">
        <v>22</v>
      </c>
      <c r="K431" s="112" t="s">
        <v>106</v>
      </c>
      <c r="L431" s="113">
        <v>613.29639999999995</v>
      </c>
    </row>
    <row r="432" spans="1:12">
      <c r="A432" s="104">
        <v>44945</v>
      </c>
      <c r="B432" s="140" t="s">
        <v>45</v>
      </c>
      <c r="C432" s="116" t="s">
        <v>57</v>
      </c>
      <c r="D432" s="106" t="s">
        <v>8</v>
      </c>
      <c r="E432" s="117">
        <v>1800</v>
      </c>
      <c r="F432" s="108">
        <f t="shared" si="6"/>
        <v>2.9349593442909501</v>
      </c>
      <c r="G432" s="118" t="s">
        <v>66</v>
      </c>
      <c r="H432" s="110"/>
      <c r="I432" s="118" t="s">
        <v>14</v>
      </c>
      <c r="J432" s="111" t="s">
        <v>22</v>
      </c>
      <c r="K432" s="112" t="s">
        <v>106</v>
      </c>
      <c r="L432" s="113">
        <v>613.29639999999995</v>
      </c>
    </row>
    <row r="433" spans="1:12">
      <c r="A433" s="115">
        <v>44945</v>
      </c>
      <c r="B433" s="105" t="s">
        <v>45</v>
      </c>
      <c r="C433" s="116" t="s">
        <v>57</v>
      </c>
      <c r="D433" s="106" t="s">
        <v>9</v>
      </c>
      <c r="E433" s="134">
        <v>2500</v>
      </c>
      <c r="F433" s="108">
        <f t="shared" si="6"/>
        <v>4.0763324226263196</v>
      </c>
      <c r="G433" s="118" t="s">
        <v>90</v>
      </c>
      <c r="H433" s="110"/>
      <c r="I433" s="118" t="s">
        <v>17</v>
      </c>
      <c r="J433" s="111" t="s">
        <v>22</v>
      </c>
      <c r="K433" s="112" t="s">
        <v>106</v>
      </c>
      <c r="L433" s="113">
        <v>613.29639999999995</v>
      </c>
    </row>
    <row r="434" spans="1:12">
      <c r="A434" s="122">
        <v>44945</v>
      </c>
      <c r="B434" s="123" t="s">
        <v>45</v>
      </c>
      <c r="C434" s="116" t="s">
        <v>57</v>
      </c>
      <c r="D434" s="124" t="s">
        <v>9</v>
      </c>
      <c r="E434" s="125">
        <v>1700</v>
      </c>
      <c r="F434" s="108">
        <f t="shared" si="6"/>
        <v>2.771906047385897</v>
      </c>
      <c r="G434" s="126" t="s">
        <v>59</v>
      </c>
      <c r="H434" s="110"/>
      <c r="I434" s="118" t="s">
        <v>16</v>
      </c>
      <c r="J434" s="111" t="s">
        <v>22</v>
      </c>
      <c r="K434" s="112" t="s">
        <v>106</v>
      </c>
      <c r="L434" s="113">
        <v>613.29639999999995</v>
      </c>
    </row>
    <row r="435" spans="1:12">
      <c r="A435" s="104">
        <v>44945</v>
      </c>
      <c r="B435" s="105" t="s">
        <v>45</v>
      </c>
      <c r="C435" s="116" t="s">
        <v>57</v>
      </c>
      <c r="D435" s="106" t="s">
        <v>6</v>
      </c>
      <c r="E435" s="120">
        <v>1900</v>
      </c>
      <c r="F435" s="108">
        <f t="shared" si="6"/>
        <v>3.0980126411960027</v>
      </c>
      <c r="G435" s="118" t="s">
        <v>132</v>
      </c>
      <c r="H435" s="110"/>
      <c r="I435" s="118" t="s">
        <v>127</v>
      </c>
      <c r="J435" s="111" t="s">
        <v>22</v>
      </c>
      <c r="K435" s="112" t="s">
        <v>106</v>
      </c>
      <c r="L435" s="113">
        <v>613.29639999999995</v>
      </c>
    </row>
    <row r="436" spans="1:12">
      <c r="A436" s="115">
        <v>44945</v>
      </c>
      <c r="B436" s="105" t="s">
        <v>166</v>
      </c>
      <c r="C436" s="116" t="s">
        <v>57</v>
      </c>
      <c r="D436" s="106" t="s">
        <v>6</v>
      </c>
      <c r="E436" s="121">
        <v>2000</v>
      </c>
      <c r="F436" s="108">
        <f t="shared" si="6"/>
        <v>3.2610659381010554</v>
      </c>
      <c r="G436" s="109" t="s">
        <v>120</v>
      </c>
      <c r="H436" s="110"/>
      <c r="I436" s="109" t="s">
        <v>13</v>
      </c>
      <c r="J436" s="111" t="s">
        <v>22</v>
      </c>
      <c r="K436" s="112" t="s">
        <v>106</v>
      </c>
      <c r="L436" s="113">
        <v>613.29639999999995</v>
      </c>
    </row>
    <row r="437" spans="1:12">
      <c r="A437" s="115">
        <v>44945</v>
      </c>
      <c r="B437" s="105" t="s">
        <v>45</v>
      </c>
      <c r="C437" s="116" t="s">
        <v>57</v>
      </c>
      <c r="D437" s="106" t="s">
        <v>6</v>
      </c>
      <c r="E437" s="121">
        <v>1900</v>
      </c>
      <c r="F437" s="108">
        <f t="shared" si="6"/>
        <v>3.0980126411960027</v>
      </c>
      <c r="G437" s="109" t="s">
        <v>65</v>
      </c>
      <c r="H437" s="110"/>
      <c r="I437" s="109" t="s">
        <v>13</v>
      </c>
      <c r="J437" s="111" t="s">
        <v>22</v>
      </c>
      <c r="K437" s="112" t="s">
        <v>106</v>
      </c>
      <c r="L437" s="113">
        <v>613.29639999999995</v>
      </c>
    </row>
    <row r="438" spans="1:12">
      <c r="A438" s="115">
        <v>44945</v>
      </c>
      <c r="B438" s="105" t="s">
        <v>46</v>
      </c>
      <c r="C438" s="105" t="s">
        <v>264</v>
      </c>
      <c r="D438" s="106" t="s">
        <v>6</v>
      </c>
      <c r="E438" s="121">
        <v>5000</v>
      </c>
      <c r="F438" s="108">
        <f t="shared" si="6"/>
        <v>8.1049362303617389</v>
      </c>
      <c r="G438" s="109" t="s">
        <v>65</v>
      </c>
      <c r="H438" s="110"/>
      <c r="I438" s="109" t="s">
        <v>13</v>
      </c>
      <c r="J438" s="111" t="s">
        <v>22</v>
      </c>
      <c r="K438" s="112" t="s">
        <v>43</v>
      </c>
      <c r="L438" s="114">
        <v>616.90800000000002</v>
      </c>
    </row>
    <row r="439" spans="1:12">
      <c r="A439" s="115">
        <v>44945</v>
      </c>
      <c r="B439" s="105" t="s">
        <v>201</v>
      </c>
      <c r="C439" s="116" t="s">
        <v>57</v>
      </c>
      <c r="D439" s="106" t="s">
        <v>6</v>
      </c>
      <c r="E439" s="121">
        <v>1000</v>
      </c>
      <c r="F439" s="108">
        <f t="shared" si="6"/>
        <v>1.6305329690505277</v>
      </c>
      <c r="G439" s="109" t="s">
        <v>65</v>
      </c>
      <c r="H439" s="110"/>
      <c r="I439" s="109" t="s">
        <v>13</v>
      </c>
      <c r="J439" s="111" t="s">
        <v>22</v>
      </c>
      <c r="K439" s="112" t="s">
        <v>106</v>
      </c>
      <c r="L439" s="113">
        <v>613.29639999999995</v>
      </c>
    </row>
    <row r="440" spans="1:12">
      <c r="A440" s="115">
        <v>44945</v>
      </c>
      <c r="B440" s="105" t="s">
        <v>47</v>
      </c>
      <c r="C440" s="105" t="s">
        <v>264</v>
      </c>
      <c r="D440" s="106" t="s">
        <v>6</v>
      </c>
      <c r="E440" s="121">
        <v>10000</v>
      </c>
      <c r="F440" s="108">
        <f t="shared" si="6"/>
        <v>16.209872460723478</v>
      </c>
      <c r="G440" s="109" t="s">
        <v>121</v>
      </c>
      <c r="H440" s="110"/>
      <c r="I440" s="109" t="s">
        <v>13</v>
      </c>
      <c r="J440" s="111" t="s">
        <v>22</v>
      </c>
      <c r="K440" s="112" t="s">
        <v>43</v>
      </c>
      <c r="L440" s="114">
        <v>616.90800000000002</v>
      </c>
    </row>
    <row r="441" spans="1:12">
      <c r="A441" s="104">
        <v>44945</v>
      </c>
      <c r="B441" s="105" t="s">
        <v>216</v>
      </c>
      <c r="C441" s="116" t="s">
        <v>57</v>
      </c>
      <c r="D441" s="106" t="s">
        <v>6</v>
      </c>
      <c r="E441" s="131">
        <v>5000</v>
      </c>
      <c r="F441" s="108">
        <f t="shared" si="6"/>
        <v>8.1526648452526391</v>
      </c>
      <c r="G441" s="109" t="s">
        <v>212</v>
      </c>
      <c r="H441" s="109">
        <v>4</v>
      </c>
      <c r="I441" s="130" t="s">
        <v>24</v>
      </c>
      <c r="J441" s="111" t="s">
        <v>22</v>
      </c>
      <c r="K441" s="112" t="s">
        <v>106</v>
      </c>
      <c r="L441" s="113">
        <v>613.29639999999995</v>
      </c>
    </row>
    <row r="442" spans="1:12">
      <c r="A442" s="104">
        <v>44945</v>
      </c>
      <c r="B442" s="105" t="s">
        <v>217</v>
      </c>
      <c r="C442" s="116" t="s">
        <v>57</v>
      </c>
      <c r="D442" s="106" t="s">
        <v>6</v>
      </c>
      <c r="E442" s="131">
        <v>2000</v>
      </c>
      <c r="F442" s="108">
        <f t="shared" si="6"/>
        <v>3.2610659381010554</v>
      </c>
      <c r="G442" s="109" t="s">
        <v>218</v>
      </c>
      <c r="H442" s="109">
        <v>4</v>
      </c>
      <c r="I442" s="130" t="s">
        <v>24</v>
      </c>
      <c r="J442" s="111" t="s">
        <v>22</v>
      </c>
      <c r="K442" s="112" t="s">
        <v>106</v>
      </c>
      <c r="L442" s="113">
        <v>613.29639999999995</v>
      </c>
    </row>
    <row r="443" spans="1:12">
      <c r="A443" s="104">
        <v>44945</v>
      </c>
      <c r="B443" s="105" t="s">
        <v>45</v>
      </c>
      <c r="C443" s="116" t="s">
        <v>57</v>
      </c>
      <c r="D443" s="106" t="s">
        <v>6</v>
      </c>
      <c r="E443" s="131">
        <v>1950</v>
      </c>
      <c r="F443" s="108">
        <f t="shared" si="6"/>
        <v>3.1795392896485293</v>
      </c>
      <c r="G443" s="109" t="s">
        <v>212</v>
      </c>
      <c r="H443" s="109">
        <v>4</v>
      </c>
      <c r="I443" s="130" t="s">
        <v>24</v>
      </c>
      <c r="J443" s="111" t="s">
        <v>22</v>
      </c>
      <c r="K443" s="112" t="s">
        <v>106</v>
      </c>
      <c r="L443" s="113">
        <v>613.29639999999995</v>
      </c>
    </row>
    <row r="444" spans="1:12">
      <c r="A444" s="104">
        <v>44945</v>
      </c>
      <c r="B444" s="105" t="s">
        <v>46</v>
      </c>
      <c r="C444" s="105" t="s">
        <v>264</v>
      </c>
      <c r="D444" s="106" t="s">
        <v>6</v>
      </c>
      <c r="E444" s="131">
        <v>5000</v>
      </c>
      <c r="F444" s="108">
        <f t="shared" si="6"/>
        <v>8.1049362303617389</v>
      </c>
      <c r="G444" s="109" t="s">
        <v>212</v>
      </c>
      <c r="H444" s="109">
        <v>4</v>
      </c>
      <c r="I444" s="130" t="s">
        <v>24</v>
      </c>
      <c r="J444" s="111" t="s">
        <v>22</v>
      </c>
      <c r="K444" s="112" t="s">
        <v>43</v>
      </c>
      <c r="L444" s="114">
        <v>616.90800000000002</v>
      </c>
    </row>
    <row r="445" spans="1:12">
      <c r="A445" s="104">
        <v>44945</v>
      </c>
      <c r="B445" s="105" t="s">
        <v>164</v>
      </c>
      <c r="C445" s="105" t="s">
        <v>50</v>
      </c>
      <c r="D445" s="106" t="s">
        <v>6</v>
      </c>
      <c r="E445" s="131">
        <v>1400</v>
      </c>
      <c r="F445" s="108">
        <f t="shared" si="6"/>
        <v>2.2693821445012872</v>
      </c>
      <c r="G445" s="109" t="s">
        <v>212</v>
      </c>
      <c r="H445" s="109">
        <v>4</v>
      </c>
      <c r="I445" s="130" t="s">
        <v>24</v>
      </c>
      <c r="J445" s="111" t="s">
        <v>22</v>
      </c>
      <c r="K445" s="112" t="s">
        <v>43</v>
      </c>
      <c r="L445" s="114">
        <v>616.90800000000002</v>
      </c>
    </row>
    <row r="446" spans="1:12">
      <c r="A446" s="104">
        <v>44945</v>
      </c>
      <c r="B446" s="105" t="s">
        <v>81</v>
      </c>
      <c r="C446" s="116" t="s">
        <v>57</v>
      </c>
      <c r="D446" s="106" t="s">
        <v>6</v>
      </c>
      <c r="E446" s="131">
        <v>1800</v>
      </c>
      <c r="F446" s="108">
        <f t="shared" si="6"/>
        <v>2.9349593442909501</v>
      </c>
      <c r="G446" s="118" t="s">
        <v>63</v>
      </c>
      <c r="H446" s="110"/>
      <c r="I446" s="118" t="s">
        <v>44</v>
      </c>
      <c r="J446" s="111" t="s">
        <v>22</v>
      </c>
      <c r="K446" s="112" t="s">
        <v>106</v>
      </c>
      <c r="L446" s="113">
        <v>613.29639999999995</v>
      </c>
    </row>
    <row r="447" spans="1:12">
      <c r="A447" s="104">
        <v>44945</v>
      </c>
      <c r="B447" s="105" t="s">
        <v>234</v>
      </c>
      <c r="C447" s="116" t="s">
        <v>57</v>
      </c>
      <c r="D447" s="106" t="s">
        <v>6</v>
      </c>
      <c r="E447" s="131">
        <v>2000</v>
      </c>
      <c r="F447" s="108">
        <f t="shared" si="6"/>
        <v>3.2610659381010554</v>
      </c>
      <c r="G447" s="109" t="s">
        <v>137</v>
      </c>
      <c r="H447" s="109">
        <v>5</v>
      </c>
      <c r="I447" s="118" t="s">
        <v>104</v>
      </c>
      <c r="J447" s="111" t="s">
        <v>22</v>
      </c>
      <c r="K447" s="112" t="s">
        <v>106</v>
      </c>
      <c r="L447" s="113">
        <v>613.29639999999995</v>
      </c>
    </row>
    <row r="448" spans="1:12">
      <c r="A448" s="104">
        <v>44945</v>
      </c>
      <c r="B448" s="105" t="s">
        <v>235</v>
      </c>
      <c r="C448" s="116" t="s">
        <v>57</v>
      </c>
      <c r="D448" s="106" t="s">
        <v>6</v>
      </c>
      <c r="E448" s="131">
        <v>2000</v>
      </c>
      <c r="F448" s="108">
        <f t="shared" si="6"/>
        <v>3.2610659381010554</v>
      </c>
      <c r="G448" s="109" t="s">
        <v>137</v>
      </c>
      <c r="H448" s="109">
        <v>5</v>
      </c>
      <c r="I448" s="118" t="s">
        <v>104</v>
      </c>
      <c r="J448" s="111" t="s">
        <v>22</v>
      </c>
      <c r="K448" s="112" t="s">
        <v>106</v>
      </c>
      <c r="L448" s="113">
        <v>613.29639999999995</v>
      </c>
    </row>
    <row r="449" spans="1:12">
      <c r="A449" s="104">
        <v>44945</v>
      </c>
      <c r="B449" s="105" t="s">
        <v>236</v>
      </c>
      <c r="C449" s="116" t="s">
        <v>57</v>
      </c>
      <c r="D449" s="106" t="s">
        <v>6</v>
      </c>
      <c r="E449" s="131">
        <v>3000</v>
      </c>
      <c r="F449" s="108">
        <f t="shared" si="6"/>
        <v>4.8915989071515833</v>
      </c>
      <c r="G449" s="109" t="s">
        <v>137</v>
      </c>
      <c r="H449" s="109">
        <v>5</v>
      </c>
      <c r="I449" s="118" t="s">
        <v>104</v>
      </c>
      <c r="J449" s="111" t="s">
        <v>22</v>
      </c>
      <c r="K449" s="112" t="s">
        <v>106</v>
      </c>
      <c r="L449" s="113">
        <v>613.29639999999995</v>
      </c>
    </row>
    <row r="450" spans="1:12">
      <c r="A450" s="104">
        <v>44945</v>
      </c>
      <c r="B450" s="105" t="s">
        <v>192</v>
      </c>
      <c r="C450" s="116" t="s">
        <v>57</v>
      </c>
      <c r="D450" s="106" t="s">
        <v>6</v>
      </c>
      <c r="E450" s="131">
        <v>2000</v>
      </c>
      <c r="F450" s="108">
        <f t="shared" si="6"/>
        <v>3.2610659381010554</v>
      </c>
      <c r="G450" s="109" t="s">
        <v>139</v>
      </c>
      <c r="H450" s="109">
        <v>5</v>
      </c>
      <c r="I450" s="118" t="s">
        <v>104</v>
      </c>
      <c r="J450" s="111" t="s">
        <v>22</v>
      </c>
      <c r="K450" s="112" t="s">
        <v>106</v>
      </c>
      <c r="L450" s="113">
        <v>613.29639999999995</v>
      </c>
    </row>
    <row r="451" spans="1:12">
      <c r="A451" s="104">
        <v>44945</v>
      </c>
      <c r="B451" s="105" t="s">
        <v>45</v>
      </c>
      <c r="C451" s="116" t="s">
        <v>57</v>
      </c>
      <c r="D451" s="106" t="s">
        <v>6</v>
      </c>
      <c r="E451" s="131">
        <v>1850</v>
      </c>
      <c r="F451" s="108">
        <f t="shared" ref="F451:F514" si="7">E451/L451</f>
        <v>3.0164859927434762</v>
      </c>
      <c r="G451" s="109" t="s">
        <v>137</v>
      </c>
      <c r="H451" s="109">
        <v>5</v>
      </c>
      <c r="I451" s="118" t="s">
        <v>104</v>
      </c>
      <c r="J451" s="111" t="s">
        <v>22</v>
      </c>
      <c r="K451" s="112" t="s">
        <v>106</v>
      </c>
      <c r="L451" s="113">
        <v>613.29639999999995</v>
      </c>
    </row>
    <row r="452" spans="1:12">
      <c r="A452" s="104">
        <v>44945</v>
      </c>
      <c r="B452" s="105" t="s">
        <v>46</v>
      </c>
      <c r="C452" s="105" t="s">
        <v>264</v>
      </c>
      <c r="D452" s="106" t="s">
        <v>6</v>
      </c>
      <c r="E452" s="131">
        <v>5000</v>
      </c>
      <c r="F452" s="108">
        <f t="shared" si="7"/>
        <v>8.1049362303617389</v>
      </c>
      <c r="G452" s="109" t="s">
        <v>137</v>
      </c>
      <c r="H452" s="109">
        <v>5</v>
      </c>
      <c r="I452" s="118" t="s">
        <v>104</v>
      </c>
      <c r="J452" s="111" t="s">
        <v>22</v>
      </c>
      <c r="K452" s="112" t="s">
        <v>43</v>
      </c>
      <c r="L452" s="114">
        <v>616.90800000000002</v>
      </c>
    </row>
    <row r="453" spans="1:12">
      <c r="A453" s="104">
        <v>44945</v>
      </c>
      <c r="B453" s="105" t="s">
        <v>172</v>
      </c>
      <c r="C453" s="116" t="s">
        <v>57</v>
      </c>
      <c r="D453" s="106" t="s">
        <v>6</v>
      </c>
      <c r="E453" s="131">
        <v>3000</v>
      </c>
      <c r="F453" s="108">
        <f t="shared" si="7"/>
        <v>4.8915989071515833</v>
      </c>
      <c r="G453" s="109" t="s">
        <v>189</v>
      </c>
      <c r="H453" s="109">
        <v>6</v>
      </c>
      <c r="I453" s="118" t="s">
        <v>136</v>
      </c>
      <c r="J453" s="111" t="s">
        <v>22</v>
      </c>
      <c r="K453" s="112" t="s">
        <v>106</v>
      </c>
      <c r="L453" s="113">
        <v>613.29639999999995</v>
      </c>
    </row>
    <row r="454" spans="1:12">
      <c r="A454" s="104">
        <v>44945</v>
      </c>
      <c r="B454" s="105" t="s">
        <v>45</v>
      </c>
      <c r="C454" s="116" t="s">
        <v>57</v>
      </c>
      <c r="D454" s="106" t="s">
        <v>6</v>
      </c>
      <c r="E454" s="131">
        <v>1500</v>
      </c>
      <c r="F454" s="108">
        <f t="shared" si="7"/>
        <v>2.4457994535757916</v>
      </c>
      <c r="G454" s="109" t="s">
        <v>187</v>
      </c>
      <c r="H454" s="109">
        <v>6</v>
      </c>
      <c r="I454" s="118" t="s">
        <v>136</v>
      </c>
      <c r="J454" s="111" t="s">
        <v>22</v>
      </c>
      <c r="K454" s="112" t="s">
        <v>106</v>
      </c>
      <c r="L454" s="113">
        <v>613.29639999999995</v>
      </c>
    </row>
    <row r="455" spans="1:12">
      <c r="A455" s="104">
        <v>44945</v>
      </c>
      <c r="B455" s="105" t="s">
        <v>46</v>
      </c>
      <c r="C455" s="105" t="s">
        <v>264</v>
      </c>
      <c r="D455" s="106" t="s">
        <v>6</v>
      </c>
      <c r="E455" s="131">
        <v>3000</v>
      </c>
      <c r="F455" s="108">
        <f t="shared" si="7"/>
        <v>4.8629617382170434</v>
      </c>
      <c r="G455" s="109" t="s">
        <v>187</v>
      </c>
      <c r="H455" s="109">
        <v>6</v>
      </c>
      <c r="I455" s="118" t="s">
        <v>136</v>
      </c>
      <c r="J455" s="111" t="s">
        <v>22</v>
      </c>
      <c r="K455" s="112" t="s">
        <v>43</v>
      </c>
      <c r="L455" s="114">
        <v>616.90800000000002</v>
      </c>
    </row>
    <row r="456" spans="1:12">
      <c r="A456" s="104">
        <v>44945</v>
      </c>
      <c r="B456" s="105" t="s">
        <v>45</v>
      </c>
      <c r="C456" s="116" t="s">
        <v>57</v>
      </c>
      <c r="D456" s="106" t="s">
        <v>6</v>
      </c>
      <c r="E456" s="131">
        <v>500</v>
      </c>
      <c r="F456" s="108">
        <f t="shared" si="7"/>
        <v>0.81526648452526385</v>
      </c>
      <c r="G456" s="118" t="s">
        <v>142</v>
      </c>
      <c r="H456" s="110"/>
      <c r="I456" s="118" t="s">
        <v>119</v>
      </c>
      <c r="J456" s="111" t="s">
        <v>22</v>
      </c>
      <c r="K456" s="112" t="s">
        <v>106</v>
      </c>
      <c r="L456" s="113">
        <v>613.29639999999995</v>
      </c>
    </row>
    <row r="457" spans="1:12">
      <c r="A457" s="104">
        <v>44945</v>
      </c>
      <c r="B457" s="105" t="s">
        <v>45</v>
      </c>
      <c r="C457" s="116" t="s">
        <v>57</v>
      </c>
      <c r="D457" s="106" t="s">
        <v>7</v>
      </c>
      <c r="E457" s="121">
        <v>1100</v>
      </c>
      <c r="F457" s="108">
        <f t="shared" si="7"/>
        <v>1.7935862659555806</v>
      </c>
      <c r="G457" s="109" t="s">
        <v>133</v>
      </c>
      <c r="H457" s="110"/>
      <c r="I457" s="109" t="s">
        <v>12</v>
      </c>
      <c r="J457" s="111" t="s">
        <v>22</v>
      </c>
      <c r="K457" s="112" t="s">
        <v>106</v>
      </c>
      <c r="L457" s="113">
        <v>613.29639999999995</v>
      </c>
    </row>
    <row r="458" spans="1:12">
      <c r="A458" s="104">
        <v>44945</v>
      </c>
      <c r="B458" s="105" t="s">
        <v>100</v>
      </c>
      <c r="C458" s="105" t="s">
        <v>89</v>
      </c>
      <c r="D458" s="106" t="s">
        <v>10</v>
      </c>
      <c r="E458" s="117">
        <v>500</v>
      </c>
      <c r="F458" s="108">
        <f t="shared" si="7"/>
        <v>0.81526648452526385</v>
      </c>
      <c r="G458" s="118" t="s">
        <v>247</v>
      </c>
      <c r="H458" s="110"/>
      <c r="I458" s="118" t="s">
        <v>135</v>
      </c>
      <c r="J458" s="111" t="s">
        <v>22</v>
      </c>
      <c r="K458" s="112" t="s">
        <v>106</v>
      </c>
      <c r="L458" s="113">
        <v>613.29639999999995</v>
      </c>
    </row>
    <row r="459" spans="1:12">
      <c r="A459" s="104">
        <v>44945</v>
      </c>
      <c r="B459" s="105" t="s">
        <v>100</v>
      </c>
      <c r="C459" s="105" t="s">
        <v>89</v>
      </c>
      <c r="D459" s="106" t="s">
        <v>10</v>
      </c>
      <c r="E459" s="107">
        <v>500</v>
      </c>
      <c r="F459" s="108">
        <f t="shared" si="7"/>
        <v>0.81526648452526385</v>
      </c>
      <c r="G459" s="118" t="s">
        <v>247</v>
      </c>
      <c r="H459" s="110"/>
      <c r="I459" s="118" t="s">
        <v>135</v>
      </c>
      <c r="J459" s="111" t="s">
        <v>22</v>
      </c>
      <c r="K459" s="112" t="s">
        <v>106</v>
      </c>
      <c r="L459" s="113">
        <v>613.29639999999995</v>
      </c>
    </row>
    <row r="460" spans="1:12">
      <c r="A460" s="104">
        <v>44945</v>
      </c>
      <c r="B460" s="105" t="s">
        <v>100</v>
      </c>
      <c r="C460" s="105" t="s">
        <v>89</v>
      </c>
      <c r="D460" s="106" t="s">
        <v>10</v>
      </c>
      <c r="E460" s="117">
        <v>500</v>
      </c>
      <c r="F460" s="108">
        <f t="shared" si="7"/>
        <v>0.81526648452526385</v>
      </c>
      <c r="G460" s="118" t="s">
        <v>247</v>
      </c>
      <c r="H460" s="110"/>
      <c r="I460" s="118" t="s">
        <v>135</v>
      </c>
      <c r="J460" s="111" t="s">
        <v>22</v>
      </c>
      <c r="K460" s="112" t="s">
        <v>106</v>
      </c>
      <c r="L460" s="113">
        <v>613.29639999999995</v>
      </c>
    </row>
    <row r="461" spans="1:12">
      <c r="A461" s="104">
        <v>44945</v>
      </c>
      <c r="B461" s="105" t="s">
        <v>45</v>
      </c>
      <c r="C461" s="116" t="s">
        <v>57</v>
      </c>
      <c r="D461" s="106" t="s">
        <v>10</v>
      </c>
      <c r="E461" s="117">
        <v>1800</v>
      </c>
      <c r="F461" s="108">
        <f t="shared" si="7"/>
        <v>2.9349593442909501</v>
      </c>
      <c r="G461" s="118" t="s">
        <v>247</v>
      </c>
      <c r="H461" s="110"/>
      <c r="I461" s="118" t="s">
        <v>135</v>
      </c>
      <c r="J461" s="111" t="s">
        <v>22</v>
      </c>
      <c r="K461" s="112" t="s">
        <v>106</v>
      </c>
      <c r="L461" s="113">
        <v>613.29639999999995</v>
      </c>
    </row>
    <row r="462" spans="1:12">
      <c r="A462" s="104">
        <v>44945</v>
      </c>
      <c r="B462" s="105" t="s">
        <v>18</v>
      </c>
      <c r="C462" s="105" t="s">
        <v>40</v>
      </c>
      <c r="D462" s="106" t="s">
        <v>9</v>
      </c>
      <c r="E462" s="107">
        <v>5000</v>
      </c>
      <c r="F462" s="108">
        <f t="shared" si="7"/>
        <v>8.1526648452526391</v>
      </c>
      <c r="G462" s="109" t="s">
        <v>145</v>
      </c>
      <c r="H462" s="110"/>
      <c r="I462" s="109" t="s">
        <v>17</v>
      </c>
      <c r="J462" s="111" t="s">
        <v>22</v>
      </c>
      <c r="K462" s="112" t="s">
        <v>106</v>
      </c>
      <c r="L462" s="113">
        <v>613.29639999999995</v>
      </c>
    </row>
    <row r="463" spans="1:12">
      <c r="A463" s="104">
        <v>44945</v>
      </c>
      <c r="B463" s="105" t="s">
        <v>18</v>
      </c>
      <c r="C463" s="105" t="s">
        <v>40</v>
      </c>
      <c r="D463" s="106" t="s">
        <v>9</v>
      </c>
      <c r="E463" s="107">
        <v>5000</v>
      </c>
      <c r="F463" s="108">
        <f t="shared" si="7"/>
        <v>8.1526648452526391</v>
      </c>
      <c r="G463" s="109" t="s">
        <v>146</v>
      </c>
      <c r="H463" s="110"/>
      <c r="I463" s="109" t="s">
        <v>16</v>
      </c>
      <c r="J463" s="111" t="s">
        <v>22</v>
      </c>
      <c r="K463" s="112" t="s">
        <v>106</v>
      </c>
      <c r="L463" s="113">
        <v>613.29639999999995</v>
      </c>
    </row>
    <row r="464" spans="1:12">
      <c r="A464" s="104">
        <v>44945</v>
      </c>
      <c r="B464" s="105" t="s">
        <v>18</v>
      </c>
      <c r="C464" s="105" t="s">
        <v>40</v>
      </c>
      <c r="D464" s="106" t="s">
        <v>10</v>
      </c>
      <c r="E464" s="107">
        <v>2500</v>
      </c>
      <c r="F464" s="108">
        <f t="shared" si="7"/>
        <v>4.0763324226263196</v>
      </c>
      <c r="G464" s="109" t="s">
        <v>158</v>
      </c>
      <c r="H464" s="110"/>
      <c r="I464" s="109" t="s">
        <v>15</v>
      </c>
      <c r="J464" s="111" t="s">
        <v>22</v>
      </c>
      <c r="K464" s="112" t="s">
        <v>106</v>
      </c>
      <c r="L464" s="113">
        <v>613.29639999999995</v>
      </c>
    </row>
    <row r="465" spans="1:12">
      <c r="A465" s="104">
        <v>44945</v>
      </c>
      <c r="B465" s="105" t="s">
        <v>45</v>
      </c>
      <c r="C465" s="116" t="s">
        <v>57</v>
      </c>
      <c r="D465" s="106" t="s">
        <v>7</v>
      </c>
      <c r="E465" s="121">
        <v>1850</v>
      </c>
      <c r="F465" s="108">
        <f t="shared" si="7"/>
        <v>3.0164859927434762</v>
      </c>
      <c r="G465" s="118" t="s">
        <v>60</v>
      </c>
      <c r="H465" s="110"/>
      <c r="I465" s="109" t="s">
        <v>39</v>
      </c>
      <c r="J465" s="111" t="s">
        <v>22</v>
      </c>
      <c r="K465" s="112" t="s">
        <v>106</v>
      </c>
      <c r="L465" s="113">
        <v>613.29639999999995</v>
      </c>
    </row>
    <row r="466" spans="1:12">
      <c r="A466" s="104">
        <v>44945</v>
      </c>
      <c r="B466" s="105" t="s">
        <v>45</v>
      </c>
      <c r="C466" s="116" t="s">
        <v>57</v>
      </c>
      <c r="D466" s="106" t="s">
        <v>7</v>
      </c>
      <c r="E466" s="121">
        <v>1900</v>
      </c>
      <c r="F466" s="108">
        <f t="shared" si="7"/>
        <v>3.0980126411960027</v>
      </c>
      <c r="G466" s="109" t="s">
        <v>92</v>
      </c>
      <c r="H466" s="110"/>
      <c r="I466" s="109" t="s">
        <v>58</v>
      </c>
      <c r="J466" s="111" t="s">
        <v>22</v>
      </c>
      <c r="K466" s="112" t="s">
        <v>106</v>
      </c>
      <c r="L466" s="113">
        <v>613.29639999999995</v>
      </c>
    </row>
    <row r="467" spans="1:12">
      <c r="A467" s="104">
        <v>44945</v>
      </c>
      <c r="B467" s="105" t="s">
        <v>45</v>
      </c>
      <c r="C467" s="116" t="s">
        <v>57</v>
      </c>
      <c r="D467" s="106" t="s">
        <v>10</v>
      </c>
      <c r="E467" s="107">
        <v>2000</v>
      </c>
      <c r="F467" s="108">
        <f t="shared" si="7"/>
        <v>3.2610659381010554</v>
      </c>
      <c r="G467" s="118" t="s">
        <v>62</v>
      </c>
      <c r="H467" s="110"/>
      <c r="I467" s="109" t="s">
        <v>15</v>
      </c>
      <c r="J467" s="111" t="s">
        <v>22</v>
      </c>
      <c r="K467" s="112" t="s">
        <v>106</v>
      </c>
      <c r="L467" s="113">
        <v>613.29639999999995</v>
      </c>
    </row>
    <row r="468" spans="1:12">
      <c r="A468" s="104">
        <v>44946</v>
      </c>
      <c r="B468" s="105" t="s">
        <v>199</v>
      </c>
      <c r="C468" s="116" t="s">
        <v>57</v>
      </c>
      <c r="D468" s="106" t="s">
        <v>7</v>
      </c>
      <c r="E468" s="139">
        <v>1900</v>
      </c>
      <c r="F468" s="108">
        <f t="shared" si="7"/>
        <v>3.0980126411960027</v>
      </c>
      <c r="G468" s="129" t="s">
        <v>200</v>
      </c>
      <c r="H468" s="110"/>
      <c r="I468" s="109" t="s">
        <v>20</v>
      </c>
      <c r="J468" s="111" t="s">
        <v>22</v>
      </c>
      <c r="K468" s="112" t="s">
        <v>106</v>
      </c>
      <c r="L468" s="113">
        <v>613.29639999999995</v>
      </c>
    </row>
    <row r="469" spans="1:12">
      <c r="A469" s="104">
        <v>44946</v>
      </c>
      <c r="B469" s="140" t="s">
        <v>45</v>
      </c>
      <c r="C469" s="116" t="s">
        <v>57</v>
      </c>
      <c r="D469" s="106" t="s">
        <v>8</v>
      </c>
      <c r="E469" s="107">
        <v>1700</v>
      </c>
      <c r="F469" s="108">
        <f t="shared" si="7"/>
        <v>2.771906047385897</v>
      </c>
      <c r="G469" s="118" t="s">
        <v>66</v>
      </c>
      <c r="H469" s="110"/>
      <c r="I469" s="118" t="s">
        <v>14</v>
      </c>
      <c r="J469" s="111" t="s">
        <v>22</v>
      </c>
      <c r="K469" s="112" t="s">
        <v>106</v>
      </c>
      <c r="L469" s="113">
        <v>613.29639999999995</v>
      </c>
    </row>
    <row r="470" spans="1:12">
      <c r="A470" s="115">
        <v>44946</v>
      </c>
      <c r="B470" s="119" t="s">
        <v>45</v>
      </c>
      <c r="C470" s="116" t="s">
        <v>57</v>
      </c>
      <c r="D470" s="106" t="s">
        <v>9</v>
      </c>
      <c r="E470" s="134">
        <v>2500</v>
      </c>
      <c r="F470" s="108">
        <f t="shared" si="7"/>
        <v>4.0763324226263196</v>
      </c>
      <c r="G470" s="118" t="s">
        <v>90</v>
      </c>
      <c r="H470" s="110"/>
      <c r="I470" s="118" t="s">
        <v>17</v>
      </c>
      <c r="J470" s="111" t="s">
        <v>22</v>
      </c>
      <c r="K470" s="112" t="s">
        <v>106</v>
      </c>
      <c r="L470" s="113">
        <v>613.29639999999995</v>
      </c>
    </row>
    <row r="471" spans="1:12">
      <c r="A471" s="122">
        <v>44946</v>
      </c>
      <c r="B471" s="123" t="s">
        <v>81</v>
      </c>
      <c r="C471" s="116" t="s">
        <v>57</v>
      </c>
      <c r="D471" s="124" t="s">
        <v>9</v>
      </c>
      <c r="E471" s="125">
        <v>1600</v>
      </c>
      <c r="F471" s="108">
        <f t="shared" si="7"/>
        <v>2.6088527504808443</v>
      </c>
      <c r="G471" s="126" t="s">
        <v>59</v>
      </c>
      <c r="H471" s="110"/>
      <c r="I471" s="118" t="s">
        <v>16</v>
      </c>
      <c r="J471" s="111" t="s">
        <v>22</v>
      </c>
      <c r="K471" s="112" t="s">
        <v>106</v>
      </c>
      <c r="L471" s="113">
        <v>613.29639999999995</v>
      </c>
    </row>
    <row r="472" spans="1:12">
      <c r="A472" s="104">
        <v>44946</v>
      </c>
      <c r="B472" s="105" t="s">
        <v>45</v>
      </c>
      <c r="C472" s="116" t="s">
        <v>57</v>
      </c>
      <c r="D472" s="106" t="s">
        <v>6</v>
      </c>
      <c r="E472" s="120">
        <v>1900</v>
      </c>
      <c r="F472" s="108">
        <f t="shared" si="7"/>
        <v>3.0980126411960027</v>
      </c>
      <c r="G472" s="118" t="s">
        <v>132</v>
      </c>
      <c r="H472" s="110"/>
      <c r="I472" s="118" t="s">
        <v>127</v>
      </c>
      <c r="J472" s="111" t="s">
        <v>22</v>
      </c>
      <c r="K472" s="112" t="s">
        <v>106</v>
      </c>
      <c r="L472" s="113">
        <v>613.29639999999995</v>
      </c>
    </row>
    <row r="473" spans="1:12">
      <c r="A473" s="115">
        <v>44946</v>
      </c>
      <c r="B473" s="105" t="s">
        <v>45</v>
      </c>
      <c r="C473" s="116" t="s">
        <v>57</v>
      </c>
      <c r="D473" s="106" t="s">
        <v>6</v>
      </c>
      <c r="E473" s="121">
        <v>1950</v>
      </c>
      <c r="F473" s="108">
        <f t="shared" si="7"/>
        <v>3.1795392896485293</v>
      </c>
      <c r="G473" s="109" t="s">
        <v>65</v>
      </c>
      <c r="H473" s="110"/>
      <c r="I473" s="109" t="s">
        <v>13</v>
      </c>
      <c r="J473" s="111" t="s">
        <v>22</v>
      </c>
      <c r="K473" s="112" t="s">
        <v>106</v>
      </c>
      <c r="L473" s="113">
        <v>613.29639999999995</v>
      </c>
    </row>
    <row r="474" spans="1:12">
      <c r="A474" s="115">
        <v>44946</v>
      </c>
      <c r="B474" s="105" t="s">
        <v>202</v>
      </c>
      <c r="C474" s="105" t="s">
        <v>50</v>
      </c>
      <c r="D474" s="106" t="s">
        <v>6</v>
      </c>
      <c r="E474" s="121">
        <v>3200</v>
      </c>
      <c r="F474" s="108">
        <f t="shared" si="7"/>
        <v>5.1871591874315133</v>
      </c>
      <c r="G474" s="109" t="s">
        <v>65</v>
      </c>
      <c r="H474" s="110"/>
      <c r="I474" s="109" t="s">
        <v>13</v>
      </c>
      <c r="J474" s="111" t="s">
        <v>22</v>
      </c>
      <c r="K474" s="112" t="s">
        <v>43</v>
      </c>
      <c r="L474" s="114">
        <v>616.90800000000002</v>
      </c>
    </row>
    <row r="475" spans="1:12">
      <c r="A475" s="115">
        <v>44946</v>
      </c>
      <c r="B475" s="105" t="s">
        <v>46</v>
      </c>
      <c r="C475" s="105" t="s">
        <v>264</v>
      </c>
      <c r="D475" s="106" t="s">
        <v>6</v>
      </c>
      <c r="E475" s="121">
        <v>5000</v>
      </c>
      <c r="F475" s="108">
        <f t="shared" si="7"/>
        <v>8.1049362303617389</v>
      </c>
      <c r="G475" s="109" t="s">
        <v>65</v>
      </c>
      <c r="H475" s="110"/>
      <c r="I475" s="109" t="s">
        <v>13</v>
      </c>
      <c r="J475" s="111" t="s">
        <v>22</v>
      </c>
      <c r="K475" s="112" t="s">
        <v>43</v>
      </c>
      <c r="L475" s="114">
        <v>616.90800000000002</v>
      </c>
    </row>
    <row r="476" spans="1:12">
      <c r="A476" s="115">
        <v>44946</v>
      </c>
      <c r="B476" s="105" t="s">
        <v>47</v>
      </c>
      <c r="C476" s="105" t="s">
        <v>264</v>
      </c>
      <c r="D476" s="106" t="s">
        <v>6</v>
      </c>
      <c r="E476" s="121">
        <v>10000</v>
      </c>
      <c r="F476" s="108">
        <f t="shared" si="7"/>
        <v>16.209872460723478</v>
      </c>
      <c r="G476" s="109" t="s">
        <v>121</v>
      </c>
      <c r="H476" s="110"/>
      <c r="I476" s="109" t="s">
        <v>13</v>
      </c>
      <c r="J476" s="111" t="s">
        <v>22</v>
      </c>
      <c r="K476" s="112" t="s">
        <v>43</v>
      </c>
      <c r="L476" s="114">
        <v>616.90800000000002</v>
      </c>
    </row>
    <row r="477" spans="1:12">
      <c r="A477" s="104">
        <v>44946</v>
      </c>
      <c r="B477" s="105" t="s">
        <v>45</v>
      </c>
      <c r="C477" s="116" t="s">
        <v>57</v>
      </c>
      <c r="D477" s="106" t="s">
        <v>6</v>
      </c>
      <c r="E477" s="131">
        <v>1950</v>
      </c>
      <c r="F477" s="108">
        <f t="shared" si="7"/>
        <v>3.1795392896485293</v>
      </c>
      <c r="G477" s="109" t="s">
        <v>212</v>
      </c>
      <c r="H477" s="109">
        <v>4</v>
      </c>
      <c r="I477" s="130" t="s">
        <v>24</v>
      </c>
      <c r="J477" s="111" t="s">
        <v>22</v>
      </c>
      <c r="K477" s="112" t="s">
        <v>106</v>
      </c>
      <c r="L477" s="113">
        <v>613.29639999999995</v>
      </c>
    </row>
    <row r="478" spans="1:12">
      <c r="A478" s="104">
        <v>44946</v>
      </c>
      <c r="B478" s="105" t="s">
        <v>81</v>
      </c>
      <c r="C478" s="116" t="s">
        <v>57</v>
      </c>
      <c r="D478" s="106" t="s">
        <v>6</v>
      </c>
      <c r="E478" s="131">
        <v>1750</v>
      </c>
      <c r="F478" s="108">
        <f t="shared" si="7"/>
        <v>2.8534326958384235</v>
      </c>
      <c r="G478" s="118" t="s">
        <v>63</v>
      </c>
      <c r="H478" s="110"/>
      <c r="I478" s="118" t="s">
        <v>44</v>
      </c>
      <c r="J478" s="111" t="s">
        <v>22</v>
      </c>
      <c r="K478" s="112" t="s">
        <v>106</v>
      </c>
      <c r="L478" s="113">
        <v>613.29639999999995</v>
      </c>
    </row>
    <row r="479" spans="1:12">
      <c r="A479" s="104">
        <v>44946</v>
      </c>
      <c r="B479" s="105" t="s">
        <v>45</v>
      </c>
      <c r="C479" s="116" t="s">
        <v>57</v>
      </c>
      <c r="D479" s="106" t="s">
        <v>6</v>
      </c>
      <c r="E479" s="131">
        <v>1900</v>
      </c>
      <c r="F479" s="108">
        <f t="shared" si="7"/>
        <v>3.0980126411960027</v>
      </c>
      <c r="G479" s="109" t="s">
        <v>105</v>
      </c>
      <c r="H479" s="110"/>
      <c r="I479" s="118" t="s">
        <v>104</v>
      </c>
      <c r="J479" s="111" t="s">
        <v>22</v>
      </c>
      <c r="K479" s="112" t="s">
        <v>106</v>
      </c>
      <c r="L479" s="113">
        <v>613.29639999999995</v>
      </c>
    </row>
    <row r="480" spans="1:12">
      <c r="A480" s="104">
        <v>44946</v>
      </c>
      <c r="B480" s="105" t="s">
        <v>45</v>
      </c>
      <c r="C480" s="116" t="s">
        <v>57</v>
      </c>
      <c r="D480" s="106" t="s">
        <v>6</v>
      </c>
      <c r="E480" s="131">
        <v>2000</v>
      </c>
      <c r="F480" s="108">
        <f t="shared" si="7"/>
        <v>3.2610659381010554</v>
      </c>
      <c r="G480" s="109" t="s">
        <v>140</v>
      </c>
      <c r="H480" s="110"/>
      <c r="I480" s="118" t="s">
        <v>136</v>
      </c>
      <c r="J480" s="111" t="s">
        <v>22</v>
      </c>
      <c r="K480" s="112" t="s">
        <v>106</v>
      </c>
      <c r="L480" s="113">
        <v>613.29639999999995</v>
      </c>
    </row>
    <row r="481" spans="1:12">
      <c r="A481" s="104">
        <v>44946</v>
      </c>
      <c r="B481" s="105" t="s">
        <v>45</v>
      </c>
      <c r="C481" s="116" t="s">
        <v>57</v>
      </c>
      <c r="D481" s="106" t="s">
        <v>6</v>
      </c>
      <c r="E481" s="131">
        <v>500</v>
      </c>
      <c r="F481" s="108">
        <f t="shared" si="7"/>
        <v>0.81526648452526385</v>
      </c>
      <c r="G481" s="118" t="s">
        <v>142</v>
      </c>
      <c r="H481" s="110"/>
      <c r="I481" s="118" t="s">
        <v>119</v>
      </c>
      <c r="J481" s="111" t="s">
        <v>22</v>
      </c>
      <c r="K481" s="112" t="s">
        <v>106</v>
      </c>
      <c r="L481" s="113">
        <v>613.29639999999995</v>
      </c>
    </row>
    <row r="482" spans="1:12">
      <c r="A482" s="104">
        <v>44946</v>
      </c>
      <c r="B482" s="105" t="s">
        <v>45</v>
      </c>
      <c r="C482" s="116" t="s">
        <v>57</v>
      </c>
      <c r="D482" s="106" t="s">
        <v>7</v>
      </c>
      <c r="E482" s="121">
        <v>1500</v>
      </c>
      <c r="F482" s="108">
        <f t="shared" si="7"/>
        <v>2.4457994535757916</v>
      </c>
      <c r="G482" s="109" t="s">
        <v>133</v>
      </c>
      <c r="H482" s="110"/>
      <c r="I482" s="109" t="s">
        <v>12</v>
      </c>
      <c r="J482" s="111" t="s">
        <v>22</v>
      </c>
      <c r="K482" s="112" t="s">
        <v>106</v>
      </c>
      <c r="L482" s="113">
        <v>613.29639999999995</v>
      </c>
    </row>
    <row r="483" spans="1:12">
      <c r="A483" s="104">
        <v>44946</v>
      </c>
      <c r="B483" s="105" t="s">
        <v>45</v>
      </c>
      <c r="C483" s="116" t="s">
        <v>57</v>
      </c>
      <c r="D483" s="106" t="s">
        <v>10</v>
      </c>
      <c r="E483" s="117">
        <v>1800</v>
      </c>
      <c r="F483" s="108">
        <f t="shared" si="7"/>
        <v>2.9349593442909501</v>
      </c>
      <c r="G483" s="118" t="s">
        <v>247</v>
      </c>
      <c r="H483" s="110"/>
      <c r="I483" s="118" t="s">
        <v>135</v>
      </c>
      <c r="J483" s="111" t="s">
        <v>22</v>
      </c>
      <c r="K483" s="112" t="s">
        <v>106</v>
      </c>
      <c r="L483" s="113">
        <v>613.29639999999995</v>
      </c>
    </row>
    <row r="484" spans="1:12">
      <c r="A484" s="104">
        <v>44946</v>
      </c>
      <c r="B484" s="105" t="s">
        <v>18</v>
      </c>
      <c r="C484" s="105" t="s">
        <v>40</v>
      </c>
      <c r="D484" s="106" t="s">
        <v>9</v>
      </c>
      <c r="E484" s="107">
        <v>5000</v>
      </c>
      <c r="F484" s="108">
        <f t="shared" si="7"/>
        <v>8.1526648452526391</v>
      </c>
      <c r="G484" s="109" t="s">
        <v>145</v>
      </c>
      <c r="H484" s="110"/>
      <c r="I484" s="109" t="s">
        <v>17</v>
      </c>
      <c r="J484" s="111" t="s">
        <v>22</v>
      </c>
      <c r="K484" s="112" t="s">
        <v>106</v>
      </c>
      <c r="L484" s="113">
        <v>613.29639999999995</v>
      </c>
    </row>
    <row r="485" spans="1:12">
      <c r="A485" s="104">
        <v>44946</v>
      </c>
      <c r="B485" s="105" t="s">
        <v>18</v>
      </c>
      <c r="C485" s="105" t="s">
        <v>40</v>
      </c>
      <c r="D485" s="106" t="s">
        <v>9</v>
      </c>
      <c r="E485" s="107">
        <v>5000</v>
      </c>
      <c r="F485" s="108">
        <f t="shared" si="7"/>
        <v>8.1526648452526391</v>
      </c>
      <c r="G485" s="109" t="s">
        <v>146</v>
      </c>
      <c r="H485" s="110"/>
      <c r="I485" s="109" t="s">
        <v>16</v>
      </c>
      <c r="J485" s="111" t="s">
        <v>22</v>
      </c>
      <c r="K485" s="112" t="s">
        <v>106</v>
      </c>
      <c r="L485" s="113">
        <v>613.29639999999995</v>
      </c>
    </row>
    <row r="486" spans="1:12">
      <c r="A486" s="104">
        <v>44946</v>
      </c>
      <c r="B486" s="105" t="s">
        <v>18</v>
      </c>
      <c r="C486" s="105" t="s">
        <v>40</v>
      </c>
      <c r="D486" s="106" t="s">
        <v>7</v>
      </c>
      <c r="E486" s="107">
        <v>5000</v>
      </c>
      <c r="F486" s="108">
        <f t="shared" si="7"/>
        <v>8.1049362303617389</v>
      </c>
      <c r="G486" s="109" t="s">
        <v>147</v>
      </c>
      <c r="H486" s="110"/>
      <c r="I486" s="109" t="s">
        <v>20</v>
      </c>
      <c r="J486" s="111" t="s">
        <v>22</v>
      </c>
      <c r="K486" s="112" t="s">
        <v>43</v>
      </c>
      <c r="L486" s="114">
        <v>616.90800000000002</v>
      </c>
    </row>
    <row r="487" spans="1:12">
      <c r="A487" s="104">
        <v>44946</v>
      </c>
      <c r="B487" s="105" t="s">
        <v>18</v>
      </c>
      <c r="C487" s="105" t="s">
        <v>40</v>
      </c>
      <c r="D487" s="106" t="s">
        <v>6</v>
      </c>
      <c r="E487" s="107">
        <v>5000</v>
      </c>
      <c r="F487" s="108">
        <f t="shared" si="7"/>
        <v>8.1049362303617389</v>
      </c>
      <c r="G487" s="109" t="s">
        <v>148</v>
      </c>
      <c r="H487" s="110"/>
      <c r="I487" s="109" t="s">
        <v>13</v>
      </c>
      <c r="J487" s="111" t="s">
        <v>22</v>
      </c>
      <c r="K487" s="112" t="s">
        <v>43</v>
      </c>
      <c r="L487" s="114">
        <v>616.90800000000002</v>
      </c>
    </row>
    <row r="488" spans="1:12">
      <c r="A488" s="104">
        <v>44946</v>
      </c>
      <c r="B488" s="105" t="s">
        <v>18</v>
      </c>
      <c r="C488" s="105" t="s">
        <v>40</v>
      </c>
      <c r="D488" s="106" t="s">
        <v>7</v>
      </c>
      <c r="E488" s="107">
        <v>2500</v>
      </c>
      <c r="F488" s="108">
        <f t="shared" si="7"/>
        <v>4.0524681151808695</v>
      </c>
      <c r="G488" s="109" t="s">
        <v>149</v>
      </c>
      <c r="H488" s="110"/>
      <c r="I488" s="109" t="s">
        <v>14</v>
      </c>
      <c r="J488" s="111" t="s">
        <v>22</v>
      </c>
      <c r="K488" s="112" t="s">
        <v>43</v>
      </c>
      <c r="L488" s="114">
        <v>616.90800000000002</v>
      </c>
    </row>
    <row r="489" spans="1:12">
      <c r="A489" s="104">
        <v>44946</v>
      </c>
      <c r="B489" s="105" t="s">
        <v>18</v>
      </c>
      <c r="C489" s="105" t="s">
        <v>40</v>
      </c>
      <c r="D489" s="106" t="s">
        <v>7</v>
      </c>
      <c r="E489" s="107">
        <v>2500</v>
      </c>
      <c r="F489" s="108">
        <f t="shared" si="7"/>
        <v>4.0524681151808695</v>
      </c>
      <c r="G489" s="109" t="s">
        <v>149</v>
      </c>
      <c r="H489" s="110"/>
      <c r="I489" s="109" t="s">
        <v>39</v>
      </c>
      <c r="J489" s="111" t="s">
        <v>22</v>
      </c>
      <c r="K489" s="112" t="s">
        <v>43</v>
      </c>
      <c r="L489" s="114">
        <v>616.90800000000002</v>
      </c>
    </row>
    <row r="490" spans="1:12">
      <c r="A490" s="104">
        <v>44946</v>
      </c>
      <c r="B490" s="105" t="s">
        <v>18</v>
      </c>
      <c r="C490" s="105" t="s">
        <v>40</v>
      </c>
      <c r="D490" s="106" t="s">
        <v>7</v>
      </c>
      <c r="E490" s="107">
        <v>2500</v>
      </c>
      <c r="F490" s="108">
        <f t="shared" si="7"/>
        <v>4.0524681151808695</v>
      </c>
      <c r="G490" s="109" t="s">
        <v>150</v>
      </c>
      <c r="H490" s="110"/>
      <c r="I490" s="109" t="s">
        <v>12</v>
      </c>
      <c r="J490" s="111" t="s">
        <v>22</v>
      </c>
      <c r="K490" s="112" t="s">
        <v>43</v>
      </c>
      <c r="L490" s="114">
        <v>616.90800000000002</v>
      </c>
    </row>
    <row r="491" spans="1:12">
      <c r="A491" s="104">
        <v>44946</v>
      </c>
      <c r="B491" s="105" t="s">
        <v>18</v>
      </c>
      <c r="C491" s="105" t="s">
        <v>40</v>
      </c>
      <c r="D491" s="106" t="s">
        <v>7</v>
      </c>
      <c r="E491" s="107">
        <v>2500</v>
      </c>
      <c r="F491" s="108">
        <f t="shared" si="7"/>
        <v>4.0524681151808695</v>
      </c>
      <c r="G491" s="109" t="s">
        <v>151</v>
      </c>
      <c r="H491" s="110"/>
      <c r="I491" s="109" t="s">
        <v>58</v>
      </c>
      <c r="J491" s="111" t="s">
        <v>22</v>
      </c>
      <c r="K491" s="112" t="s">
        <v>43</v>
      </c>
      <c r="L491" s="114">
        <v>616.90800000000002</v>
      </c>
    </row>
    <row r="492" spans="1:12">
      <c r="A492" s="104">
        <v>44946</v>
      </c>
      <c r="B492" s="105" t="s">
        <v>18</v>
      </c>
      <c r="C492" s="105" t="s">
        <v>40</v>
      </c>
      <c r="D492" s="106" t="s">
        <v>7</v>
      </c>
      <c r="E492" s="107">
        <v>2500</v>
      </c>
      <c r="F492" s="108">
        <f t="shared" si="7"/>
        <v>4.0524681151808695</v>
      </c>
      <c r="G492" s="109" t="s">
        <v>152</v>
      </c>
      <c r="H492" s="110"/>
      <c r="I492" s="109" t="s">
        <v>119</v>
      </c>
      <c r="J492" s="111" t="s">
        <v>22</v>
      </c>
      <c r="K492" s="112" t="s">
        <v>43</v>
      </c>
      <c r="L492" s="114">
        <v>616.90800000000002</v>
      </c>
    </row>
    <row r="493" spans="1:12">
      <c r="A493" s="104">
        <v>44946</v>
      </c>
      <c r="B493" s="105" t="s">
        <v>18</v>
      </c>
      <c r="C493" s="105" t="s">
        <v>40</v>
      </c>
      <c r="D493" s="106" t="s">
        <v>6</v>
      </c>
      <c r="E493" s="107">
        <v>2500</v>
      </c>
      <c r="F493" s="108">
        <f t="shared" si="7"/>
        <v>4.0524681151808695</v>
      </c>
      <c r="G493" s="109" t="s">
        <v>153</v>
      </c>
      <c r="H493" s="110"/>
      <c r="I493" s="109" t="s">
        <v>24</v>
      </c>
      <c r="J493" s="111" t="s">
        <v>22</v>
      </c>
      <c r="K493" s="112" t="s">
        <v>43</v>
      </c>
      <c r="L493" s="114">
        <v>616.90800000000002</v>
      </c>
    </row>
    <row r="494" spans="1:12">
      <c r="A494" s="104">
        <v>44946</v>
      </c>
      <c r="B494" s="105" t="s">
        <v>18</v>
      </c>
      <c r="C494" s="105" t="s">
        <v>40</v>
      </c>
      <c r="D494" s="106" t="s">
        <v>6</v>
      </c>
      <c r="E494" s="107">
        <v>2500</v>
      </c>
      <c r="F494" s="108">
        <f t="shared" si="7"/>
        <v>4.0524681151808695</v>
      </c>
      <c r="G494" s="109" t="s">
        <v>154</v>
      </c>
      <c r="H494" s="110"/>
      <c r="I494" s="109" t="s">
        <v>104</v>
      </c>
      <c r="J494" s="111" t="s">
        <v>22</v>
      </c>
      <c r="K494" s="112" t="s">
        <v>43</v>
      </c>
      <c r="L494" s="114">
        <v>616.90800000000002</v>
      </c>
    </row>
    <row r="495" spans="1:12">
      <c r="A495" s="104">
        <v>44946</v>
      </c>
      <c r="B495" s="105" t="s">
        <v>18</v>
      </c>
      <c r="C495" s="105" t="s">
        <v>40</v>
      </c>
      <c r="D495" s="106" t="s">
        <v>6</v>
      </c>
      <c r="E495" s="107">
        <v>2500</v>
      </c>
      <c r="F495" s="108">
        <f t="shared" si="7"/>
        <v>4.0524681151808695</v>
      </c>
      <c r="G495" s="109" t="s">
        <v>155</v>
      </c>
      <c r="H495" s="110"/>
      <c r="I495" s="109" t="s">
        <v>127</v>
      </c>
      <c r="J495" s="111" t="s">
        <v>22</v>
      </c>
      <c r="K495" s="112" t="s">
        <v>43</v>
      </c>
      <c r="L495" s="114">
        <v>616.90800000000002</v>
      </c>
    </row>
    <row r="496" spans="1:12">
      <c r="A496" s="104">
        <v>44946</v>
      </c>
      <c r="B496" s="105" t="s">
        <v>18</v>
      </c>
      <c r="C496" s="105" t="s">
        <v>40</v>
      </c>
      <c r="D496" s="106" t="s">
        <v>6</v>
      </c>
      <c r="E496" s="107">
        <v>2500</v>
      </c>
      <c r="F496" s="108">
        <f t="shared" si="7"/>
        <v>4.0524681151808695</v>
      </c>
      <c r="G496" s="109" t="s">
        <v>156</v>
      </c>
      <c r="H496" s="110"/>
      <c r="I496" s="109" t="s">
        <v>136</v>
      </c>
      <c r="J496" s="111" t="s">
        <v>22</v>
      </c>
      <c r="K496" s="112" t="s">
        <v>43</v>
      </c>
      <c r="L496" s="114">
        <v>616.90800000000002</v>
      </c>
    </row>
    <row r="497" spans="1:12">
      <c r="A497" s="104">
        <v>44946</v>
      </c>
      <c r="B497" s="105" t="s">
        <v>18</v>
      </c>
      <c r="C497" s="105" t="s">
        <v>40</v>
      </c>
      <c r="D497" s="106" t="s">
        <v>6</v>
      </c>
      <c r="E497" s="107">
        <v>2500</v>
      </c>
      <c r="F497" s="108">
        <f t="shared" si="7"/>
        <v>4.0524681151808695</v>
      </c>
      <c r="G497" s="109" t="s">
        <v>157</v>
      </c>
      <c r="H497" s="110"/>
      <c r="I497" s="109" t="s">
        <v>44</v>
      </c>
      <c r="J497" s="111" t="s">
        <v>22</v>
      </c>
      <c r="K497" s="112" t="s">
        <v>43</v>
      </c>
      <c r="L497" s="114">
        <v>616.90800000000002</v>
      </c>
    </row>
    <row r="498" spans="1:12">
      <c r="A498" s="104">
        <v>44946</v>
      </c>
      <c r="B498" s="105" t="s">
        <v>18</v>
      </c>
      <c r="C498" s="105" t="s">
        <v>40</v>
      </c>
      <c r="D498" s="106" t="s">
        <v>10</v>
      </c>
      <c r="E498" s="107">
        <v>2500</v>
      </c>
      <c r="F498" s="108">
        <f t="shared" si="7"/>
        <v>4.0763324226263196</v>
      </c>
      <c r="G498" s="109" t="s">
        <v>158</v>
      </c>
      <c r="H498" s="110"/>
      <c r="I498" s="109" t="s">
        <v>15</v>
      </c>
      <c r="J498" s="111" t="s">
        <v>22</v>
      </c>
      <c r="K498" s="112" t="s">
        <v>106</v>
      </c>
      <c r="L498" s="113">
        <v>613.29639999999995</v>
      </c>
    </row>
    <row r="499" spans="1:12">
      <c r="A499" s="104">
        <v>44946</v>
      </c>
      <c r="B499" s="105" t="s">
        <v>18</v>
      </c>
      <c r="C499" s="105" t="s">
        <v>40</v>
      </c>
      <c r="D499" s="106" t="s">
        <v>10</v>
      </c>
      <c r="E499" s="107">
        <v>2500</v>
      </c>
      <c r="F499" s="108">
        <f t="shared" si="7"/>
        <v>4.0763324226263196</v>
      </c>
      <c r="G499" s="109" t="s">
        <v>159</v>
      </c>
      <c r="H499" s="110"/>
      <c r="I499" s="109" t="s">
        <v>135</v>
      </c>
      <c r="J499" s="111" t="s">
        <v>22</v>
      </c>
      <c r="K499" s="112" t="s">
        <v>106</v>
      </c>
      <c r="L499" s="113">
        <v>613.29639999999995</v>
      </c>
    </row>
    <row r="500" spans="1:12">
      <c r="A500" s="104">
        <v>44946</v>
      </c>
      <c r="B500" s="105" t="s">
        <v>45</v>
      </c>
      <c r="C500" s="116" t="s">
        <v>57</v>
      </c>
      <c r="D500" s="106" t="s">
        <v>7</v>
      </c>
      <c r="E500" s="121">
        <v>1900</v>
      </c>
      <c r="F500" s="108">
        <f t="shared" si="7"/>
        <v>3.0980126411960027</v>
      </c>
      <c r="G500" s="118" t="s">
        <v>60</v>
      </c>
      <c r="H500" s="110"/>
      <c r="I500" s="109" t="s">
        <v>39</v>
      </c>
      <c r="J500" s="111" t="s">
        <v>22</v>
      </c>
      <c r="K500" s="112" t="s">
        <v>106</v>
      </c>
      <c r="L500" s="113">
        <v>613.29639999999995</v>
      </c>
    </row>
    <row r="501" spans="1:12">
      <c r="A501" s="104">
        <v>44946</v>
      </c>
      <c r="B501" s="105" t="s">
        <v>45</v>
      </c>
      <c r="C501" s="116" t="s">
        <v>57</v>
      </c>
      <c r="D501" s="106" t="s">
        <v>7</v>
      </c>
      <c r="E501" s="121">
        <v>1800</v>
      </c>
      <c r="F501" s="108">
        <f t="shared" si="7"/>
        <v>2.9349593442909501</v>
      </c>
      <c r="G501" s="109" t="s">
        <v>92</v>
      </c>
      <c r="H501" s="110"/>
      <c r="I501" s="109" t="s">
        <v>58</v>
      </c>
      <c r="J501" s="111" t="s">
        <v>22</v>
      </c>
      <c r="K501" s="112" t="s">
        <v>106</v>
      </c>
      <c r="L501" s="113">
        <v>613.29639999999995</v>
      </c>
    </row>
    <row r="502" spans="1:12">
      <c r="A502" s="104">
        <v>44946</v>
      </c>
      <c r="B502" s="105" t="s">
        <v>45</v>
      </c>
      <c r="C502" s="116" t="s">
        <v>57</v>
      </c>
      <c r="D502" s="106" t="s">
        <v>10</v>
      </c>
      <c r="E502" s="107">
        <v>2000</v>
      </c>
      <c r="F502" s="108">
        <f t="shared" si="7"/>
        <v>3.2610659381010554</v>
      </c>
      <c r="G502" s="118" t="s">
        <v>62</v>
      </c>
      <c r="H502" s="110"/>
      <c r="I502" s="109" t="s">
        <v>15</v>
      </c>
      <c r="J502" s="111" t="s">
        <v>22</v>
      </c>
      <c r="K502" s="112" t="s">
        <v>106</v>
      </c>
      <c r="L502" s="113">
        <v>613.29639999999995</v>
      </c>
    </row>
    <row r="503" spans="1:12">
      <c r="A503" s="115">
        <v>44947</v>
      </c>
      <c r="B503" s="105" t="s">
        <v>165</v>
      </c>
      <c r="C503" s="116" t="s">
        <v>57</v>
      </c>
      <c r="D503" s="106" t="s">
        <v>6</v>
      </c>
      <c r="E503" s="121">
        <v>1500</v>
      </c>
      <c r="F503" s="108">
        <f t="shared" si="7"/>
        <v>2.4457994535757916</v>
      </c>
      <c r="G503" s="109" t="s">
        <v>122</v>
      </c>
      <c r="H503" s="110"/>
      <c r="I503" s="109" t="s">
        <v>13</v>
      </c>
      <c r="J503" s="111" t="s">
        <v>22</v>
      </c>
      <c r="K503" s="112" t="s">
        <v>106</v>
      </c>
      <c r="L503" s="113">
        <v>613.29639999999995</v>
      </c>
    </row>
    <row r="504" spans="1:12">
      <c r="A504" s="115">
        <v>44947</v>
      </c>
      <c r="B504" s="105" t="s">
        <v>45</v>
      </c>
      <c r="C504" s="116" t="s">
        <v>57</v>
      </c>
      <c r="D504" s="106" t="s">
        <v>6</v>
      </c>
      <c r="E504" s="121">
        <v>1900</v>
      </c>
      <c r="F504" s="108">
        <f t="shared" si="7"/>
        <v>3.0980126411960027</v>
      </c>
      <c r="G504" s="109" t="s">
        <v>65</v>
      </c>
      <c r="H504" s="110"/>
      <c r="I504" s="109" t="s">
        <v>13</v>
      </c>
      <c r="J504" s="111" t="s">
        <v>22</v>
      </c>
      <c r="K504" s="112" t="s">
        <v>106</v>
      </c>
      <c r="L504" s="113">
        <v>613.29639999999995</v>
      </c>
    </row>
    <row r="505" spans="1:12">
      <c r="A505" s="115">
        <v>44947</v>
      </c>
      <c r="B505" s="105" t="s">
        <v>46</v>
      </c>
      <c r="C505" s="105" t="s">
        <v>264</v>
      </c>
      <c r="D505" s="106" t="s">
        <v>6</v>
      </c>
      <c r="E505" s="121">
        <v>5000</v>
      </c>
      <c r="F505" s="108">
        <f t="shared" si="7"/>
        <v>8.1049362303617389</v>
      </c>
      <c r="G505" s="109" t="s">
        <v>65</v>
      </c>
      <c r="H505" s="110"/>
      <c r="I505" s="109" t="s">
        <v>13</v>
      </c>
      <c r="J505" s="111" t="s">
        <v>22</v>
      </c>
      <c r="K505" s="112" t="s">
        <v>43</v>
      </c>
      <c r="L505" s="114">
        <v>616.90800000000002</v>
      </c>
    </row>
    <row r="506" spans="1:12">
      <c r="A506" s="104">
        <v>44947</v>
      </c>
      <c r="B506" s="105" t="s">
        <v>45</v>
      </c>
      <c r="C506" s="116" t="s">
        <v>57</v>
      </c>
      <c r="D506" s="106" t="s">
        <v>6</v>
      </c>
      <c r="E506" s="131">
        <v>3600</v>
      </c>
      <c r="F506" s="108">
        <f t="shared" si="7"/>
        <v>5.8699186885819001</v>
      </c>
      <c r="G506" s="109" t="s">
        <v>64</v>
      </c>
      <c r="H506" s="110"/>
      <c r="I506" s="130" t="s">
        <v>24</v>
      </c>
      <c r="J506" s="111" t="s">
        <v>22</v>
      </c>
      <c r="K506" s="112" t="s">
        <v>106</v>
      </c>
      <c r="L506" s="113">
        <v>613.29639999999995</v>
      </c>
    </row>
    <row r="507" spans="1:12">
      <c r="A507" s="104">
        <v>44947</v>
      </c>
      <c r="B507" s="105" t="s">
        <v>81</v>
      </c>
      <c r="C507" s="116" t="s">
        <v>57</v>
      </c>
      <c r="D507" s="106" t="s">
        <v>6</v>
      </c>
      <c r="E507" s="141">
        <v>1600</v>
      </c>
      <c r="F507" s="108">
        <f t="shared" si="7"/>
        <v>2.6088527504808443</v>
      </c>
      <c r="G507" s="118" t="s">
        <v>63</v>
      </c>
      <c r="H507" s="110"/>
      <c r="I507" s="118" t="s">
        <v>44</v>
      </c>
      <c r="J507" s="111" t="s">
        <v>22</v>
      </c>
      <c r="K507" s="112" t="s">
        <v>106</v>
      </c>
      <c r="L507" s="113">
        <v>613.29639999999995</v>
      </c>
    </row>
    <row r="508" spans="1:12">
      <c r="A508" s="104">
        <v>44947</v>
      </c>
      <c r="B508" s="105" t="s">
        <v>45</v>
      </c>
      <c r="C508" s="116" t="s">
        <v>57</v>
      </c>
      <c r="D508" s="106" t="s">
        <v>6</v>
      </c>
      <c r="E508" s="131">
        <v>500</v>
      </c>
      <c r="F508" s="108">
        <f t="shared" si="7"/>
        <v>0.81526648452526385</v>
      </c>
      <c r="G508" s="118" t="s">
        <v>142</v>
      </c>
      <c r="H508" s="110"/>
      <c r="I508" s="118" t="s">
        <v>119</v>
      </c>
      <c r="J508" s="111" t="s">
        <v>22</v>
      </c>
      <c r="K508" s="112" t="s">
        <v>106</v>
      </c>
      <c r="L508" s="113">
        <v>613.29639999999995</v>
      </c>
    </row>
    <row r="509" spans="1:12">
      <c r="A509" s="104">
        <v>44948</v>
      </c>
      <c r="B509" s="105" t="s">
        <v>45</v>
      </c>
      <c r="C509" s="116" t="s">
        <v>57</v>
      </c>
      <c r="D509" s="106" t="s">
        <v>6</v>
      </c>
      <c r="E509" s="131">
        <v>500</v>
      </c>
      <c r="F509" s="108">
        <f t="shared" si="7"/>
        <v>0.81526648452526385</v>
      </c>
      <c r="G509" s="118" t="s">
        <v>142</v>
      </c>
      <c r="H509" s="110"/>
      <c r="I509" s="118" t="s">
        <v>119</v>
      </c>
      <c r="J509" s="111" t="s">
        <v>22</v>
      </c>
      <c r="K509" s="112" t="s">
        <v>106</v>
      </c>
      <c r="L509" s="113">
        <v>613.29639999999995</v>
      </c>
    </row>
    <row r="510" spans="1:12">
      <c r="A510" s="104">
        <v>44949</v>
      </c>
      <c r="B510" s="105" t="s">
        <v>199</v>
      </c>
      <c r="C510" s="116" t="s">
        <v>57</v>
      </c>
      <c r="D510" s="106" t="s">
        <v>7</v>
      </c>
      <c r="E510" s="139">
        <v>1800</v>
      </c>
      <c r="F510" s="108">
        <f t="shared" si="7"/>
        <v>2.9349593442909501</v>
      </c>
      <c r="G510" s="129" t="s">
        <v>200</v>
      </c>
      <c r="H510" s="110"/>
      <c r="I510" s="109" t="s">
        <v>20</v>
      </c>
      <c r="J510" s="111" t="s">
        <v>22</v>
      </c>
      <c r="K510" s="112" t="s">
        <v>106</v>
      </c>
      <c r="L510" s="113">
        <v>613.29639999999995</v>
      </c>
    </row>
    <row r="511" spans="1:12">
      <c r="A511" s="104">
        <v>44949</v>
      </c>
      <c r="B511" s="140" t="s">
        <v>45</v>
      </c>
      <c r="C511" s="116" t="s">
        <v>57</v>
      </c>
      <c r="D511" s="106" t="s">
        <v>8</v>
      </c>
      <c r="E511" s="107">
        <v>1600</v>
      </c>
      <c r="F511" s="108">
        <f t="shared" si="7"/>
        <v>2.6088527504808443</v>
      </c>
      <c r="G511" s="118" t="s">
        <v>66</v>
      </c>
      <c r="H511" s="110"/>
      <c r="I511" s="118" t="s">
        <v>14</v>
      </c>
      <c r="J511" s="111" t="s">
        <v>22</v>
      </c>
      <c r="K511" s="112" t="s">
        <v>106</v>
      </c>
      <c r="L511" s="113">
        <v>613.29639999999995</v>
      </c>
    </row>
    <row r="512" spans="1:12">
      <c r="A512" s="104">
        <v>44949</v>
      </c>
      <c r="B512" s="140" t="s">
        <v>180</v>
      </c>
      <c r="C512" s="105" t="s">
        <v>272</v>
      </c>
      <c r="D512" s="106" t="s">
        <v>10</v>
      </c>
      <c r="E512" s="107">
        <v>6400</v>
      </c>
      <c r="F512" s="108">
        <f t="shared" si="7"/>
        <v>10.435411001923377</v>
      </c>
      <c r="G512" s="118" t="s">
        <v>74</v>
      </c>
      <c r="H512" s="110"/>
      <c r="I512" s="118" t="s">
        <v>14</v>
      </c>
      <c r="J512" s="111" t="s">
        <v>22</v>
      </c>
      <c r="K512" s="112" t="s">
        <v>106</v>
      </c>
      <c r="L512" s="113">
        <v>613.29639999999995</v>
      </c>
    </row>
    <row r="513" spans="1:12">
      <c r="A513" s="115">
        <v>44949</v>
      </c>
      <c r="B513" s="119" t="s">
        <v>45</v>
      </c>
      <c r="C513" s="116" t="s">
        <v>57</v>
      </c>
      <c r="D513" s="106" t="s">
        <v>9</v>
      </c>
      <c r="E513" s="134">
        <v>2500</v>
      </c>
      <c r="F513" s="108">
        <f t="shared" si="7"/>
        <v>4.0763324226263196</v>
      </c>
      <c r="G513" s="118" t="s">
        <v>90</v>
      </c>
      <c r="H513" s="110"/>
      <c r="I513" s="118" t="s">
        <v>17</v>
      </c>
      <c r="J513" s="111" t="s">
        <v>22</v>
      </c>
      <c r="K513" s="112" t="s">
        <v>106</v>
      </c>
      <c r="L513" s="113">
        <v>613.29639999999995</v>
      </c>
    </row>
    <row r="514" spans="1:12">
      <c r="A514" s="122">
        <v>44949</v>
      </c>
      <c r="B514" s="123" t="s">
        <v>45</v>
      </c>
      <c r="C514" s="116" t="s">
        <v>57</v>
      </c>
      <c r="D514" s="124" t="s">
        <v>9</v>
      </c>
      <c r="E514" s="125">
        <v>1800</v>
      </c>
      <c r="F514" s="108">
        <f t="shared" si="7"/>
        <v>2.9349593442909501</v>
      </c>
      <c r="G514" s="126" t="s">
        <v>59</v>
      </c>
      <c r="H514" s="110"/>
      <c r="I514" s="118" t="s">
        <v>16</v>
      </c>
      <c r="J514" s="111" t="s">
        <v>22</v>
      </c>
      <c r="K514" s="112" t="s">
        <v>106</v>
      </c>
      <c r="L514" s="113">
        <v>613.29639999999995</v>
      </c>
    </row>
    <row r="515" spans="1:12">
      <c r="A515" s="104">
        <v>44949</v>
      </c>
      <c r="B515" s="105" t="s">
        <v>45</v>
      </c>
      <c r="C515" s="116" t="s">
        <v>57</v>
      </c>
      <c r="D515" s="106" t="s">
        <v>6</v>
      </c>
      <c r="E515" s="120">
        <v>1900</v>
      </c>
      <c r="F515" s="108">
        <f t="shared" ref="F515:F578" si="8">E515/L515</f>
        <v>3.0980126411960027</v>
      </c>
      <c r="G515" s="118" t="s">
        <v>132</v>
      </c>
      <c r="H515" s="110"/>
      <c r="I515" s="118" t="s">
        <v>127</v>
      </c>
      <c r="J515" s="111" t="s">
        <v>22</v>
      </c>
      <c r="K515" s="112" t="s">
        <v>106</v>
      </c>
      <c r="L515" s="113">
        <v>613.29639999999995</v>
      </c>
    </row>
    <row r="516" spans="1:12">
      <c r="A516" s="115">
        <v>44949</v>
      </c>
      <c r="B516" s="105" t="s">
        <v>45</v>
      </c>
      <c r="C516" s="116" t="s">
        <v>57</v>
      </c>
      <c r="D516" s="106" t="s">
        <v>6</v>
      </c>
      <c r="E516" s="121">
        <v>1850</v>
      </c>
      <c r="F516" s="108">
        <f t="shared" si="8"/>
        <v>3.0164859927434762</v>
      </c>
      <c r="G516" s="109" t="s">
        <v>65</v>
      </c>
      <c r="H516" s="110"/>
      <c r="I516" s="109" t="s">
        <v>13</v>
      </c>
      <c r="J516" s="111" t="s">
        <v>22</v>
      </c>
      <c r="K516" s="112" t="s">
        <v>106</v>
      </c>
      <c r="L516" s="113">
        <v>613.29639999999995</v>
      </c>
    </row>
    <row r="517" spans="1:12">
      <c r="A517" s="104">
        <v>44949</v>
      </c>
      <c r="B517" s="105" t="s">
        <v>45</v>
      </c>
      <c r="C517" s="116" t="s">
        <v>57</v>
      </c>
      <c r="D517" s="106" t="s">
        <v>6</v>
      </c>
      <c r="E517" s="131">
        <v>1950</v>
      </c>
      <c r="F517" s="108">
        <f t="shared" si="8"/>
        <v>3.1795392896485293</v>
      </c>
      <c r="G517" s="109" t="s">
        <v>64</v>
      </c>
      <c r="H517" s="110"/>
      <c r="I517" s="130" t="s">
        <v>24</v>
      </c>
      <c r="J517" s="111" t="s">
        <v>22</v>
      </c>
      <c r="K517" s="112" t="s">
        <v>106</v>
      </c>
      <c r="L517" s="113">
        <v>613.29639999999995</v>
      </c>
    </row>
    <row r="518" spans="1:12">
      <c r="A518" s="104">
        <v>44949</v>
      </c>
      <c r="B518" s="105" t="s">
        <v>81</v>
      </c>
      <c r="C518" s="116" t="s">
        <v>57</v>
      </c>
      <c r="D518" s="106" t="s">
        <v>6</v>
      </c>
      <c r="E518" s="131">
        <v>1950</v>
      </c>
      <c r="F518" s="108">
        <f t="shared" si="8"/>
        <v>3.1795392896485293</v>
      </c>
      <c r="G518" s="118" t="s">
        <v>63</v>
      </c>
      <c r="H518" s="110"/>
      <c r="I518" s="118" t="s">
        <v>44</v>
      </c>
      <c r="J518" s="111" t="s">
        <v>22</v>
      </c>
      <c r="K518" s="112" t="s">
        <v>106</v>
      </c>
      <c r="L518" s="113">
        <v>613.29639999999995</v>
      </c>
    </row>
    <row r="519" spans="1:12">
      <c r="A519" s="104">
        <v>44949</v>
      </c>
      <c r="B519" s="105" t="s">
        <v>45</v>
      </c>
      <c r="C519" s="116" t="s">
        <v>57</v>
      </c>
      <c r="D519" s="106" t="s">
        <v>6</v>
      </c>
      <c r="E519" s="131">
        <v>1950</v>
      </c>
      <c r="F519" s="108">
        <f t="shared" si="8"/>
        <v>3.1795392896485293</v>
      </c>
      <c r="G519" s="109" t="s">
        <v>105</v>
      </c>
      <c r="H519" s="110"/>
      <c r="I519" s="118" t="s">
        <v>104</v>
      </c>
      <c r="J519" s="111" t="s">
        <v>22</v>
      </c>
      <c r="K519" s="112" t="s">
        <v>106</v>
      </c>
      <c r="L519" s="113">
        <v>613.29639999999995</v>
      </c>
    </row>
    <row r="520" spans="1:12">
      <c r="A520" s="104">
        <v>44949</v>
      </c>
      <c r="B520" s="105" t="s">
        <v>45</v>
      </c>
      <c r="C520" s="116" t="s">
        <v>57</v>
      </c>
      <c r="D520" s="106" t="s">
        <v>6</v>
      </c>
      <c r="E520" s="131">
        <v>2000</v>
      </c>
      <c r="F520" s="108">
        <f t="shared" si="8"/>
        <v>3.2610659381010554</v>
      </c>
      <c r="G520" s="109" t="s">
        <v>140</v>
      </c>
      <c r="H520" s="110"/>
      <c r="I520" s="118" t="s">
        <v>136</v>
      </c>
      <c r="J520" s="111" t="s">
        <v>22</v>
      </c>
      <c r="K520" s="112" t="s">
        <v>106</v>
      </c>
      <c r="L520" s="113">
        <v>613.29639999999995</v>
      </c>
    </row>
    <row r="521" spans="1:12">
      <c r="A521" s="104">
        <v>44949</v>
      </c>
      <c r="B521" s="105" t="s">
        <v>45</v>
      </c>
      <c r="C521" s="116" t="s">
        <v>57</v>
      </c>
      <c r="D521" s="106" t="s">
        <v>6</v>
      </c>
      <c r="E521" s="131">
        <v>500</v>
      </c>
      <c r="F521" s="108">
        <f t="shared" si="8"/>
        <v>0.81526648452526385</v>
      </c>
      <c r="G521" s="118" t="s">
        <v>142</v>
      </c>
      <c r="H521" s="110"/>
      <c r="I521" s="118" t="s">
        <v>119</v>
      </c>
      <c r="J521" s="111" t="s">
        <v>22</v>
      </c>
      <c r="K521" s="112" t="s">
        <v>106</v>
      </c>
      <c r="L521" s="113">
        <v>613.29639999999995</v>
      </c>
    </row>
    <row r="522" spans="1:12">
      <c r="A522" s="104">
        <v>44949</v>
      </c>
      <c r="B522" s="105" t="s">
        <v>45</v>
      </c>
      <c r="C522" s="116" t="s">
        <v>57</v>
      </c>
      <c r="D522" s="106" t="s">
        <v>7</v>
      </c>
      <c r="E522" s="121">
        <v>1200</v>
      </c>
      <c r="F522" s="108">
        <f t="shared" si="8"/>
        <v>1.9566395628606332</v>
      </c>
      <c r="G522" s="109" t="s">
        <v>133</v>
      </c>
      <c r="H522" s="110"/>
      <c r="I522" s="109" t="s">
        <v>12</v>
      </c>
      <c r="J522" s="111" t="s">
        <v>22</v>
      </c>
      <c r="K522" s="112" t="s">
        <v>106</v>
      </c>
      <c r="L522" s="113">
        <v>613.29639999999995</v>
      </c>
    </row>
    <row r="523" spans="1:12">
      <c r="A523" s="104">
        <v>44949</v>
      </c>
      <c r="B523" s="105" t="s">
        <v>45</v>
      </c>
      <c r="C523" s="116" t="s">
        <v>57</v>
      </c>
      <c r="D523" s="106" t="s">
        <v>10</v>
      </c>
      <c r="E523" s="117">
        <v>1800</v>
      </c>
      <c r="F523" s="108">
        <f t="shared" si="8"/>
        <v>2.9349593442909501</v>
      </c>
      <c r="G523" s="118" t="s">
        <v>247</v>
      </c>
      <c r="H523" s="110"/>
      <c r="I523" s="118" t="s">
        <v>135</v>
      </c>
      <c r="J523" s="111" t="s">
        <v>22</v>
      </c>
      <c r="K523" s="112" t="s">
        <v>106</v>
      </c>
      <c r="L523" s="113">
        <v>613.29639999999995</v>
      </c>
    </row>
    <row r="524" spans="1:12">
      <c r="A524" s="104">
        <v>44949</v>
      </c>
      <c r="B524" s="105" t="s">
        <v>18</v>
      </c>
      <c r="C524" s="105" t="s">
        <v>40</v>
      </c>
      <c r="D524" s="106" t="s">
        <v>9</v>
      </c>
      <c r="E524" s="107">
        <v>5000</v>
      </c>
      <c r="F524" s="108">
        <f t="shared" si="8"/>
        <v>8.1526648452526391</v>
      </c>
      <c r="G524" s="109" t="s">
        <v>145</v>
      </c>
      <c r="H524" s="110"/>
      <c r="I524" s="109" t="s">
        <v>17</v>
      </c>
      <c r="J524" s="111" t="s">
        <v>22</v>
      </c>
      <c r="K524" s="112" t="s">
        <v>106</v>
      </c>
      <c r="L524" s="113">
        <v>613.29639999999995</v>
      </c>
    </row>
    <row r="525" spans="1:12">
      <c r="A525" s="104">
        <v>44949</v>
      </c>
      <c r="B525" s="105" t="s">
        <v>18</v>
      </c>
      <c r="C525" s="105" t="s">
        <v>40</v>
      </c>
      <c r="D525" s="106" t="s">
        <v>9</v>
      </c>
      <c r="E525" s="107">
        <v>5000</v>
      </c>
      <c r="F525" s="108">
        <f t="shared" si="8"/>
        <v>8.1526648452526391</v>
      </c>
      <c r="G525" s="109" t="s">
        <v>146</v>
      </c>
      <c r="H525" s="110"/>
      <c r="I525" s="109" t="s">
        <v>16</v>
      </c>
      <c r="J525" s="111" t="s">
        <v>22</v>
      </c>
      <c r="K525" s="112" t="s">
        <v>106</v>
      </c>
      <c r="L525" s="113">
        <v>613.29639999999995</v>
      </c>
    </row>
    <row r="526" spans="1:12">
      <c r="A526" s="104">
        <v>44949</v>
      </c>
      <c r="B526" s="105" t="s">
        <v>18</v>
      </c>
      <c r="C526" s="105" t="s">
        <v>40</v>
      </c>
      <c r="D526" s="106" t="s">
        <v>10</v>
      </c>
      <c r="E526" s="107">
        <v>2500</v>
      </c>
      <c r="F526" s="108">
        <f t="shared" si="8"/>
        <v>4.0763324226263196</v>
      </c>
      <c r="G526" s="109" t="s">
        <v>158</v>
      </c>
      <c r="H526" s="110"/>
      <c r="I526" s="109" t="s">
        <v>15</v>
      </c>
      <c r="J526" s="111" t="s">
        <v>22</v>
      </c>
      <c r="K526" s="112" t="s">
        <v>106</v>
      </c>
      <c r="L526" s="113">
        <v>613.29639999999995</v>
      </c>
    </row>
    <row r="527" spans="1:12">
      <c r="A527" s="104">
        <v>44949</v>
      </c>
      <c r="B527" s="105" t="s">
        <v>45</v>
      </c>
      <c r="C527" s="116" t="s">
        <v>57</v>
      </c>
      <c r="D527" s="106" t="s">
        <v>7</v>
      </c>
      <c r="E527" s="121">
        <v>1950</v>
      </c>
      <c r="F527" s="108">
        <f t="shared" si="8"/>
        <v>3.1795392896485293</v>
      </c>
      <c r="G527" s="118" t="s">
        <v>60</v>
      </c>
      <c r="H527" s="110"/>
      <c r="I527" s="109" t="s">
        <v>39</v>
      </c>
      <c r="J527" s="111" t="s">
        <v>22</v>
      </c>
      <c r="K527" s="112" t="s">
        <v>106</v>
      </c>
      <c r="L527" s="113">
        <v>613.29639999999995</v>
      </c>
    </row>
    <row r="528" spans="1:12">
      <c r="A528" s="104">
        <v>44949</v>
      </c>
      <c r="B528" s="105" t="s">
        <v>45</v>
      </c>
      <c r="C528" s="116" t="s">
        <v>57</v>
      </c>
      <c r="D528" s="106" t="s">
        <v>7</v>
      </c>
      <c r="E528" s="121">
        <v>1800</v>
      </c>
      <c r="F528" s="108">
        <f t="shared" si="8"/>
        <v>2.9349593442909501</v>
      </c>
      <c r="G528" s="109" t="s">
        <v>92</v>
      </c>
      <c r="H528" s="110"/>
      <c r="I528" s="109" t="s">
        <v>58</v>
      </c>
      <c r="J528" s="111" t="s">
        <v>22</v>
      </c>
      <c r="K528" s="112" t="s">
        <v>106</v>
      </c>
      <c r="L528" s="113">
        <v>613.29639999999995</v>
      </c>
    </row>
    <row r="529" spans="1:12">
      <c r="A529" s="104">
        <v>44949</v>
      </c>
      <c r="B529" s="105" t="s">
        <v>45</v>
      </c>
      <c r="C529" s="116" t="s">
        <v>57</v>
      </c>
      <c r="D529" s="106" t="s">
        <v>10</v>
      </c>
      <c r="E529" s="107">
        <v>1800</v>
      </c>
      <c r="F529" s="108">
        <f t="shared" si="8"/>
        <v>2.9349593442909501</v>
      </c>
      <c r="G529" s="118" t="s">
        <v>62</v>
      </c>
      <c r="H529" s="110"/>
      <c r="I529" s="109" t="s">
        <v>15</v>
      </c>
      <c r="J529" s="111" t="s">
        <v>22</v>
      </c>
      <c r="K529" s="112" t="s">
        <v>106</v>
      </c>
      <c r="L529" s="113">
        <v>613.29639999999995</v>
      </c>
    </row>
    <row r="530" spans="1:12">
      <c r="A530" s="104">
        <v>44949</v>
      </c>
      <c r="B530" s="105" t="s">
        <v>61</v>
      </c>
      <c r="C530" s="105" t="s">
        <v>49</v>
      </c>
      <c r="D530" s="106" t="s">
        <v>10</v>
      </c>
      <c r="E530" s="107">
        <v>12000</v>
      </c>
      <c r="F530" s="108">
        <f t="shared" si="8"/>
        <v>19.566395628606333</v>
      </c>
      <c r="G530" s="118" t="s">
        <v>69</v>
      </c>
      <c r="H530" s="110"/>
      <c r="I530" s="109" t="s">
        <v>15</v>
      </c>
      <c r="J530" s="111" t="s">
        <v>22</v>
      </c>
      <c r="K530" s="112" t="s">
        <v>106</v>
      </c>
      <c r="L530" s="113">
        <v>613.29639999999995</v>
      </c>
    </row>
    <row r="531" spans="1:12">
      <c r="A531" s="104">
        <v>44950</v>
      </c>
      <c r="B531" s="119" t="s">
        <v>199</v>
      </c>
      <c r="C531" s="116" t="s">
        <v>57</v>
      </c>
      <c r="D531" s="106" t="s">
        <v>7</v>
      </c>
      <c r="E531" s="139">
        <v>1800</v>
      </c>
      <c r="F531" s="108">
        <f t="shared" si="8"/>
        <v>2.9349593442909501</v>
      </c>
      <c r="G531" s="129" t="s">
        <v>200</v>
      </c>
      <c r="H531" s="110"/>
      <c r="I531" s="109" t="s">
        <v>20</v>
      </c>
      <c r="J531" s="111" t="s">
        <v>22</v>
      </c>
      <c r="K531" s="112" t="s">
        <v>106</v>
      </c>
      <c r="L531" s="113">
        <v>613.29639999999995</v>
      </c>
    </row>
    <row r="532" spans="1:12">
      <c r="A532" s="104">
        <v>44950</v>
      </c>
      <c r="B532" s="140" t="s">
        <v>45</v>
      </c>
      <c r="C532" s="116" t="s">
        <v>57</v>
      </c>
      <c r="D532" s="106" t="s">
        <v>8</v>
      </c>
      <c r="E532" s="107">
        <v>1500</v>
      </c>
      <c r="F532" s="108">
        <f t="shared" si="8"/>
        <v>2.4457994535757916</v>
      </c>
      <c r="G532" s="118" t="s">
        <v>66</v>
      </c>
      <c r="H532" s="110"/>
      <c r="I532" s="118" t="s">
        <v>14</v>
      </c>
      <c r="J532" s="111" t="s">
        <v>22</v>
      </c>
      <c r="K532" s="112" t="s">
        <v>106</v>
      </c>
      <c r="L532" s="113">
        <v>613.29639999999995</v>
      </c>
    </row>
    <row r="533" spans="1:12">
      <c r="A533" s="115">
        <v>44950</v>
      </c>
      <c r="B533" s="119" t="s">
        <v>45</v>
      </c>
      <c r="C533" s="116" t="s">
        <v>57</v>
      </c>
      <c r="D533" s="106" t="s">
        <v>9</v>
      </c>
      <c r="E533" s="117">
        <v>3000</v>
      </c>
      <c r="F533" s="108">
        <f t="shared" si="8"/>
        <v>4.8915989071515833</v>
      </c>
      <c r="G533" s="118" t="s">
        <v>90</v>
      </c>
      <c r="H533" s="110"/>
      <c r="I533" s="118" t="s">
        <v>17</v>
      </c>
      <c r="J533" s="111" t="s">
        <v>22</v>
      </c>
      <c r="K533" s="112" t="s">
        <v>106</v>
      </c>
      <c r="L533" s="113">
        <v>613.29639999999995</v>
      </c>
    </row>
    <row r="534" spans="1:12">
      <c r="A534" s="122">
        <v>44950</v>
      </c>
      <c r="B534" s="123" t="s">
        <v>81</v>
      </c>
      <c r="C534" s="116" t="s">
        <v>57</v>
      </c>
      <c r="D534" s="124" t="s">
        <v>9</v>
      </c>
      <c r="E534" s="125">
        <v>1800</v>
      </c>
      <c r="F534" s="108">
        <f t="shared" si="8"/>
        <v>2.9349593442909501</v>
      </c>
      <c r="G534" s="126" t="s">
        <v>59</v>
      </c>
      <c r="H534" s="110"/>
      <c r="I534" s="118" t="s">
        <v>16</v>
      </c>
      <c r="J534" s="111" t="s">
        <v>22</v>
      </c>
      <c r="K534" s="112" t="s">
        <v>106</v>
      </c>
      <c r="L534" s="113">
        <v>613.29639999999995</v>
      </c>
    </row>
    <row r="535" spans="1:12">
      <c r="A535" s="104">
        <v>44950</v>
      </c>
      <c r="B535" s="105" t="s">
        <v>45</v>
      </c>
      <c r="C535" s="116" t="s">
        <v>57</v>
      </c>
      <c r="D535" s="106" t="s">
        <v>6</v>
      </c>
      <c r="E535" s="120">
        <v>1900</v>
      </c>
      <c r="F535" s="108">
        <f t="shared" si="8"/>
        <v>3.0980126411960027</v>
      </c>
      <c r="G535" s="118" t="s">
        <v>132</v>
      </c>
      <c r="H535" s="110"/>
      <c r="I535" s="118" t="s">
        <v>127</v>
      </c>
      <c r="J535" s="111" t="s">
        <v>22</v>
      </c>
      <c r="K535" s="112" t="s">
        <v>106</v>
      </c>
      <c r="L535" s="113">
        <v>613.29639999999995</v>
      </c>
    </row>
    <row r="536" spans="1:12">
      <c r="A536" s="115">
        <v>44950</v>
      </c>
      <c r="B536" s="105" t="s">
        <v>45</v>
      </c>
      <c r="C536" s="116" t="s">
        <v>57</v>
      </c>
      <c r="D536" s="106" t="s">
        <v>6</v>
      </c>
      <c r="E536" s="121">
        <v>1700</v>
      </c>
      <c r="F536" s="108">
        <f t="shared" si="8"/>
        <v>2.771906047385897</v>
      </c>
      <c r="G536" s="109" t="s">
        <v>65</v>
      </c>
      <c r="H536" s="110"/>
      <c r="I536" s="109" t="s">
        <v>13</v>
      </c>
      <c r="J536" s="111" t="s">
        <v>22</v>
      </c>
      <c r="K536" s="112" t="s">
        <v>106</v>
      </c>
      <c r="L536" s="113">
        <v>613.29639999999995</v>
      </c>
    </row>
    <row r="537" spans="1:12">
      <c r="A537" s="104">
        <v>44950</v>
      </c>
      <c r="B537" s="105" t="s">
        <v>45</v>
      </c>
      <c r="C537" s="116" t="s">
        <v>57</v>
      </c>
      <c r="D537" s="106" t="s">
        <v>6</v>
      </c>
      <c r="E537" s="131">
        <v>2600</v>
      </c>
      <c r="F537" s="108">
        <f t="shared" si="8"/>
        <v>4.2393857195313718</v>
      </c>
      <c r="G537" s="109" t="s">
        <v>64</v>
      </c>
      <c r="H537" s="110"/>
      <c r="I537" s="130" t="s">
        <v>24</v>
      </c>
      <c r="J537" s="111" t="s">
        <v>22</v>
      </c>
      <c r="K537" s="112" t="s">
        <v>106</v>
      </c>
      <c r="L537" s="113">
        <v>613.29639999999995</v>
      </c>
    </row>
    <row r="538" spans="1:12">
      <c r="A538" s="104">
        <v>44950</v>
      </c>
      <c r="B538" s="105" t="s">
        <v>81</v>
      </c>
      <c r="C538" s="116" t="s">
        <v>57</v>
      </c>
      <c r="D538" s="106" t="s">
        <v>6</v>
      </c>
      <c r="E538" s="143">
        <v>1800</v>
      </c>
      <c r="F538" s="108">
        <f t="shared" si="8"/>
        <v>2.9349593442909501</v>
      </c>
      <c r="G538" s="118" t="s">
        <v>63</v>
      </c>
      <c r="H538" s="110"/>
      <c r="I538" s="118" t="s">
        <v>44</v>
      </c>
      <c r="J538" s="111" t="s">
        <v>22</v>
      </c>
      <c r="K538" s="112" t="s">
        <v>106</v>
      </c>
      <c r="L538" s="113">
        <v>613.29639999999995</v>
      </c>
    </row>
    <row r="539" spans="1:12">
      <c r="A539" s="104">
        <v>44950</v>
      </c>
      <c r="B539" s="105" t="s">
        <v>45</v>
      </c>
      <c r="C539" s="116" t="s">
        <v>57</v>
      </c>
      <c r="D539" s="106" t="s">
        <v>6</v>
      </c>
      <c r="E539" s="131">
        <v>1900</v>
      </c>
      <c r="F539" s="108">
        <f t="shared" si="8"/>
        <v>3.0980126411960027</v>
      </c>
      <c r="G539" s="109" t="s">
        <v>105</v>
      </c>
      <c r="H539" s="110"/>
      <c r="I539" s="118" t="s">
        <v>104</v>
      </c>
      <c r="J539" s="111" t="s">
        <v>22</v>
      </c>
      <c r="K539" s="112" t="s">
        <v>106</v>
      </c>
      <c r="L539" s="113">
        <v>613.29639999999995</v>
      </c>
    </row>
    <row r="540" spans="1:12">
      <c r="A540" s="104">
        <v>44950</v>
      </c>
      <c r="B540" s="105" t="s">
        <v>45</v>
      </c>
      <c r="C540" s="116" t="s">
        <v>57</v>
      </c>
      <c r="D540" s="106" t="s">
        <v>6</v>
      </c>
      <c r="E540" s="131">
        <v>2000</v>
      </c>
      <c r="F540" s="108">
        <f t="shared" si="8"/>
        <v>3.2610659381010554</v>
      </c>
      <c r="G540" s="109" t="s">
        <v>140</v>
      </c>
      <c r="H540" s="110"/>
      <c r="I540" s="118" t="s">
        <v>136</v>
      </c>
      <c r="J540" s="111" t="s">
        <v>22</v>
      </c>
      <c r="K540" s="112" t="s">
        <v>106</v>
      </c>
      <c r="L540" s="113">
        <v>613.29639999999995</v>
      </c>
    </row>
    <row r="541" spans="1:12">
      <c r="A541" s="104">
        <v>44950</v>
      </c>
      <c r="B541" s="105" t="s">
        <v>45</v>
      </c>
      <c r="C541" s="116" t="s">
        <v>57</v>
      </c>
      <c r="D541" s="106" t="s">
        <v>6</v>
      </c>
      <c r="E541" s="131">
        <v>500</v>
      </c>
      <c r="F541" s="108">
        <f t="shared" si="8"/>
        <v>0.81526648452526385</v>
      </c>
      <c r="G541" s="118" t="s">
        <v>142</v>
      </c>
      <c r="H541" s="110"/>
      <c r="I541" s="118" t="s">
        <v>119</v>
      </c>
      <c r="J541" s="111" t="s">
        <v>22</v>
      </c>
      <c r="K541" s="112" t="s">
        <v>106</v>
      </c>
      <c r="L541" s="113">
        <v>613.29639999999995</v>
      </c>
    </row>
    <row r="542" spans="1:12">
      <c r="A542" s="104">
        <v>44950</v>
      </c>
      <c r="B542" s="105" t="s">
        <v>45</v>
      </c>
      <c r="C542" s="116" t="s">
        <v>57</v>
      </c>
      <c r="D542" s="106" t="s">
        <v>7</v>
      </c>
      <c r="E542" s="121">
        <v>1500</v>
      </c>
      <c r="F542" s="108">
        <f t="shared" si="8"/>
        <v>2.4457994535757916</v>
      </c>
      <c r="G542" s="109" t="s">
        <v>133</v>
      </c>
      <c r="H542" s="110"/>
      <c r="I542" s="109" t="s">
        <v>12</v>
      </c>
      <c r="J542" s="111" t="s">
        <v>22</v>
      </c>
      <c r="K542" s="112" t="s">
        <v>106</v>
      </c>
      <c r="L542" s="113">
        <v>613.29639999999995</v>
      </c>
    </row>
    <row r="543" spans="1:12">
      <c r="A543" s="104">
        <v>44950</v>
      </c>
      <c r="B543" s="105" t="s">
        <v>45</v>
      </c>
      <c r="C543" s="116" t="s">
        <v>57</v>
      </c>
      <c r="D543" s="106" t="s">
        <v>10</v>
      </c>
      <c r="E543" s="117">
        <v>2300</v>
      </c>
      <c r="F543" s="108">
        <f t="shared" si="8"/>
        <v>3.7502258288162138</v>
      </c>
      <c r="G543" s="118" t="s">
        <v>247</v>
      </c>
      <c r="H543" s="110"/>
      <c r="I543" s="118" t="s">
        <v>135</v>
      </c>
      <c r="J543" s="111" t="s">
        <v>22</v>
      </c>
      <c r="K543" s="112" t="s">
        <v>106</v>
      </c>
      <c r="L543" s="113">
        <v>613.29639999999995</v>
      </c>
    </row>
    <row r="544" spans="1:12">
      <c r="A544" s="104">
        <v>44950</v>
      </c>
      <c r="B544" s="105" t="s">
        <v>248</v>
      </c>
      <c r="C544" s="105" t="s">
        <v>272</v>
      </c>
      <c r="D544" s="106" t="s">
        <v>10</v>
      </c>
      <c r="E544" s="117">
        <v>100</v>
      </c>
      <c r="F544" s="108">
        <f t="shared" si="8"/>
        <v>0.16305329690505277</v>
      </c>
      <c r="G544" s="118" t="s">
        <v>247</v>
      </c>
      <c r="H544" s="110"/>
      <c r="I544" s="118" t="s">
        <v>135</v>
      </c>
      <c r="J544" s="111" t="s">
        <v>22</v>
      </c>
      <c r="K544" s="112" t="s">
        <v>106</v>
      </c>
      <c r="L544" s="113">
        <v>613.29639999999995</v>
      </c>
    </row>
    <row r="545" spans="1:12">
      <c r="A545" s="104">
        <v>44950</v>
      </c>
      <c r="B545" s="105" t="s">
        <v>18</v>
      </c>
      <c r="C545" s="105" t="s">
        <v>40</v>
      </c>
      <c r="D545" s="106" t="s">
        <v>9</v>
      </c>
      <c r="E545" s="107">
        <v>5000</v>
      </c>
      <c r="F545" s="108">
        <f t="shared" si="8"/>
        <v>8.1526648452526391</v>
      </c>
      <c r="G545" s="109" t="s">
        <v>145</v>
      </c>
      <c r="H545" s="110"/>
      <c r="I545" s="109" t="s">
        <v>17</v>
      </c>
      <c r="J545" s="111" t="s">
        <v>22</v>
      </c>
      <c r="K545" s="112" t="s">
        <v>106</v>
      </c>
      <c r="L545" s="113">
        <v>613.29639999999995</v>
      </c>
    </row>
    <row r="546" spans="1:12">
      <c r="A546" s="104">
        <v>44950</v>
      </c>
      <c r="B546" s="105" t="s">
        <v>18</v>
      </c>
      <c r="C546" s="105" t="s">
        <v>40</v>
      </c>
      <c r="D546" s="106" t="s">
        <v>9</v>
      </c>
      <c r="E546" s="107">
        <v>5000</v>
      </c>
      <c r="F546" s="108">
        <f t="shared" si="8"/>
        <v>8.1526648452526391</v>
      </c>
      <c r="G546" s="109" t="s">
        <v>146</v>
      </c>
      <c r="H546" s="110"/>
      <c r="I546" s="109" t="s">
        <v>16</v>
      </c>
      <c r="J546" s="111" t="s">
        <v>22</v>
      </c>
      <c r="K546" s="112" t="s">
        <v>106</v>
      </c>
      <c r="L546" s="113">
        <v>613.29639999999995</v>
      </c>
    </row>
    <row r="547" spans="1:12">
      <c r="A547" s="104">
        <v>44950</v>
      </c>
      <c r="B547" s="105" t="s">
        <v>18</v>
      </c>
      <c r="C547" s="105" t="s">
        <v>40</v>
      </c>
      <c r="D547" s="106" t="s">
        <v>10</v>
      </c>
      <c r="E547" s="107">
        <v>2500</v>
      </c>
      <c r="F547" s="108">
        <f t="shared" si="8"/>
        <v>4.0763324226263196</v>
      </c>
      <c r="G547" s="109" t="s">
        <v>158</v>
      </c>
      <c r="H547" s="110"/>
      <c r="I547" s="109" t="s">
        <v>15</v>
      </c>
      <c r="J547" s="111" t="s">
        <v>22</v>
      </c>
      <c r="K547" s="112" t="s">
        <v>106</v>
      </c>
      <c r="L547" s="113">
        <v>613.29639999999995</v>
      </c>
    </row>
    <row r="548" spans="1:12">
      <c r="A548" s="104">
        <v>44950</v>
      </c>
      <c r="B548" s="105" t="s">
        <v>45</v>
      </c>
      <c r="C548" s="116" t="s">
        <v>57</v>
      </c>
      <c r="D548" s="106" t="s">
        <v>7</v>
      </c>
      <c r="E548" s="121">
        <v>1900</v>
      </c>
      <c r="F548" s="108">
        <f t="shared" si="8"/>
        <v>3.0980126411960027</v>
      </c>
      <c r="G548" s="118" t="s">
        <v>60</v>
      </c>
      <c r="H548" s="110"/>
      <c r="I548" s="109" t="s">
        <v>39</v>
      </c>
      <c r="J548" s="111" t="s">
        <v>22</v>
      </c>
      <c r="K548" s="112" t="s">
        <v>106</v>
      </c>
      <c r="L548" s="113">
        <v>613.29639999999995</v>
      </c>
    </row>
    <row r="549" spans="1:12">
      <c r="A549" s="104">
        <v>44950</v>
      </c>
      <c r="B549" s="105" t="s">
        <v>45</v>
      </c>
      <c r="C549" s="116" t="s">
        <v>57</v>
      </c>
      <c r="D549" s="106" t="s">
        <v>7</v>
      </c>
      <c r="E549" s="121">
        <v>1400</v>
      </c>
      <c r="F549" s="108">
        <f t="shared" si="8"/>
        <v>2.282746156670739</v>
      </c>
      <c r="G549" s="109" t="s">
        <v>92</v>
      </c>
      <c r="H549" s="110"/>
      <c r="I549" s="109" t="s">
        <v>58</v>
      </c>
      <c r="J549" s="111" t="s">
        <v>22</v>
      </c>
      <c r="K549" s="112" t="s">
        <v>106</v>
      </c>
      <c r="L549" s="113">
        <v>613.29639999999995</v>
      </c>
    </row>
    <row r="550" spans="1:12">
      <c r="A550" s="104">
        <v>44950</v>
      </c>
      <c r="B550" s="105" t="s">
        <v>45</v>
      </c>
      <c r="C550" s="116" t="s">
        <v>57</v>
      </c>
      <c r="D550" s="106" t="s">
        <v>10</v>
      </c>
      <c r="E550" s="107">
        <v>2000</v>
      </c>
      <c r="F550" s="108">
        <f t="shared" si="8"/>
        <v>3.2610659381010554</v>
      </c>
      <c r="G550" s="118" t="s">
        <v>62</v>
      </c>
      <c r="H550" s="110"/>
      <c r="I550" s="109" t="s">
        <v>15</v>
      </c>
      <c r="J550" s="111" t="s">
        <v>22</v>
      </c>
      <c r="K550" s="112" t="s">
        <v>106</v>
      </c>
      <c r="L550" s="113">
        <v>613.29639999999995</v>
      </c>
    </row>
    <row r="551" spans="1:12">
      <c r="A551" s="104">
        <v>44951</v>
      </c>
      <c r="B551" s="105" t="s">
        <v>199</v>
      </c>
      <c r="C551" s="116" t="s">
        <v>57</v>
      </c>
      <c r="D551" s="106" t="s">
        <v>7</v>
      </c>
      <c r="E551" s="139">
        <v>1700</v>
      </c>
      <c r="F551" s="108">
        <f t="shared" si="8"/>
        <v>2.771906047385897</v>
      </c>
      <c r="G551" s="129" t="s">
        <v>200</v>
      </c>
      <c r="H551" s="110"/>
      <c r="I551" s="109" t="s">
        <v>20</v>
      </c>
      <c r="J551" s="111" t="s">
        <v>22</v>
      </c>
      <c r="K551" s="112" t="s">
        <v>106</v>
      </c>
      <c r="L551" s="113">
        <v>613.29639999999995</v>
      </c>
    </row>
    <row r="552" spans="1:12">
      <c r="A552" s="104">
        <v>44951</v>
      </c>
      <c r="B552" s="140" t="s">
        <v>45</v>
      </c>
      <c r="C552" s="116" t="s">
        <v>57</v>
      </c>
      <c r="D552" s="106" t="s">
        <v>8</v>
      </c>
      <c r="E552" s="107">
        <v>1700</v>
      </c>
      <c r="F552" s="108">
        <f t="shared" si="8"/>
        <v>2.771906047385897</v>
      </c>
      <c r="G552" s="118" t="s">
        <v>66</v>
      </c>
      <c r="H552" s="110"/>
      <c r="I552" s="118" t="s">
        <v>14</v>
      </c>
      <c r="J552" s="111" t="s">
        <v>22</v>
      </c>
      <c r="K552" s="112" t="s">
        <v>106</v>
      </c>
      <c r="L552" s="113">
        <v>613.29639999999995</v>
      </c>
    </row>
    <row r="553" spans="1:12">
      <c r="A553" s="115">
        <v>44951</v>
      </c>
      <c r="B553" s="119" t="s">
        <v>45</v>
      </c>
      <c r="C553" s="116" t="s">
        <v>57</v>
      </c>
      <c r="D553" s="106" t="s">
        <v>9</v>
      </c>
      <c r="E553" s="117">
        <v>2000</v>
      </c>
      <c r="F553" s="108">
        <f t="shared" si="8"/>
        <v>3.2610659381010554</v>
      </c>
      <c r="G553" s="118" t="s">
        <v>90</v>
      </c>
      <c r="H553" s="110"/>
      <c r="I553" s="118" t="s">
        <v>17</v>
      </c>
      <c r="J553" s="111" t="s">
        <v>22</v>
      </c>
      <c r="K553" s="112" t="s">
        <v>106</v>
      </c>
      <c r="L553" s="113">
        <v>613.29639999999995</v>
      </c>
    </row>
    <row r="554" spans="1:12">
      <c r="A554" s="122">
        <v>44951</v>
      </c>
      <c r="B554" s="123" t="s">
        <v>45</v>
      </c>
      <c r="C554" s="116" t="s">
        <v>57</v>
      </c>
      <c r="D554" s="124" t="s">
        <v>9</v>
      </c>
      <c r="E554" s="125">
        <v>1600</v>
      </c>
      <c r="F554" s="108">
        <f t="shared" si="8"/>
        <v>2.6088527504808443</v>
      </c>
      <c r="G554" s="126" t="s">
        <v>59</v>
      </c>
      <c r="H554" s="110"/>
      <c r="I554" s="118" t="s">
        <v>16</v>
      </c>
      <c r="J554" s="111" t="s">
        <v>22</v>
      </c>
      <c r="K554" s="112" t="s">
        <v>106</v>
      </c>
      <c r="L554" s="113">
        <v>613.29639999999995</v>
      </c>
    </row>
    <row r="555" spans="1:12">
      <c r="A555" s="104">
        <v>44951</v>
      </c>
      <c r="B555" s="105" t="s">
        <v>45</v>
      </c>
      <c r="C555" s="116" t="s">
        <v>57</v>
      </c>
      <c r="D555" s="106" t="s">
        <v>6</v>
      </c>
      <c r="E555" s="120">
        <v>1900</v>
      </c>
      <c r="F555" s="108">
        <f t="shared" si="8"/>
        <v>3.0980126411960027</v>
      </c>
      <c r="G555" s="118" t="s">
        <v>132</v>
      </c>
      <c r="H555" s="110"/>
      <c r="I555" s="118" t="s">
        <v>127</v>
      </c>
      <c r="J555" s="111" t="s">
        <v>22</v>
      </c>
      <c r="K555" s="112" t="s">
        <v>106</v>
      </c>
      <c r="L555" s="113">
        <v>613.29639999999995</v>
      </c>
    </row>
    <row r="556" spans="1:12">
      <c r="A556" s="115">
        <v>44951</v>
      </c>
      <c r="B556" s="105" t="s">
        <v>45</v>
      </c>
      <c r="C556" s="116" t="s">
        <v>57</v>
      </c>
      <c r="D556" s="106" t="s">
        <v>6</v>
      </c>
      <c r="E556" s="121">
        <v>1900</v>
      </c>
      <c r="F556" s="108">
        <f t="shared" si="8"/>
        <v>3.0980126411960027</v>
      </c>
      <c r="G556" s="109" t="s">
        <v>65</v>
      </c>
      <c r="H556" s="110"/>
      <c r="I556" s="109" t="s">
        <v>13</v>
      </c>
      <c r="J556" s="111" t="s">
        <v>22</v>
      </c>
      <c r="K556" s="112" t="s">
        <v>106</v>
      </c>
      <c r="L556" s="113">
        <v>613.29639999999995</v>
      </c>
    </row>
    <row r="557" spans="1:12">
      <c r="A557" s="104">
        <v>44951</v>
      </c>
      <c r="B557" s="105" t="s">
        <v>45</v>
      </c>
      <c r="C557" s="116" t="s">
        <v>57</v>
      </c>
      <c r="D557" s="106" t="s">
        <v>6</v>
      </c>
      <c r="E557" s="131">
        <v>1950</v>
      </c>
      <c r="F557" s="108">
        <f t="shared" si="8"/>
        <v>3.1795392896485293</v>
      </c>
      <c r="G557" s="109" t="s">
        <v>64</v>
      </c>
      <c r="H557" s="110"/>
      <c r="I557" s="130" t="s">
        <v>24</v>
      </c>
      <c r="J557" s="111" t="s">
        <v>22</v>
      </c>
      <c r="K557" s="112" t="s">
        <v>106</v>
      </c>
      <c r="L557" s="113">
        <v>613.29639999999995</v>
      </c>
    </row>
    <row r="558" spans="1:12">
      <c r="A558" s="104">
        <v>44951</v>
      </c>
      <c r="B558" s="105" t="s">
        <v>81</v>
      </c>
      <c r="C558" s="116" t="s">
        <v>57</v>
      </c>
      <c r="D558" s="106" t="s">
        <v>6</v>
      </c>
      <c r="E558" s="131">
        <v>1750</v>
      </c>
      <c r="F558" s="108">
        <f t="shared" si="8"/>
        <v>2.8534326958384235</v>
      </c>
      <c r="G558" s="118" t="s">
        <v>63</v>
      </c>
      <c r="H558" s="110"/>
      <c r="I558" s="118" t="s">
        <v>44</v>
      </c>
      <c r="J558" s="111" t="s">
        <v>22</v>
      </c>
      <c r="K558" s="112" t="s">
        <v>106</v>
      </c>
      <c r="L558" s="113">
        <v>613.29639999999995</v>
      </c>
    </row>
    <row r="559" spans="1:12">
      <c r="A559" s="104">
        <v>44951</v>
      </c>
      <c r="B559" s="105" t="s">
        <v>45</v>
      </c>
      <c r="C559" s="116" t="s">
        <v>57</v>
      </c>
      <c r="D559" s="106" t="s">
        <v>6</v>
      </c>
      <c r="E559" s="131">
        <v>1850</v>
      </c>
      <c r="F559" s="108">
        <f t="shared" si="8"/>
        <v>3.0164859927434762</v>
      </c>
      <c r="G559" s="109" t="s">
        <v>105</v>
      </c>
      <c r="H559" s="110"/>
      <c r="I559" s="118" t="s">
        <v>104</v>
      </c>
      <c r="J559" s="111" t="s">
        <v>22</v>
      </c>
      <c r="K559" s="112" t="s">
        <v>106</v>
      </c>
      <c r="L559" s="113">
        <v>613.29639999999995</v>
      </c>
    </row>
    <row r="560" spans="1:12">
      <c r="A560" s="104">
        <v>44951</v>
      </c>
      <c r="B560" s="105" t="s">
        <v>45</v>
      </c>
      <c r="C560" s="116" t="s">
        <v>57</v>
      </c>
      <c r="D560" s="106" t="s">
        <v>6</v>
      </c>
      <c r="E560" s="131">
        <v>2000</v>
      </c>
      <c r="F560" s="108">
        <f t="shared" si="8"/>
        <v>3.2610659381010554</v>
      </c>
      <c r="G560" s="109" t="s">
        <v>140</v>
      </c>
      <c r="H560" s="110"/>
      <c r="I560" s="118" t="s">
        <v>136</v>
      </c>
      <c r="J560" s="111" t="s">
        <v>22</v>
      </c>
      <c r="K560" s="112" t="s">
        <v>106</v>
      </c>
      <c r="L560" s="113">
        <v>613.29639999999995</v>
      </c>
    </row>
    <row r="561" spans="1:13">
      <c r="A561" s="104">
        <v>44951</v>
      </c>
      <c r="B561" s="105" t="s">
        <v>45</v>
      </c>
      <c r="C561" s="116" t="s">
        <v>57</v>
      </c>
      <c r="D561" s="106" t="s">
        <v>6</v>
      </c>
      <c r="E561" s="131">
        <v>500</v>
      </c>
      <c r="F561" s="108">
        <f t="shared" si="8"/>
        <v>0.81526648452526385</v>
      </c>
      <c r="G561" s="118" t="s">
        <v>142</v>
      </c>
      <c r="H561" s="110"/>
      <c r="I561" s="118" t="s">
        <v>119</v>
      </c>
      <c r="J561" s="111" t="s">
        <v>22</v>
      </c>
      <c r="K561" s="112" t="s">
        <v>106</v>
      </c>
      <c r="L561" s="113">
        <v>613.29639999999995</v>
      </c>
    </row>
    <row r="562" spans="1:13">
      <c r="A562" s="104">
        <v>44951</v>
      </c>
      <c r="B562" s="105" t="s">
        <v>45</v>
      </c>
      <c r="C562" s="116" t="s">
        <v>57</v>
      </c>
      <c r="D562" s="106" t="s">
        <v>7</v>
      </c>
      <c r="E562" s="121">
        <v>1100</v>
      </c>
      <c r="F562" s="108">
        <f t="shared" si="8"/>
        <v>1.7935862659555806</v>
      </c>
      <c r="G562" s="109" t="s">
        <v>133</v>
      </c>
      <c r="H562" s="110"/>
      <c r="I562" s="109" t="s">
        <v>12</v>
      </c>
      <c r="J562" s="111" t="s">
        <v>22</v>
      </c>
      <c r="K562" s="112" t="s">
        <v>106</v>
      </c>
      <c r="L562" s="113">
        <v>613.29639999999995</v>
      </c>
    </row>
    <row r="563" spans="1:13">
      <c r="A563" s="104">
        <v>44951</v>
      </c>
      <c r="B563" s="105" t="s">
        <v>45</v>
      </c>
      <c r="C563" s="116" t="s">
        <v>57</v>
      </c>
      <c r="D563" s="106" t="s">
        <v>10</v>
      </c>
      <c r="E563" s="117">
        <v>2300</v>
      </c>
      <c r="F563" s="108">
        <f t="shared" si="8"/>
        <v>3.7502258288162138</v>
      </c>
      <c r="G563" s="118" t="s">
        <v>247</v>
      </c>
      <c r="H563" s="110"/>
      <c r="I563" s="118" t="s">
        <v>135</v>
      </c>
      <c r="J563" s="111" t="s">
        <v>22</v>
      </c>
      <c r="K563" s="112" t="s">
        <v>106</v>
      </c>
      <c r="L563" s="113">
        <v>613.29639999999995</v>
      </c>
    </row>
    <row r="564" spans="1:13">
      <c r="A564" s="104">
        <v>44951</v>
      </c>
      <c r="B564" s="105" t="s">
        <v>45</v>
      </c>
      <c r="C564" s="116" t="s">
        <v>57</v>
      </c>
      <c r="D564" s="106" t="s">
        <v>7</v>
      </c>
      <c r="E564" s="121">
        <v>1950</v>
      </c>
      <c r="F564" s="108">
        <f t="shared" si="8"/>
        <v>3.1795392896485293</v>
      </c>
      <c r="G564" s="118" t="s">
        <v>60</v>
      </c>
      <c r="H564" s="110"/>
      <c r="I564" s="109" t="s">
        <v>39</v>
      </c>
      <c r="J564" s="111" t="s">
        <v>22</v>
      </c>
      <c r="K564" s="112" t="s">
        <v>106</v>
      </c>
      <c r="L564" s="113">
        <v>613.29639999999995</v>
      </c>
    </row>
    <row r="565" spans="1:13">
      <c r="A565" s="104">
        <v>44951</v>
      </c>
      <c r="B565" s="105" t="s">
        <v>45</v>
      </c>
      <c r="C565" s="116" t="s">
        <v>57</v>
      </c>
      <c r="D565" s="106" t="s">
        <v>7</v>
      </c>
      <c r="E565" s="121">
        <v>1950</v>
      </c>
      <c r="F565" s="108">
        <f t="shared" si="8"/>
        <v>3.1795392896485293</v>
      </c>
      <c r="G565" s="109" t="s">
        <v>92</v>
      </c>
      <c r="H565" s="110"/>
      <c r="I565" s="109" t="s">
        <v>58</v>
      </c>
      <c r="J565" s="111" t="s">
        <v>22</v>
      </c>
      <c r="K565" s="112" t="s">
        <v>106</v>
      </c>
      <c r="L565" s="113">
        <v>613.29639999999995</v>
      </c>
    </row>
    <row r="566" spans="1:13">
      <c r="A566" s="104">
        <v>44951</v>
      </c>
      <c r="B566" s="105" t="s">
        <v>45</v>
      </c>
      <c r="C566" s="116" t="s">
        <v>57</v>
      </c>
      <c r="D566" s="106" t="s">
        <v>10</v>
      </c>
      <c r="E566" s="107">
        <v>2000</v>
      </c>
      <c r="F566" s="108">
        <f t="shared" si="8"/>
        <v>3.2610659381010554</v>
      </c>
      <c r="G566" s="118" t="s">
        <v>62</v>
      </c>
      <c r="H566" s="110"/>
      <c r="I566" s="109" t="s">
        <v>15</v>
      </c>
      <c r="J566" s="111" t="s">
        <v>22</v>
      </c>
      <c r="K566" s="112" t="s">
        <v>106</v>
      </c>
      <c r="L566" s="113">
        <v>613.29639999999995</v>
      </c>
      <c r="M566" s="72">
        <v>1462</v>
      </c>
    </row>
    <row r="567" spans="1:13">
      <c r="A567" s="104">
        <v>44952</v>
      </c>
      <c r="B567" s="105" t="s">
        <v>199</v>
      </c>
      <c r="C567" s="116" t="s">
        <v>57</v>
      </c>
      <c r="D567" s="106" t="s">
        <v>7</v>
      </c>
      <c r="E567" s="128">
        <v>1900</v>
      </c>
      <c r="F567" s="108">
        <f t="shared" si="8"/>
        <v>3.0980126411960027</v>
      </c>
      <c r="G567" s="129" t="s">
        <v>200</v>
      </c>
      <c r="H567" s="110"/>
      <c r="I567" s="109" t="s">
        <v>20</v>
      </c>
      <c r="J567" s="111" t="s">
        <v>22</v>
      </c>
      <c r="K567" s="112" t="s">
        <v>106</v>
      </c>
      <c r="L567" s="113">
        <v>613.29639999999995</v>
      </c>
    </row>
    <row r="568" spans="1:13">
      <c r="A568" s="104">
        <v>44952</v>
      </c>
      <c r="B568" s="140" t="s">
        <v>45</v>
      </c>
      <c r="C568" s="116" t="s">
        <v>57</v>
      </c>
      <c r="D568" s="106" t="s">
        <v>8</v>
      </c>
      <c r="E568" s="107">
        <v>1600</v>
      </c>
      <c r="F568" s="108">
        <f t="shared" si="8"/>
        <v>2.6088527504808443</v>
      </c>
      <c r="G568" s="109" t="s">
        <v>66</v>
      </c>
      <c r="H568" s="110"/>
      <c r="I568" s="118" t="s">
        <v>14</v>
      </c>
      <c r="J568" s="111" t="s">
        <v>22</v>
      </c>
      <c r="K568" s="112" t="s">
        <v>106</v>
      </c>
      <c r="L568" s="113">
        <v>613.29639999999995</v>
      </c>
    </row>
    <row r="569" spans="1:13">
      <c r="A569" s="115">
        <v>44952</v>
      </c>
      <c r="B569" s="119" t="s">
        <v>45</v>
      </c>
      <c r="C569" s="116" t="s">
        <v>57</v>
      </c>
      <c r="D569" s="106" t="s">
        <v>9</v>
      </c>
      <c r="E569" s="117">
        <v>2000</v>
      </c>
      <c r="F569" s="108">
        <f t="shared" si="8"/>
        <v>3.2610659381010554</v>
      </c>
      <c r="G569" s="118" t="s">
        <v>90</v>
      </c>
      <c r="H569" s="110"/>
      <c r="I569" s="118" t="s">
        <v>17</v>
      </c>
      <c r="J569" s="111" t="s">
        <v>22</v>
      </c>
      <c r="K569" s="112" t="s">
        <v>106</v>
      </c>
      <c r="L569" s="113">
        <v>613.29639999999995</v>
      </c>
    </row>
    <row r="570" spans="1:13">
      <c r="A570" s="122">
        <v>44952</v>
      </c>
      <c r="B570" s="123" t="s">
        <v>45</v>
      </c>
      <c r="C570" s="116" t="s">
        <v>57</v>
      </c>
      <c r="D570" s="124" t="s">
        <v>9</v>
      </c>
      <c r="E570" s="125">
        <v>1700</v>
      </c>
      <c r="F570" s="108">
        <f t="shared" si="8"/>
        <v>2.771906047385897</v>
      </c>
      <c r="G570" s="126" t="s">
        <v>59</v>
      </c>
      <c r="H570" s="110"/>
      <c r="I570" s="118" t="s">
        <v>16</v>
      </c>
      <c r="J570" s="111" t="s">
        <v>22</v>
      </c>
      <c r="K570" s="112" t="s">
        <v>106</v>
      </c>
      <c r="L570" s="113">
        <v>613.29639999999995</v>
      </c>
    </row>
    <row r="571" spans="1:13">
      <c r="A571" s="104">
        <v>44952</v>
      </c>
      <c r="B571" s="105" t="s">
        <v>45</v>
      </c>
      <c r="C571" s="116" t="s">
        <v>57</v>
      </c>
      <c r="D571" s="106" t="s">
        <v>6</v>
      </c>
      <c r="E571" s="120">
        <v>1900</v>
      </c>
      <c r="F571" s="108">
        <f t="shared" si="8"/>
        <v>3.0980126411960027</v>
      </c>
      <c r="G571" s="118" t="s">
        <v>132</v>
      </c>
      <c r="H571" s="110"/>
      <c r="I571" s="118" t="s">
        <v>127</v>
      </c>
      <c r="J571" s="111" t="s">
        <v>22</v>
      </c>
      <c r="K571" s="112" t="s">
        <v>106</v>
      </c>
      <c r="L571" s="113">
        <v>613.29639999999995</v>
      </c>
    </row>
    <row r="572" spans="1:13">
      <c r="A572" s="115">
        <v>44952</v>
      </c>
      <c r="B572" s="105" t="s">
        <v>45</v>
      </c>
      <c r="C572" s="116" t="s">
        <v>57</v>
      </c>
      <c r="D572" s="106" t="s">
        <v>6</v>
      </c>
      <c r="E572" s="121">
        <v>1850</v>
      </c>
      <c r="F572" s="108">
        <f t="shared" si="8"/>
        <v>3.0164859927434762</v>
      </c>
      <c r="G572" s="109" t="s">
        <v>65</v>
      </c>
      <c r="H572" s="110"/>
      <c r="I572" s="109" t="s">
        <v>13</v>
      </c>
      <c r="J572" s="111" t="s">
        <v>22</v>
      </c>
      <c r="K572" s="112" t="s">
        <v>106</v>
      </c>
      <c r="L572" s="113">
        <v>613.29639999999995</v>
      </c>
    </row>
    <row r="573" spans="1:13">
      <c r="A573" s="104">
        <v>44952</v>
      </c>
      <c r="B573" s="105" t="s">
        <v>45</v>
      </c>
      <c r="C573" s="116" t="s">
        <v>57</v>
      </c>
      <c r="D573" s="106" t="s">
        <v>6</v>
      </c>
      <c r="E573" s="131">
        <v>2600</v>
      </c>
      <c r="F573" s="108">
        <f t="shared" si="8"/>
        <v>4.2393857195313718</v>
      </c>
      <c r="G573" s="109" t="s">
        <v>64</v>
      </c>
      <c r="H573" s="110"/>
      <c r="I573" s="130" t="s">
        <v>24</v>
      </c>
      <c r="J573" s="111" t="s">
        <v>22</v>
      </c>
      <c r="K573" s="112" t="s">
        <v>106</v>
      </c>
      <c r="L573" s="113">
        <v>613.29639999999995</v>
      </c>
    </row>
    <row r="574" spans="1:13">
      <c r="A574" s="104">
        <v>44952</v>
      </c>
      <c r="B574" s="105" t="s">
        <v>81</v>
      </c>
      <c r="C574" s="116" t="s">
        <v>57</v>
      </c>
      <c r="D574" s="106" t="s">
        <v>6</v>
      </c>
      <c r="E574" s="131">
        <v>1850</v>
      </c>
      <c r="F574" s="108">
        <f t="shared" si="8"/>
        <v>3.0164859927434762</v>
      </c>
      <c r="G574" s="118" t="s">
        <v>63</v>
      </c>
      <c r="H574" s="110"/>
      <c r="I574" s="118" t="s">
        <v>44</v>
      </c>
      <c r="J574" s="111" t="s">
        <v>22</v>
      </c>
      <c r="K574" s="112" t="s">
        <v>106</v>
      </c>
      <c r="L574" s="113">
        <v>613.29639999999995</v>
      </c>
    </row>
    <row r="575" spans="1:13">
      <c r="A575" s="104">
        <v>44952</v>
      </c>
      <c r="B575" s="105" t="s">
        <v>45</v>
      </c>
      <c r="C575" s="116" t="s">
        <v>57</v>
      </c>
      <c r="D575" s="106" t="s">
        <v>6</v>
      </c>
      <c r="E575" s="131">
        <v>1950</v>
      </c>
      <c r="F575" s="108">
        <f t="shared" si="8"/>
        <v>3.1795392896485293</v>
      </c>
      <c r="G575" s="109" t="s">
        <v>105</v>
      </c>
      <c r="H575" s="110"/>
      <c r="I575" s="118" t="s">
        <v>104</v>
      </c>
      <c r="J575" s="111" t="s">
        <v>22</v>
      </c>
      <c r="K575" s="112" t="s">
        <v>106</v>
      </c>
      <c r="L575" s="113">
        <v>613.29639999999995</v>
      </c>
    </row>
    <row r="576" spans="1:13">
      <c r="A576" s="104">
        <v>44952</v>
      </c>
      <c r="B576" s="105" t="s">
        <v>45</v>
      </c>
      <c r="C576" s="116" t="s">
        <v>57</v>
      </c>
      <c r="D576" s="106" t="s">
        <v>6</v>
      </c>
      <c r="E576" s="131">
        <v>2000</v>
      </c>
      <c r="F576" s="108">
        <f t="shared" si="8"/>
        <v>3.2610659381010554</v>
      </c>
      <c r="G576" s="109" t="s">
        <v>140</v>
      </c>
      <c r="H576" s="110"/>
      <c r="I576" s="118" t="s">
        <v>136</v>
      </c>
      <c r="J576" s="111" t="s">
        <v>22</v>
      </c>
      <c r="K576" s="112" t="s">
        <v>106</v>
      </c>
      <c r="L576" s="113">
        <v>613.29639999999995</v>
      </c>
    </row>
    <row r="577" spans="1:12">
      <c r="A577" s="104">
        <v>44952</v>
      </c>
      <c r="B577" s="105" t="s">
        <v>45</v>
      </c>
      <c r="C577" s="116" t="s">
        <v>57</v>
      </c>
      <c r="D577" s="106" t="s">
        <v>6</v>
      </c>
      <c r="E577" s="131">
        <v>500</v>
      </c>
      <c r="F577" s="108">
        <f t="shared" si="8"/>
        <v>0.81526648452526385</v>
      </c>
      <c r="G577" s="118" t="s">
        <v>142</v>
      </c>
      <c r="H577" s="110"/>
      <c r="I577" s="118" t="s">
        <v>119</v>
      </c>
      <c r="J577" s="111" t="s">
        <v>22</v>
      </c>
      <c r="K577" s="112" t="s">
        <v>106</v>
      </c>
      <c r="L577" s="113">
        <v>613.29639999999995</v>
      </c>
    </row>
    <row r="578" spans="1:12">
      <c r="A578" s="104">
        <v>44952</v>
      </c>
      <c r="B578" s="105" t="s">
        <v>45</v>
      </c>
      <c r="C578" s="116" t="s">
        <v>57</v>
      </c>
      <c r="D578" s="106" t="s">
        <v>7</v>
      </c>
      <c r="E578" s="121">
        <v>1000</v>
      </c>
      <c r="F578" s="108">
        <f t="shared" si="8"/>
        <v>1.6305329690505277</v>
      </c>
      <c r="G578" s="109" t="s">
        <v>133</v>
      </c>
      <c r="H578" s="110"/>
      <c r="I578" s="109" t="s">
        <v>12</v>
      </c>
      <c r="J578" s="111" t="s">
        <v>22</v>
      </c>
      <c r="K578" s="112" t="s">
        <v>106</v>
      </c>
      <c r="L578" s="113">
        <v>613.29639999999995</v>
      </c>
    </row>
    <row r="579" spans="1:12">
      <c r="A579" s="104">
        <v>44952</v>
      </c>
      <c r="B579" s="105" t="s">
        <v>45</v>
      </c>
      <c r="C579" s="116" t="s">
        <v>57</v>
      </c>
      <c r="D579" s="106" t="s">
        <v>10</v>
      </c>
      <c r="E579" s="107">
        <v>1800</v>
      </c>
      <c r="F579" s="108">
        <f t="shared" ref="F579:F636" si="9">E579/L579</f>
        <v>2.9349593442909501</v>
      </c>
      <c r="G579" s="118" t="s">
        <v>247</v>
      </c>
      <c r="H579" s="110"/>
      <c r="I579" s="118" t="s">
        <v>135</v>
      </c>
      <c r="J579" s="111" t="s">
        <v>22</v>
      </c>
      <c r="K579" s="112" t="s">
        <v>106</v>
      </c>
      <c r="L579" s="113">
        <v>613.29639999999995</v>
      </c>
    </row>
    <row r="580" spans="1:12">
      <c r="A580" s="104">
        <v>44952</v>
      </c>
      <c r="B580" s="105" t="s">
        <v>45</v>
      </c>
      <c r="C580" s="116" t="s">
        <v>57</v>
      </c>
      <c r="D580" s="106" t="s">
        <v>7</v>
      </c>
      <c r="E580" s="121">
        <v>1900</v>
      </c>
      <c r="F580" s="108">
        <f t="shared" si="9"/>
        <v>3.0980126411960027</v>
      </c>
      <c r="G580" s="118" t="s">
        <v>60</v>
      </c>
      <c r="H580" s="110"/>
      <c r="I580" s="109" t="s">
        <v>39</v>
      </c>
      <c r="J580" s="111" t="s">
        <v>22</v>
      </c>
      <c r="K580" s="112" t="s">
        <v>106</v>
      </c>
      <c r="L580" s="113">
        <v>613.29639999999995</v>
      </c>
    </row>
    <row r="581" spans="1:12">
      <c r="A581" s="104">
        <v>44952</v>
      </c>
      <c r="B581" s="105" t="s">
        <v>45</v>
      </c>
      <c r="C581" s="116" t="s">
        <v>57</v>
      </c>
      <c r="D581" s="106" t="s">
        <v>7</v>
      </c>
      <c r="E581" s="121">
        <v>1500</v>
      </c>
      <c r="F581" s="108">
        <f t="shared" si="9"/>
        <v>2.4457994535757916</v>
      </c>
      <c r="G581" s="109" t="s">
        <v>92</v>
      </c>
      <c r="H581" s="110"/>
      <c r="I581" s="109" t="s">
        <v>58</v>
      </c>
      <c r="J581" s="111" t="s">
        <v>22</v>
      </c>
      <c r="K581" s="112" t="s">
        <v>106</v>
      </c>
      <c r="L581" s="113">
        <v>613.29639999999995</v>
      </c>
    </row>
    <row r="582" spans="1:12">
      <c r="A582" s="104">
        <v>44952</v>
      </c>
      <c r="B582" s="105" t="s">
        <v>45</v>
      </c>
      <c r="C582" s="116" t="s">
        <v>57</v>
      </c>
      <c r="D582" s="106" t="s">
        <v>10</v>
      </c>
      <c r="E582" s="107">
        <v>2800</v>
      </c>
      <c r="F582" s="108">
        <f t="shared" si="9"/>
        <v>4.565492313341478</v>
      </c>
      <c r="G582" s="118" t="s">
        <v>62</v>
      </c>
      <c r="H582" s="110"/>
      <c r="I582" s="109" t="s">
        <v>15</v>
      </c>
      <c r="J582" s="111" t="s">
        <v>22</v>
      </c>
      <c r="K582" s="112" t="s">
        <v>106</v>
      </c>
      <c r="L582" s="113">
        <v>613.29639999999995</v>
      </c>
    </row>
    <row r="583" spans="1:12">
      <c r="A583" s="104">
        <v>44953</v>
      </c>
      <c r="B583" s="105" t="s">
        <v>199</v>
      </c>
      <c r="C583" s="116" t="s">
        <v>57</v>
      </c>
      <c r="D583" s="106" t="s">
        <v>7</v>
      </c>
      <c r="E583" s="128">
        <v>1800</v>
      </c>
      <c r="F583" s="108">
        <f t="shared" si="9"/>
        <v>2.9349593442909501</v>
      </c>
      <c r="G583" s="129" t="s">
        <v>200</v>
      </c>
      <c r="H583" s="110"/>
      <c r="I583" s="109" t="s">
        <v>20</v>
      </c>
      <c r="J583" s="111" t="s">
        <v>22</v>
      </c>
      <c r="K583" s="112" t="s">
        <v>106</v>
      </c>
      <c r="L583" s="113">
        <v>613.29639999999995</v>
      </c>
    </row>
    <row r="584" spans="1:12">
      <c r="A584" s="104">
        <v>44953</v>
      </c>
      <c r="B584" s="140" t="s">
        <v>45</v>
      </c>
      <c r="C584" s="116" t="s">
        <v>57</v>
      </c>
      <c r="D584" s="106" t="s">
        <v>8</v>
      </c>
      <c r="E584" s="107">
        <v>1600</v>
      </c>
      <c r="F584" s="108">
        <f t="shared" si="9"/>
        <v>2.6088527504808443</v>
      </c>
      <c r="G584" s="109" t="s">
        <v>66</v>
      </c>
      <c r="H584" s="110"/>
      <c r="I584" s="118" t="s">
        <v>14</v>
      </c>
      <c r="J584" s="111" t="s">
        <v>22</v>
      </c>
      <c r="K584" s="112" t="s">
        <v>106</v>
      </c>
      <c r="L584" s="113">
        <v>613.29639999999995</v>
      </c>
    </row>
    <row r="585" spans="1:12">
      <c r="A585" s="115">
        <v>44953</v>
      </c>
      <c r="B585" s="119" t="s">
        <v>45</v>
      </c>
      <c r="C585" s="116" t="s">
        <v>57</v>
      </c>
      <c r="D585" s="106" t="s">
        <v>9</v>
      </c>
      <c r="E585" s="117">
        <v>2500</v>
      </c>
      <c r="F585" s="108">
        <f t="shared" si="9"/>
        <v>4.0763324226263196</v>
      </c>
      <c r="G585" s="118" t="s">
        <v>90</v>
      </c>
      <c r="H585" s="110"/>
      <c r="I585" s="118" t="s">
        <v>17</v>
      </c>
      <c r="J585" s="111" t="s">
        <v>22</v>
      </c>
      <c r="K585" s="112" t="s">
        <v>106</v>
      </c>
      <c r="L585" s="113">
        <v>613.29639999999995</v>
      </c>
    </row>
    <row r="586" spans="1:12">
      <c r="A586" s="122">
        <v>44953</v>
      </c>
      <c r="B586" s="123" t="s">
        <v>81</v>
      </c>
      <c r="C586" s="116" t="s">
        <v>57</v>
      </c>
      <c r="D586" s="124" t="s">
        <v>9</v>
      </c>
      <c r="E586" s="125">
        <v>1500</v>
      </c>
      <c r="F586" s="108">
        <f t="shared" si="9"/>
        <v>2.4457994535757916</v>
      </c>
      <c r="G586" s="126" t="s">
        <v>59</v>
      </c>
      <c r="H586" s="110"/>
      <c r="I586" s="118" t="s">
        <v>16</v>
      </c>
      <c r="J586" s="111" t="s">
        <v>22</v>
      </c>
      <c r="K586" s="112" t="s">
        <v>106</v>
      </c>
      <c r="L586" s="113">
        <v>613.29639999999995</v>
      </c>
    </row>
    <row r="587" spans="1:12">
      <c r="A587" s="104">
        <v>44953</v>
      </c>
      <c r="B587" s="105" t="s">
        <v>45</v>
      </c>
      <c r="C587" s="116" t="s">
        <v>57</v>
      </c>
      <c r="D587" s="106" t="s">
        <v>6</v>
      </c>
      <c r="E587" s="120">
        <v>1900</v>
      </c>
      <c r="F587" s="108">
        <f t="shared" si="9"/>
        <v>3.0980126411960027</v>
      </c>
      <c r="G587" s="118" t="s">
        <v>132</v>
      </c>
      <c r="H587" s="110"/>
      <c r="I587" s="118" t="s">
        <v>127</v>
      </c>
      <c r="J587" s="111" t="s">
        <v>22</v>
      </c>
      <c r="K587" s="112" t="s">
        <v>106</v>
      </c>
      <c r="L587" s="113">
        <v>613.29639999999995</v>
      </c>
    </row>
    <row r="588" spans="1:12">
      <c r="A588" s="115">
        <v>44953</v>
      </c>
      <c r="B588" s="105" t="s">
        <v>45</v>
      </c>
      <c r="C588" s="116" t="s">
        <v>57</v>
      </c>
      <c r="D588" s="106" t="s">
        <v>6</v>
      </c>
      <c r="E588" s="121">
        <v>1750</v>
      </c>
      <c r="F588" s="108">
        <f t="shared" si="9"/>
        <v>2.8534326958384235</v>
      </c>
      <c r="G588" s="109" t="s">
        <v>65</v>
      </c>
      <c r="H588" s="110"/>
      <c r="I588" s="109" t="s">
        <v>13</v>
      </c>
      <c r="J588" s="111" t="s">
        <v>22</v>
      </c>
      <c r="K588" s="112" t="s">
        <v>106</v>
      </c>
      <c r="L588" s="113">
        <v>613.29639999999995</v>
      </c>
    </row>
    <row r="589" spans="1:12">
      <c r="A589" s="104">
        <v>44953</v>
      </c>
      <c r="B589" s="105" t="s">
        <v>45</v>
      </c>
      <c r="C589" s="116" t="s">
        <v>57</v>
      </c>
      <c r="D589" s="106" t="s">
        <v>6</v>
      </c>
      <c r="E589" s="131">
        <v>1900</v>
      </c>
      <c r="F589" s="108">
        <f t="shared" si="9"/>
        <v>3.0980126411960027</v>
      </c>
      <c r="G589" s="109" t="s">
        <v>64</v>
      </c>
      <c r="H589" s="110"/>
      <c r="I589" s="130" t="s">
        <v>24</v>
      </c>
      <c r="J589" s="111" t="s">
        <v>22</v>
      </c>
      <c r="K589" s="112" t="s">
        <v>106</v>
      </c>
      <c r="L589" s="113">
        <v>613.29639999999995</v>
      </c>
    </row>
    <row r="590" spans="1:12">
      <c r="A590" s="104">
        <v>44953</v>
      </c>
      <c r="B590" s="105" t="s">
        <v>81</v>
      </c>
      <c r="C590" s="116" t="s">
        <v>57</v>
      </c>
      <c r="D590" s="106" t="s">
        <v>6</v>
      </c>
      <c r="E590" s="131">
        <v>1600</v>
      </c>
      <c r="F590" s="108">
        <f t="shared" si="9"/>
        <v>2.6088527504808443</v>
      </c>
      <c r="G590" s="118" t="s">
        <v>63</v>
      </c>
      <c r="H590" s="110"/>
      <c r="I590" s="118" t="s">
        <v>44</v>
      </c>
      <c r="J590" s="111" t="s">
        <v>22</v>
      </c>
      <c r="K590" s="112" t="s">
        <v>106</v>
      </c>
      <c r="L590" s="113">
        <v>613.29639999999995</v>
      </c>
    </row>
    <row r="591" spans="1:12">
      <c r="A591" s="104">
        <v>44953</v>
      </c>
      <c r="B591" s="105" t="s">
        <v>45</v>
      </c>
      <c r="C591" s="116" t="s">
        <v>57</v>
      </c>
      <c r="D591" s="106" t="s">
        <v>6</v>
      </c>
      <c r="E591" s="131">
        <v>1800</v>
      </c>
      <c r="F591" s="108">
        <f t="shared" si="9"/>
        <v>2.9349593442909501</v>
      </c>
      <c r="G591" s="109" t="s">
        <v>105</v>
      </c>
      <c r="H591" s="110"/>
      <c r="I591" s="118" t="s">
        <v>104</v>
      </c>
      <c r="J591" s="111" t="s">
        <v>22</v>
      </c>
      <c r="K591" s="112" t="s">
        <v>106</v>
      </c>
      <c r="L591" s="113">
        <v>613.29639999999995</v>
      </c>
    </row>
    <row r="592" spans="1:12">
      <c r="A592" s="104">
        <v>44953</v>
      </c>
      <c r="B592" s="105" t="s">
        <v>45</v>
      </c>
      <c r="C592" s="116" t="s">
        <v>57</v>
      </c>
      <c r="D592" s="106" t="s">
        <v>6</v>
      </c>
      <c r="E592" s="131">
        <v>2000</v>
      </c>
      <c r="F592" s="108">
        <f t="shared" si="9"/>
        <v>3.2610659381010554</v>
      </c>
      <c r="G592" s="109" t="s">
        <v>140</v>
      </c>
      <c r="H592" s="110"/>
      <c r="I592" s="118" t="s">
        <v>136</v>
      </c>
      <c r="J592" s="111" t="s">
        <v>22</v>
      </c>
      <c r="K592" s="112" t="s">
        <v>106</v>
      </c>
      <c r="L592" s="113">
        <v>613.29639999999995</v>
      </c>
    </row>
    <row r="593" spans="1:12">
      <c r="A593" s="104">
        <v>44953</v>
      </c>
      <c r="B593" s="105" t="s">
        <v>45</v>
      </c>
      <c r="C593" s="116" t="s">
        <v>57</v>
      </c>
      <c r="D593" s="106" t="s">
        <v>6</v>
      </c>
      <c r="E593" s="131">
        <v>500</v>
      </c>
      <c r="F593" s="108">
        <f t="shared" si="9"/>
        <v>0.81526648452526385</v>
      </c>
      <c r="G593" s="118" t="s">
        <v>142</v>
      </c>
      <c r="H593" s="110"/>
      <c r="I593" s="118" t="s">
        <v>119</v>
      </c>
      <c r="J593" s="111" t="s">
        <v>22</v>
      </c>
      <c r="K593" s="112" t="s">
        <v>106</v>
      </c>
      <c r="L593" s="113">
        <v>613.29639999999995</v>
      </c>
    </row>
    <row r="594" spans="1:12">
      <c r="A594" s="104">
        <v>44953</v>
      </c>
      <c r="B594" s="105" t="s">
        <v>45</v>
      </c>
      <c r="C594" s="116" t="s">
        <v>57</v>
      </c>
      <c r="D594" s="106" t="s">
        <v>7</v>
      </c>
      <c r="E594" s="121">
        <v>1500</v>
      </c>
      <c r="F594" s="108">
        <f t="shared" si="9"/>
        <v>2.4457994535757916</v>
      </c>
      <c r="G594" s="109" t="s">
        <v>133</v>
      </c>
      <c r="H594" s="110"/>
      <c r="I594" s="109" t="s">
        <v>12</v>
      </c>
      <c r="J594" s="111" t="s">
        <v>22</v>
      </c>
      <c r="K594" s="112" t="s">
        <v>106</v>
      </c>
      <c r="L594" s="113">
        <v>613.29639999999995</v>
      </c>
    </row>
    <row r="595" spans="1:12">
      <c r="A595" s="104">
        <v>44953</v>
      </c>
      <c r="B595" s="105" t="s">
        <v>45</v>
      </c>
      <c r="C595" s="116" t="s">
        <v>57</v>
      </c>
      <c r="D595" s="106" t="s">
        <v>10</v>
      </c>
      <c r="E595" s="107">
        <v>1800</v>
      </c>
      <c r="F595" s="108">
        <f t="shared" si="9"/>
        <v>2.9349593442909501</v>
      </c>
      <c r="G595" s="118" t="s">
        <v>247</v>
      </c>
      <c r="H595" s="110"/>
      <c r="I595" s="118" t="s">
        <v>135</v>
      </c>
      <c r="J595" s="111" t="s">
        <v>22</v>
      </c>
      <c r="K595" s="112" t="s">
        <v>106</v>
      </c>
      <c r="L595" s="113">
        <v>613.29639999999995</v>
      </c>
    </row>
    <row r="596" spans="1:12">
      <c r="A596" s="104">
        <v>44953</v>
      </c>
      <c r="B596" s="105" t="s">
        <v>45</v>
      </c>
      <c r="C596" s="116" t="s">
        <v>57</v>
      </c>
      <c r="D596" s="106" t="s">
        <v>7</v>
      </c>
      <c r="E596" s="121">
        <v>3000</v>
      </c>
      <c r="F596" s="108">
        <f t="shared" si="9"/>
        <v>4.8915989071515833</v>
      </c>
      <c r="G596" s="118" t="s">
        <v>60</v>
      </c>
      <c r="H596" s="110"/>
      <c r="I596" s="109" t="s">
        <v>39</v>
      </c>
      <c r="J596" s="111" t="s">
        <v>22</v>
      </c>
      <c r="K596" s="112" t="s">
        <v>106</v>
      </c>
      <c r="L596" s="113">
        <v>613.29639999999995</v>
      </c>
    </row>
    <row r="597" spans="1:12">
      <c r="A597" s="104">
        <v>44953</v>
      </c>
      <c r="B597" s="105" t="s">
        <v>45</v>
      </c>
      <c r="C597" s="116" t="s">
        <v>57</v>
      </c>
      <c r="D597" s="106" t="s">
        <v>10</v>
      </c>
      <c r="E597" s="107">
        <v>2800</v>
      </c>
      <c r="F597" s="108">
        <f t="shared" si="9"/>
        <v>4.565492313341478</v>
      </c>
      <c r="G597" s="118" t="s">
        <v>62</v>
      </c>
      <c r="H597" s="110"/>
      <c r="I597" s="109" t="s">
        <v>15</v>
      </c>
      <c r="J597" s="111" t="s">
        <v>22</v>
      </c>
      <c r="K597" s="112" t="s">
        <v>106</v>
      </c>
      <c r="L597" s="113">
        <v>613.29639999999995</v>
      </c>
    </row>
    <row r="598" spans="1:12">
      <c r="A598" s="115">
        <v>44954</v>
      </c>
      <c r="B598" s="119" t="s">
        <v>45</v>
      </c>
      <c r="C598" s="116" t="s">
        <v>57</v>
      </c>
      <c r="D598" s="106" t="s">
        <v>9</v>
      </c>
      <c r="E598" s="117">
        <v>2500</v>
      </c>
      <c r="F598" s="108">
        <f t="shared" si="9"/>
        <v>4.0763324226263196</v>
      </c>
      <c r="G598" s="118" t="s">
        <v>90</v>
      </c>
      <c r="H598" s="110"/>
      <c r="I598" s="118" t="s">
        <v>17</v>
      </c>
      <c r="J598" s="111" t="s">
        <v>22</v>
      </c>
      <c r="K598" s="112" t="s">
        <v>106</v>
      </c>
      <c r="L598" s="113">
        <v>613.29639999999995</v>
      </c>
    </row>
    <row r="599" spans="1:12">
      <c r="A599" s="115">
        <v>44954</v>
      </c>
      <c r="B599" s="105" t="s">
        <v>45</v>
      </c>
      <c r="C599" s="116" t="s">
        <v>57</v>
      </c>
      <c r="D599" s="106" t="s">
        <v>6</v>
      </c>
      <c r="E599" s="121">
        <v>1650</v>
      </c>
      <c r="F599" s="108">
        <f t="shared" si="9"/>
        <v>2.6903793989333709</v>
      </c>
      <c r="G599" s="109" t="s">
        <v>65</v>
      </c>
      <c r="H599" s="110"/>
      <c r="I599" s="109" t="s">
        <v>13</v>
      </c>
      <c r="J599" s="111" t="s">
        <v>22</v>
      </c>
      <c r="K599" s="112" t="s">
        <v>106</v>
      </c>
      <c r="L599" s="113">
        <v>613.29639999999995</v>
      </c>
    </row>
    <row r="600" spans="1:12">
      <c r="A600" s="104">
        <v>44956</v>
      </c>
      <c r="B600" s="105" t="s">
        <v>199</v>
      </c>
      <c r="C600" s="116" t="s">
        <v>57</v>
      </c>
      <c r="D600" s="106" t="s">
        <v>7</v>
      </c>
      <c r="E600" s="128">
        <v>1800</v>
      </c>
      <c r="F600" s="108">
        <f t="shared" si="9"/>
        <v>2.9349593442909501</v>
      </c>
      <c r="G600" s="129" t="s">
        <v>200</v>
      </c>
      <c r="H600" s="110"/>
      <c r="I600" s="109" t="s">
        <v>20</v>
      </c>
      <c r="J600" s="111" t="s">
        <v>22</v>
      </c>
      <c r="K600" s="112" t="s">
        <v>106</v>
      </c>
      <c r="L600" s="113">
        <v>613.29639999999995</v>
      </c>
    </row>
    <row r="601" spans="1:12">
      <c r="A601" s="104">
        <v>44956</v>
      </c>
      <c r="B601" s="140" t="s">
        <v>45</v>
      </c>
      <c r="C601" s="116" t="s">
        <v>57</v>
      </c>
      <c r="D601" s="106" t="s">
        <v>8</v>
      </c>
      <c r="E601" s="107">
        <v>1700</v>
      </c>
      <c r="F601" s="108">
        <f t="shared" si="9"/>
        <v>2.771906047385897</v>
      </c>
      <c r="G601" s="109" t="s">
        <v>66</v>
      </c>
      <c r="H601" s="110"/>
      <c r="I601" s="118" t="s">
        <v>14</v>
      </c>
      <c r="J601" s="111" t="s">
        <v>22</v>
      </c>
      <c r="K601" s="112" t="s">
        <v>106</v>
      </c>
      <c r="L601" s="113">
        <v>613.29639999999995</v>
      </c>
    </row>
    <row r="602" spans="1:12">
      <c r="A602" s="115">
        <v>44956</v>
      </c>
      <c r="B602" s="119" t="s">
        <v>45</v>
      </c>
      <c r="C602" s="116" t="s">
        <v>57</v>
      </c>
      <c r="D602" s="106" t="s">
        <v>9</v>
      </c>
      <c r="E602" s="117">
        <v>2500</v>
      </c>
      <c r="F602" s="108">
        <f t="shared" si="9"/>
        <v>4.0763324226263196</v>
      </c>
      <c r="G602" s="118" t="s">
        <v>90</v>
      </c>
      <c r="H602" s="110"/>
      <c r="I602" s="118" t="s">
        <v>17</v>
      </c>
      <c r="J602" s="111" t="s">
        <v>22</v>
      </c>
      <c r="K602" s="112" t="s">
        <v>106</v>
      </c>
      <c r="L602" s="113">
        <v>613.29639999999995</v>
      </c>
    </row>
    <row r="603" spans="1:12">
      <c r="A603" s="122">
        <v>44956</v>
      </c>
      <c r="B603" s="123" t="s">
        <v>45</v>
      </c>
      <c r="C603" s="116" t="s">
        <v>57</v>
      </c>
      <c r="D603" s="124" t="s">
        <v>9</v>
      </c>
      <c r="E603" s="125">
        <v>1700</v>
      </c>
      <c r="F603" s="108">
        <f t="shared" si="9"/>
        <v>2.771906047385897</v>
      </c>
      <c r="G603" s="126" t="s">
        <v>59</v>
      </c>
      <c r="H603" s="110"/>
      <c r="I603" s="118" t="s">
        <v>16</v>
      </c>
      <c r="J603" s="111" t="s">
        <v>22</v>
      </c>
      <c r="K603" s="112" t="s">
        <v>106</v>
      </c>
      <c r="L603" s="113">
        <v>613.29639999999995</v>
      </c>
    </row>
    <row r="604" spans="1:12">
      <c r="A604" s="104">
        <v>44956</v>
      </c>
      <c r="B604" s="105" t="s">
        <v>45</v>
      </c>
      <c r="C604" s="116" t="s">
        <v>57</v>
      </c>
      <c r="D604" s="106" t="s">
        <v>6</v>
      </c>
      <c r="E604" s="120">
        <v>1900</v>
      </c>
      <c r="F604" s="108">
        <f t="shared" si="9"/>
        <v>3.0980126411960027</v>
      </c>
      <c r="G604" s="118" t="s">
        <v>132</v>
      </c>
      <c r="H604" s="110"/>
      <c r="I604" s="118" t="s">
        <v>127</v>
      </c>
      <c r="J604" s="111" t="s">
        <v>22</v>
      </c>
      <c r="K604" s="112" t="s">
        <v>106</v>
      </c>
      <c r="L604" s="113">
        <v>613.29639999999995</v>
      </c>
    </row>
    <row r="605" spans="1:12">
      <c r="A605" s="115">
        <v>44956</v>
      </c>
      <c r="B605" s="105" t="s">
        <v>45</v>
      </c>
      <c r="C605" s="116" t="s">
        <v>57</v>
      </c>
      <c r="D605" s="106" t="s">
        <v>6</v>
      </c>
      <c r="E605" s="121">
        <v>1800</v>
      </c>
      <c r="F605" s="108">
        <f t="shared" si="9"/>
        <v>2.9349593442909501</v>
      </c>
      <c r="G605" s="109" t="s">
        <v>65</v>
      </c>
      <c r="H605" s="110"/>
      <c r="I605" s="109" t="s">
        <v>13</v>
      </c>
      <c r="J605" s="111" t="s">
        <v>22</v>
      </c>
      <c r="K605" s="112" t="s">
        <v>106</v>
      </c>
      <c r="L605" s="113">
        <v>613.29639999999995</v>
      </c>
    </row>
    <row r="606" spans="1:12">
      <c r="A606" s="104">
        <v>44956</v>
      </c>
      <c r="B606" s="105" t="s">
        <v>45</v>
      </c>
      <c r="C606" s="116" t="s">
        <v>57</v>
      </c>
      <c r="D606" s="106" t="s">
        <v>6</v>
      </c>
      <c r="E606" s="131">
        <v>1950</v>
      </c>
      <c r="F606" s="108">
        <f t="shared" si="9"/>
        <v>3.1795392896485293</v>
      </c>
      <c r="G606" s="109" t="s">
        <v>64</v>
      </c>
      <c r="H606" s="110"/>
      <c r="I606" s="130" t="s">
        <v>24</v>
      </c>
      <c r="J606" s="111" t="s">
        <v>22</v>
      </c>
      <c r="K606" s="112" t="s">
        <v>106</v>
      </c>
      <c r="L606" s="113">
        <v>613.29639999999995</v>
      </c>
    </row>
    <row r="607" spans="1:12">
      <c r="A607" s="104">
        <v>44956</v>
      </c>
      <c r="B607" s="105" t="s">
        <v>81</v>
      </c>
      <c r="C607" s="116" t="s">
        <v>57</v>
      </c>
      <c r="D607" s="106" t="s">
        <v>6</v>
      </c>
      <c r="E607" s="131">
        <v>1800</v>
      </c>
      <c r="F607" s="108">
        <f t="shared" si="9"/>
        <v>2.9349593442909501</v>
      </c>
      <c r="G607" s="118" t="s">
        <v>63</v>
      </c>
      <c r="H607" s="110"/>
      <c r="I607" s="118" t="s">
        <v>44</v>
      </c>
      <c r="J607" s="111" t="s">
        <v>22</v>
      </c>
      <c r="K607" s="112" t="s">
        <v>106</v>
      </c>
      <c r="L607" s="113">
        <v>613.29639999999995</v>
      </c>
    </row>
    <row r="608" spans="1:12">
      <c r="A608" s="104">
        <v>44956</v>
      </c>
      <c r="B608" s="105" t="s">
        <v>45</v>
      </c>
      <c r="C608" s="116" t="s">
        <v>57</v>
      </c>
      <c r="D608" s="106" t="s">
        <v>6</v>
      </c>
      <c r="E608" s="131">
        <v>1900</v>
      </c>
      <c r="F608" s="108">
        <f t="shared" si="9"/>
        <v>3.0980126411960027</v>
      </c>
      <c r="G608" s="109" t="s">
        <v>105</v>
      </c>
      <c r="H608" s="110"/>
      <c r="I608" s="118" t="s">
        <v>104</v>
      </c>
      <c r="J608" s="111" t="s">
        <v>22</v>
      </c>
      <c r="K608" s="112" t="s">
        <v>106</v>
      </c>
      <c r="L608" s="113">
        <v>613.29639999999995</v>
      </c>
    </row>
    <row r="609" spans="1:12">
      <c r="A609" s="104">
        <v>44956</v>
      </c>
      <c r="B609" s="105" t="s">
        <v>45</v>
      </c>
      <c r="C609" s="116" t="s">
        <v>57</v>
      </c>
      <c r="D609" s="106" t="s">
        <v>6</v>
      </c>
      <c r="E609" s="131">
        <v>2000</v>
      </c>
      <c r="F609" s="108">
        <f t="shared" si="9"/>
        <v>3.2610659381010554</v>
      </c>
      <c r="G609" s="109" t="s">
        <v>140</v>
      </c>
      <c r="H609" s="110"/>
      <c r="I609" s="118" t="s">
        <v>136</v>
      </c>
      <c r="J609" s="111" t="s">
        <v>22</v>
      </c>
      <c r="K609" s="112" t="s">
        <v>106</v>
      </c>
      <c r="L609" s="113">
        <v>613.29639999999995</v>
      </c>
    </row>
    <row r="610" spans="1:12">
      <c r="A610" s="104">
        <v>44956</v>
      </c>
      <c r="B610" s="105" t="s">
        <v>45</v>
      </c>
      <c r="C610" s="116" t="s">
        <v>57</v>
      </c>
      <c r="D610" s="106" t="s">
        <v>6</v>
      </c>
      <c r="E610" s="131">
        <v>1000</v>
      </c>
      <c r="F610" s="108">
        <f t="shared" si="9"/>
        <v>1.6305329690505277</v>
      </c>
      <c r="G610" s="118" t="s">
        <v>142</v>
      </c>
      <c r="H610" s="110"/>
      <c r="I610" s="118" t="s">
        <v>119</v>
      </c>
      <c r="J610" s="111" t="s">
        <v>22</v>
      </c>
      <c r="K610" s="112" t="s">
        <v>106</v>
      </c>
      <c r="L610" s="113">
        <v>613.29639999999995</v>
      </c>
    </row>
    <row r="611" spans="1:12">
      <c r="A611" s="104">
        <v>44956</v>
      </c>
      <c r="B611" s="105" t="s">
        <v>45</v>
      </c>
      <c r="C611" s="116" t="s">
        <v>57</v>
      </c>
      <c r="D611" s="106" t="s">
        <v>7</v>
      </c>
      <c r="E611" s="121">
        <v>1500</v>
      </c>
      <c r="F611" s="108">
        <f t="shared" si="9"/>
        <v>2.4457994535757916</v>
      </c>
      <c r="G611" s="109" t="s">
        <v>133</v>
      </c>
      <c r="H611" s="110"/>
      <c r="I611" s="109" t="s">
        <v>12</v>
      </c>
      <c r="J611" s="111" t="s">
        <v>22</v>
      </c>
      <c r="K611" s="112" t="s">
        <v>106</v>
      </c>
      <c r="L611" s="113">
        <v>613.29639999999995</v>
      </c>
    </row>
    <row r="612" spans="1:12">
      <c r="A612" s="104">
        <v>44956</v>
      </c>
      <c r="B612" s="105" t="s">
        <v>45</v>
      </c>
      <c r="C612" s="116" t="s">
        <v>57</v>
      </c>
      <c r="D612" s="106" t="s">
        <v>10</v>
      </c>
      <c r="E612" s="107">
        <v>1800</v>
      </c>
      <c r="F612" s="108">
        <f t="shared" si="9"/>
        <v>2.9349593442909501</v>
      </c>
      <c r="G612" s="118" t="s">
        <v>247</v>
      </c>
      <c r="H612" s="110"/>
      <c r="I612" s="118" t="s">
        <v>135</v>
      </c>
      <c r="J612" s="111" t="s">
        <v>22</v>
      </c>
      <c r="K612" s="112" t="s">
        <v>106</v>
      </c>
      <c r="L612" s="113">
        <v>613.29639999999995</v>
      </c>
    </row>
    <row r="613" spans="1:12">
      <c r="A613" s="104">
        <v>44956</v>
      </c>
      <c r="B613" s="105" t="s">
        <v>45</v>
      </c>
      <c r="C613" s="116" t="s">
        <v>57</v>
      </c>
      <c r="D613" s="106" t="s">
        <v>7</v>
      </c>
      <c r="E613" s="121">
        <v>1950</v>
      </c>
      <c r="F613" s="108">
        <f t="shared" si="9"/>
        <v>3.1795392896485293</v>
      </c>
      <c r="G613" s="118" t="s">
        <v>60</v>
      </c>
      <c r="H613" s="110"/>
      <c r="I613" s="109" t="s">
        <v>39</v>
      </c>
      <c r="J613" s="111" t="s">
        <v>22</v>
      </c>
      <c r="K613" s="112" t="s">
        <v>106</v>
      </c>
      <c r="L613" s="113">
        <v>613.29639999999995</v>
      </c>
    </row>
    <row r="614" spans="1:12">
      <c r="A614" s="104">
        <v>44956</v>
      </c>
      <c r="B614" s="105" t="s">
        <v>45</v>
      </c>
      <c r="C614" s="116" t="s">
        <v>57</v>
      </c>
      <c r="D614" s="106" t="s">
        <v>7</v>
      </c>
      <c r="E614" s="121">
        <v>1800</v>
      </c>
      <c r="F614" s="108">
        <f t="shared" si="9"/>
        <v>2.9349593442909501</v>
      </c>
      <c r="G614" s="109" t="s">
        <v>92</v>
      </c>
      <c r="H614" s="110"/>
      <c r="I614" s="109" t="s">
        <v>58</v>
      </c>
      <c r="J614" s="111" t="s">
        <v>22</v>
      </c>
      <c r="K614" s="112" t="s">
        <v>106</v>
      </c>
      <c r="L614" s="113">
        <v>613.29639999999995</v>
      </c>
    </row>
    <row r="615" spans="1:12">
      <c r="A615" s="104">
        <v>44956</v>
      </c>
      <c r="B615" s="105" t="s">
        <v>45</v>
      </c>
      <c r="C615" s="116" t="s">
        <v>57</v>
      </c>
      <c r="D615" s="106" t="s">
        <v>10</v>
      </c>
      <c r="E615" s="107">
        <v>2000</v>
      </c>
      <c r="F615" s="108">
        <f t="shared" si="9"/>
        <v>3.2610659381010554</v>
      </c>
      <c r="G615" s="118" t="s">
        <v>62</v>
      </c>
      <c r="H615" s="110"/>
      <c r="I615" s="109" t="s">
        <v>15</v>
      </c>
      <c r="J615" s="111" t="s">
        <v>22</v>
      </c>
      <c r="K615" s="112" t="s">
        <v>106</v>
      </c>
      <c r="L615" s="113">
        <v>613.29639999999995</v>
      </c>
    </row>
    <row r="616" spans="1:12">
      <c r="A616" s="104">
        <v>44957</v>
      </c>
      <c r="B616" s="133" t="s">
        <v>125</v>
      </c>
      <c r="C616" s="133" t="s">
        <v>103</v>
      </c>
      <c r="D616" s="137" t="s">
        <v>10</v>
      </c>
      <c r="E616" s="134">
        <v>17523</v>
      </c>
      <c r="F616" s="108">
        <f t="shared" si="9"/>
        <v>28.571829216672398</v>
      </c>
      <c r="G616" s="135" t="s">
        <v>26</v>
      </c>
      <c r="H616" s="136"/>
      <c r="I616" s="136" t="s">
        <v>56</v>
      </c>
      <c r="J616" s="111" t="s">
        <v>22</v>
      </c>
      <c r="K616" s="112" t="s">
        <v>106</v>
      </c>
      <c r="L616" s="113">
        <v>613.29639999999995</v>
      </c>
    </row>
    <row r="617" spans="1:12">
      <c r="A617" s="104">
        <v>44957</v>
      </c>
      <c r="B617" s="133" t="s">
        <v>126</v>
      </c>
      <c r="C617" s="133" t="s">
        <v>103</v>
      </c>
      <c r="D617" s="137" t="s">
        <v>10</v>
      </c>
      <c r="E617" s="134">
        <v>36366</v>
      </c>
      <c r="F617" s="108">
        <f t="shared" si="9"/>
        <v>59.295961952491488</v>
      </c>
      <c r="G617" s="135" t="s">
        <v>26</v>
      </c>
      <c r="H617" s="136"/>
      <c r="I617" s="136" t="s">
        <v>55</v>
      </c>
      <c r="J617" s="111" t="s">
        <v>22</v>
      </c>
      <c r="K617" s="112" t="s">
        <v>106</v>
      </c>
      <c r="L617" s="113">
        <v>613.29639999999995</v>
      </c>
    </row>
    <row r="618" spans="1:12">
      <c r="A618" s="104">
        <v>44957</v>
      </c>
      <c r="B618" s="133" t="s">
        <v>197</v>
      </c>
      <c r="C618" s="133" t="s">
        <v>103</v>
      </c>
      <c r="D618" s="137" t="s">
        <v>10</v>
      </c>
      <c r="E618" s="134">
        <f>2385-701</f>
        <v>1684</v>
      </c>
      <c r="F618" s="108">
        <f t="shared" si="9"/>
        <v>2.7458175198810886</v>
      </c>
      <c r="G618" s="135" t="s">
        <v>26</v>
      </c>
      <c r="H618" s="136"/>
      <c r="I618" s="136" t="s">
        <v>198</v>
      </c>
      <c r="J618" s="111" t="s">
        <v>22</v>
      </c>
      <c r="K618" s="112" t="s">
        <v>106</v>
      </c>
      <c r="L618" s="113">
        <v>613.29639999999995</v>
      </c>
    </row>
    <row r="619" spans="1:12">
      <c r="A619" s="104">
        <v>44957</v>
      </c>
      <c r="B619" s="105" t="s">
        <v>199</v>
      </c>
      <c r="C619" s="116" t="s">
        <v>57</v>
      </c>
      <c r="D619" s="138" t="s">
        <v>7</v>
      </c>
      <c r="E619" s="128">
        <v>1900</v>
      </c>
      <c r="F619" s="108">
        <f t="shared" si="9"/>
        <v>3.0980126411960027</v>
      </c>
      <c r="G619" s="129" t="s">
        <v>200</v>
      </c>
      <c r="H619" s="110"/>
      <c r="I619" s="109" t="s">
        <v>20</v>
      </c>
      <c r="J619" s="111" t="s">
        <v>22</v>
      </c>
      <c r="K619" s="112" t="s">
        <v>106</v>
      </c>
      <c r="L619" s="113">
        <v>613.29639999999995</v>
      </c>
    </row>
    <row r="620" spans="1:12">
      <c r="A620" s="104">
        <v>44957</v>
      </c>
      <c r="B620" s="140" t="s">
        <v>45</v>
      </c>
      <c r="C620" s="116" t="s">
        <v>57</v>
      </c>
      <c r="D620" s="106" t="s">
        <v>8</v>
      </c>
      <c r="E620" s="107">
        <v>1800</v>
      </c>
      <c r="F620" s="108">
        <f t="shared" si="9"/>
        <v>2.9349593442909501</v>
      </c>
      <c r="G620" s="109" t="s">
        <v>66</v>
      </c>
      <c r="H620" s="110"/>
      <c r="I620" s="118" t="s">
        <v>14</v>
      </c>
      <c r="J620" s="111" t="s">
        <v>22</v>
      </c>
      <c r="K620" s="112" t="s">
        <v>106</v>
      </c>
      <c r="L620" s="113">
        <v>613.29639999999995</v>
      </c>
    </row>
    <row r="621" spans="1:12">
      <c r="A621" s="115">
        <v>44957</v>
      </c>
      <c r="B621" s="119" t="s">
        <v>45</v>
      </c>
      <c r="C621" s="116" t="s">
        <v>57</v>
      </c>
      <c r="D621" s="106" t="s">
        <v>9</v>
      </c>
      <c r="E621" s="117">
        <v>2500</v>
      </c>
      <c r="F621" s="108">
        <f t="shared" si="9"/>
        <v>4.0763324226263196</v>
      </c>
      <c r="G621" s="118" t="s">
        <v>90</v>
      </c>
      <c r="H621" s="110"/>
      <c r="I621" s="118" t="s">
        <v>17</v>
      </c>
      <c r="J621" s="111" t="s">
        <v>22</v>
      </c>
      <c r="K621" s="112" t="s">
        <v>106</v>
      </c>
      <c r="L621" s="113">
        <v>613.29639999999995</v>
      </c>
    </row>
    <row r="622" spans="1:12">
      <c r="A622" s="122">
        <v>44957</v>
      </c>
      <c r="B622" s="123" t="s">
        <v>45</v>
      </c>
      <c r="C622" s="116" t="s">
        <v>57</v>
      </c>
      <c r="D622" s="124" t="s">
        <v>9</v>
      </c>
      <c r="E622" s="125">
        <v>1900</v>
      </c>
      <c r="F622" s="108">
        <f t="shared" si="9"/>
        <v>3.0980126411960027</v>
      </c>
      <c r="G622" s="126" t="s">
        <v>59</v>
      </c>
      <c r="H622" s="110"/>
      <c r="I622" s="118" t="s">
        <v>16</v>
      </c>
      <c r="J622" s="111" t="s">
        <v>22</v>
      </c>
      <c r="K622" s="112" t="s">
        <v>106</v>
      </c>
      <c r="L622" s="113">
        <v>613.29639999999995</v>
      </c>
    </row>
    <row r="623" spans="1:12">
      <c r="A623" s="104">
        <v>44957</v>
      </c>
      <c r="B623" s="105" t="s">
        <v>45</v>
      </c>
      <c r="C623" s="116" t="s">
        <v>57</v>
      </c>
      <c r="D623" s="106" t="s">
        <v>6</v>
      </c>
      <c r="E623" s="120">
        <v>1900</v>
      </c>
      <c r="F623" s="108">
        <f t="shared" si="9"/>
        <v>3.0980126411960027</v>
      </c>
      <c r="G623" s="118" t="s">
        <v>132</v>
      </c>
      <c r="H623" s="110"/>
      <c r="I623" s="118" t="s">
        <v>127</v>
      </c>
      <c r="J623" s="111" t="s">
        <v>22</v>
      </c>
      <c r="K623" s="112" t="s">
        <v>106</v>
      </c>
      <c r="L623" s="113">
        <v>613.29639999999995</v>
      </c>
    </row>
    <row r="624" spans="1:12">
      <c r="A624" s="115">
        <v>44957</v>
      </c>
      <c r="B624" s="105" t="s">
        <v>45</v>
      </c>
      <c r="C624" s="116" t="s">
        <v>57</v>
      </c>
      <c r="D624" s="106" t="s">
        <v>6</v>
      </c>
      <c r="E624" s="121">
        <v>1900</v>
      </c>
      <c r="F624" s="108">
        <f t="shared" si="9"/>
        <v>3.0980126411960027</v>
      </c>
      <c r="G624" s="109" t="s">
        <v>65</v>
      </c>
      <c r="H624" s="110"/>
      <c r="I624" s="109" t="s">
        <v>13</v>
      </c>
      <c r="J624" s="111" t="s">
        <v>22</v>
      </c>
      <c r="K624" s="112" t="s">
        <v>106</v>
      </c>
      <c r="L624" s="113">
        <v>613.29639999999995</v>
      </c>
    </row>
    <row r="625" spans="1:12">
      <c r="A625" s="104">
        <v>44957</v>
      </c>
      <c r="B625" s="105" t="s">
        <v>45</v>
      </c>
      <c r="C625" s="116" t="s">
        <v>57</v>
      </c>
      <c r="D625" s="106" t="s">
        <v>6</v>
      </c>
      <c r="E625" s="131">
        <v>2500</v>
      </c>
      <c r="F625" s="108">
        <f t="shared" si="9"/>
        <v>4.0763324226263196</v>
      </c>
      <c r="G625" s="109" t="s">
        <v>64</v>
      </c>
      <c r="H625" s="110"/>
      <c r="I625" s="130" t="s">
        <v>24</v>
      </c>
      <c r="J625" s="111" t="s">
        <v>22</v>
      </c>
      <c r="K625" s="112" t="s">
        <v>106</v>
      </c>
      <c r="L625" s="113">
        <v>613.29639999999995</v>
      </c>
    </row>
    <row r="626" spans="1:12">
      <c r="A626" s="104">
        <v>44957</v>
      </c>
      <c r="B626" s="105" t="s">
        <v>81</v>
      </c>
      <c r="C626" s="116" t="s">
        <v>57</v>
      </c>
      <c r="D626" s="106" t="s">
        <v>6</v>
      </c>
      <c r="E626" s="131">
        <v>1800</v>
      </c>
      <c r="F626" s="108">
        <f t="shared" si="9"/>
        <v>2.9349593442909501</v>
      </c>
      <c r="G626" s="118" t="s">
        <v>63</v>
      </c>
      <c r="H626" s="110"/>
      <c r="I626" s="118" t="s">
        <v>44</v>
      </c>
      <c r="J626" s="111" t="s">
        <v>22</v>
      </c>
      <c r="K626" s="112" t="s">
        <v>106</v>
      </c>
      <c r="L626" s="113">
        <v>613.29639999999995</v>
      </c>
    </row>
    <row r="627" spans="1:12">
      <c r="A627" s="104">
        <v>44957</v>
      </c>
      <c r="B627" s="105" t="s">
        <v>45</v>
      </c>
      <c r="C627" s="116" t="s">
        <v>57</v>
      </c>
      <c r="D627" s="106" t="s">
        <v>6</v>
      </c>
      <c r="E627" s="131">
        <v>1950</v>
      </c>
      <c r="F627" s="108">
        <f t="shared" si="9"/>
        <v>3.1795392896485293</v>
      </c>
      <c r="G627" s="109" t="s">
        <v>105</v>
      </c>
      <c r="H627" s="110"/>
      <c r="I627" s="118" t="s">
        <v>104</v>
      </c>
      <c r="J627" s="111" t="s">
        <v>22</v>
      </c>
      <c r="K627" s="112" t="s">
        <v>106</v>
      </c>
      <c r="L627" s="113">
        <v>613.29639999999995</v>
      </c>
    </row>
    <row r="628" spans="1:12">
      <c r="A628" s="104">
        <v>44957</v>
      </c>
      <c r="B628" s="105" t="s">
        <v>45</v>
      </c>
      <c r="C628" s="116" t="s">
        <v>57</v>
      </c>
      <c r="D628" s="106" t="s">
        <v>6</v>
      </c>
      <c r="E628" s="131">
        <v>2000</v>
      </c>
      <c r="F628" s="108">
        <f t="shared" si="9"/>
        <v>3.2610659381010554</v>
      </c>
      <c r="G628" s="109" t="s">
        <v>140</v>
      </c>
      <c r="H628" s="110"/>
      <c r="I628" s="118" t="s">
        <v>136</v>
      </c>
      <c r="J628" s="111" t="s">
        <v>22</v>
      </c>
      <c r="K628" s="112" t="s">
        <v>106</v>
      </c>
      <c r="L628" s="113">
        <v>613.29639999999995</v>
      </c>
    </row>
    <row r="629" spans="1:12">
      <c r="A629" s="104">
        <v>44957</v>
      </c>
      <c r="B629" s="105" t="s">
        <v>45</v>
      </c>
      <c r="C629" s="116" t="s">
        <v>57</v>
      </c>
      <c r="D629" s="106" t="s">
        <v>6</v>
      </c>
      <c r="E629" s="131">
        <v>500</v>
      </c>
      <c r="F629" s="108">
        <f t="shared" si="9"/>
        <v>0.81526648452526385</v>
      </c>
      <c r="G629" s="118" t="s">
        <v>142</v>
      </c>
      <c r="H629" s="110"/>
      <c r="I629" s="118" t="s">
        <v>119</v>
      </c>
      <c r="J629" s="111" t="s">
        <v>22</v>
      </c>
      <c r="K629" s="112" t="s">
        <v>106</v>
      </c>
      <c r="L629" s="113">
        <v>613.29639999999995</v>
      </c>
    </row>
    <row r="630" spans="1:12">
      <c r="A630" s="104">
        <v>44957</v>
      </c>
      <c r="B630" s="105" t="s">
        <v>45</v>
      </c>
      <c r="C630" s="116" t="s">
        <v>57</v>
      </c>
      <c r="D630" s="106" t="s">
        <v>7</v>
      </c>
      <c r="E630" s="121">
        <v>1500</v>
      </c>
      <c r="F630" s="108">
        <f t="shared" si="9"/>
        <v>2.4457994535757916</v>
      </c>
      <c r="G630" s="109" t="s">
        <v>133</v>
      </c>
      <c r="H630" s="110"/>
      <c r="I630" s="109" t="s">
        <v>12</v>
      </c>
      <c r="J630" s="111" t="s">
        <v>22</v>
      </c>
      <c r="K630" s="112" t="s">
        <v>106</v>
      </c>
      <c r="L630" s="113">
        <v>613.29639999999995</v>
      </c>
    </row>
    <row r="631" spans="1:12">
      <c r="A631" s="104">
        <v>44957</v>
      </c>
      <c r="B631" s="105" t="s">
        <v>45</v>
      </c>
      <c r="C631" s="116" t="s">
        <v>57</v>
      </c>
      <c r="D631" s="106" t="s">
        <v>10</v>
      </c>
      <c r="E631" s="107">
        <v>1800</v>
      </c>
      <c r="F631" s="108">
        <f t="shared" si="9"/>
        <v>2.9349593442909501</v>
      </c>
      <c r="G631" s="118" t="s">
        <v>247</v>
      </c>
      <c r="H631" s="110"/>
      <c r="I631" s="118" t="s">
        <v>135</v>
      </c>
      <c r="J631" s="111" t="s">
        <v>22</v>
      </c>
      <c r="K631" s="112" t="s">
        <v>106</v>
      </c>
      <c r="L631" s="113">
        <v>613.29639999999995</v>
      </c>
    </row>
    <row r="632" spans="1:12">
      <c r="A632" s="104">
        <v>44957</v>
      </c>
      <c r="B632" s="105" t="s">
        <v>45</v>
      </c>
      <c r="C632" s="116" t="s">
        <v>57</v>
      </c>
      <c r="D632" s="106" t="s">
        <v>7</v>
      </c>
      <c r="E632" s="121">
        <v>1950</v>
      </c>
      <c r="F632" s="108">
        <f t="shared" si="9"/>
        <v>3.1795392896485293</v>
      </c>
      <c r="G632" s="118" t="s">
        <v>60</v>
      </c>
      <c r="H632" s="110"/>
      <c r="I632" s="109" t="s">
        <v>39</v>
      </c>
      <c r="J632" s="111" t="s">
        <v>22</v>
      </c>
      <c r="K632" s="112" t="s">
        <v>106</v>
      </c>
      <c r="L632" s="113">
        <v>613.29639999999995</v>
      </c>
    </row>
    <row r="633" spans="1:12">
      <c r="A633" s="104">
        <v>44957</v>
      </c>
      <c r="B633" s="105" t="s">
        <v>268</v>
      </c>
      <c r="C633" s="116" t="s">
        <v>57</v>
      </c>
      <c r="D633" s="106" t="s">
        <v>7</v>
      </c>
      <c r="E633" s="121">
        <v>2000</v>
      </c>
      <c r="F633" s="108">
        <f t="shared" si="9"/>
        <v>3.2610659381010554</v>
      </c>
      <c r="G633" s="109" t="s">
        <v>176</v>
      </c>
      <c r="H633" s="110"/>
      <c r="I633" s="109" t="s">
        <v>58</v>
      </c>
      <c r="J633" s="111" t="s">
        <v>22</v>
      </c>
      <c r="K633" s="112" t="s">
        <v>106</v>
      </c>
      <c r="L633" s="113">
        <v>613.29639999999995</v>
      </c>
    </row>
    <row r="634" spans="1:12">
      <c r="A634" s="104">
        <v>44957</v>
      </c>
      <c r="B634" s="105" t="s">
        <v>45</v>
      </c>
      <c r="C634" s="116" t="s">
        <v>57</v>
      </c>
      <c r="D634" s="106" t="s">
        <v>7</v>
      </c>
      <c r="E634" s="121">
        <v>1900</v>
      </c>
      <c r="F634" s="108">
        <f t="shared" si="9"/>
        <v>3.0980126411960027</v>
      </c>
      <c r="G634" s="109" t="s">
        <v>92</v>
      </c>
      <c r="H634" s="110"/>
      <c r="I634" s="109" t="s">
        <v>58</v>
      </c>
      <c r="J634" s="111" t="s">
        <v>22</v>
      </c>
      <c r="K634" s="112" t="s">
        <v>106</v>
      </c>
      <c r="L634" s="113">
        <v>613.29639999999995</v>
      </c>
    </row>
    <row r="635" spans="1:12">
      <c r="A635" s="104">
        <v>44957</v>
      </c>
      <c r="B635" s="105" t="s">
        <v>46</v>
      </c>
      <c r="C635" s="105" t="s">
        <v>264</v>
      </c>
      <c r="D635" s="106" t="s">
        <v>7</v>
      </c>
      <c r="E635" s="121">
        <v>5000</v>
      </c>
      <c r="F635" s="108">
        <f t="shared" si="9"/>
        <v>8.1049362303617389</v>
      </c>
      <c r="G635" s="109" t="s">
        <v>92</v>
      </c>
      <c r="H635" s="110"/>
      <c r="I635" s="109" t="s">
        <v>58</v>
      </c>
      <c r="J635" s="111" t="s">
        <v>22</v>
      </c>
      <c r="K635" s="112" t="s">
        <v>43</v>
      </c>
      <c r="L635" s="114">
        <v>616.90800000000002</v>
      </c>
    </row>
    <row r="636" spans="1:12">
      <c r="A636" s="104">
        <v>44957</v>
      </c>
      <c r="B636" s="105" t="s">
        <v>47</v>
      </c>
      <c r="C636" s="105" t="s">
        <v>264</v>
      </c>
      <c r="D636" s="106" t="s">
        <v>7</v>
      </c>
      <c r="E636" s="121">
        <v>10000</v>
      </c>
      <c r="F636" s="108">
        <f t="shared" si="9"/>
        <v>16.209872460723478</v>
      </c>
      <c r="G636" s="109" t="s">
        <v>181</v>
      </c>
      <c r="H636" s="110"/>
      <c r="I636" s="109" t="s">
        <v>58</v>
      </c>
      <c r="J636" s="111" t="s">
        <v>22</v>
      </c>
      <c r="K636" s="112" t="s">
        <v>43</v>
      </c>
      <c r="L636" s="114">
        <v>616.90800000000002</v>
      </c>
    </row>
    <row r="637" spans="1:12" s="70" customFormat="1" ht="12.75" hidden="1">
      <c r="A637" s="71"/>
    </row>
    <row r="638" spans="1:12" s="70" customFormat="1" ht="12.75" hidden="1">
      <c r="A638" s="71"/>
    </row>
    <row r="639" spans="1:12" s="70" customFormat="1" ht="12.75" hidden="1">
      <c r="A639" s="71"/>
    </row>
    <row r="640" spans="1:12" s="70" customFormat="1" ht="12.75" hidden="1">
      <c r="A640" s="71"/>
    </row>
    <row r="641" spans="1:1" s="70" customFormat="1" ht="12.75" hidden="1">
      <c r="A641" s="71"/>
    </row>
    <row r="642" spans="1:1" s="70" customFormat="1" ht="12.75" hidden="1">
      <c r="A642" s="71"/>
    </row>
    <row r="643" spans="1:1" s="70" customFormat="1" ht="12.75" hidden="1">
      <c r="A643" s="71"/>
    </row>
    <row r="644" spans="1:1" s="70" customFormat="1" ht="12.75" hidden="1">
      <c r="A644" s="71"/>
    </row>
    <row r="645" spans="1:1" s="70" customFormat="1" ht="12.75" hidden="1">
      <c r="A645" s="71"/>
    </row>
    <row r="646" spans="1:1" s="70" customFormat="1" ht="12.75" hidden="1">
      <c r="A646" s="71"/>
    </row>
    <row r="647" spans="1:1" s="70" customFormat="1" ht="12.75" hidden="1">
      <c r="A647" s="71"/>
    </row>
    <row r="648" spans="1:1" s="70" customFormat="1" ht="12.75" hidden="1">
      <c r="A648" s="71"/>
    </row>
    <row r="649" spans="1:1" s="70" customFormat="1" ht="12.75" hidden="1">
      <c r="A649" s="71"/>
    </row>
    <row r="650" spans="1:1" s="70" customFormat="1" ht="12.75" hidden="1">
      <c r="A650" s="71"/>
    </row>
    <row r="651" spans="1:1" s="70" customFormat="1" ht="12.75" hidden="1">
      <c r="A651" s="71"/>
    </row>
    <row r="652" spans="1:1" s="70" customFormat="1" ht="12.75" hidden="1">
      <c r="A652" s="71"/>
    </row>
    <row r="653" spans="1:1" s="70" customFormat="1" ht="12.75" hidden="1">
      <c r="A653" s="71"/>
    </row>
    <row r="654" spans="1:1" s="70" customFormat="1" ht="12.75" hidden="1">
      <c r="A654" s="71"/>
    </row>
    <row r="655" spans="1:1" s="70" customFormat="1" ht="12.75" hidden="1">
      <c r="A655" s="71"/>
    </row>
    <row r="656" spans="1:1" s="70" customFormat="1" ht="12.75" hidden="1">
      <c r="A656" s="71"/>
    </row>
    <row r="657" spans="1:1" s="70" customFormat="1" ht="12.75" hidden="1">
      <c r="A657" s="71"/>
    </row>
    <row r="658" spans="1:1" s="70" customFormat="1" ht="12.75" hidden="1">
      <c r="A658" s="71"/>
    </row>
    <row r="659" spans="1:1" s="70" customFormat="1" ht="12.75" hidden="1">
      <c r="A659" s="71"/>
    </row>
    <row r="660" spans="1:1" s="70" customFormat="1" ht="12.75" hidden="1">
      <c r="A660" s="71"/>
    </row>
    <row r="661" spans="1:1" s="70" customFormat="1" ht="12.75" hidden="1">
      <c r="A661" s="71"/>
    </row>
    <row r="662" spans="1:1" s="70" customFormat="1" ht="12.75" hidden="1">
      <c r="A662" s="71"/>
    </row>
    <row r="663" spans="1:1" s="70" customFormat="1" ht="12.75" hidden="1">
      <c r="A663" s="71"/>
    </row>
    <row r="664" spans="1:1" s="70" customFormat="1" ht="12.75" hidden="1">
      <c r="A664" s="71"/>
    </row>
    <row r="665" spans="1:1" s="70" customFormat="1" ht="12.75" hidden="1">
      <c r="A665" s="71"/>
    </row>
    <row r="666" spans="1:1" s="70" customFormat="1" ht="12.75" hidden="1">
      <c r="A666" s="71"/>
    </row>
    <row r="667" spans="1:1" s="70" customFormat="1" ht="12.75" hidden="1">
      <c r="A667" s="71"/>
    </row>
    <row r="668" spans="1:1" s="70" customFormat="1" ht="12.75" hidden="1">
      <c r="A668" s="71"/>
    </row>
    <row r="669" spans="1:1" s="70" customFormat="1" ht="12.75" hidden="1">
      <c r="A669" s="71"/>
    </row>
    <row r="670" spans="1:1" s="70" customFormat="1" ht="12.75" hidden="1">
      <c r="A670" s="71"/>
    </row>
    <row r="671" spans="1:1" s="70" customFormat="1" ht="12.75" hidden="1">
      <c r="A671" s="71"/>
    </row>
    <row r="672" spans="1:1" s="70" customFormat="1" ht="12.75" hidden="1">
      <c r="A672" s="71"/>
    </row>
    <row r="673" spans="1:1" s="70" customFormat="1" ht="12.75" hidden="1">
      <c r="A673" s="71"/>
    </row>
    <row r="674" spans="1:1" s="70" customFormat="1" ht="12.75" hidden="1">
      <c r="A674" s="71"/>
    </row>
    <row r="675" spans="1:1" s="70" customFormat="1" ht="12.75" hidden="1">
      <c r="A675" s="71"/>
    </row>
    <row r="676" spans="1:1" s="70" customFormat="1" ht="12.75" hidden="1">
      <c r="A676" s="71"/>
    </row>
    <row r="677" spans="1:1" s="70" customFormat="1" ht="12.75" hidden="1">
      <c r="A677" s="71"/>
    </row>
    <row r="678" spans="1:1" s="70" customFormat="1" ht="12.75" hidden="1">
      <c r="A678" s="71"/>
    </row>
    <row r="679" spans="1:1" s="70" customFormat="1" ht="12.75" hidden="1">
      <c r="A679" s="71"/>
    </row>
    <row r="680" spans="1:1" s="70" customFormat="1" ht="12.75" hidden="1">
      <c r="A680" s="71"/>
    </row>
    <row r="681" spans="1:1" s="70" customFormat="1" ht="12.75" hidden="1">
      <c r="A681" s="71"/>
    </row>
    <row r="682" spans="1:1" s="70" customFormat="1" ht="12.75" hidden="1">
      <c r="A682" s="71"/>
    </row>
    <row r="683" spans="1:1" s="70" customFormat="1" ht="12.75" hidden="1">
      <c r="A683" s="71"/>
    </row>
    <row r="684" spans="1:1" s="70" customFormat="1" ht="12.75" hidden="1">
      <c r="A684" s="71"/>
    </row>
    <row r="685" spans="1:1" s="70" customFormat="1" ht="12.75" hidden="1">
      <c r="A685" s="71"/>
    </row>
    <row r="686" spans="1:1" s="70" customFormat="1" ht="12.75" hidden="1">
      <c r="A686" s="71"/>
    </row>
    <row r="687" spans="1:1" s="70" customFormat="1" ht="12.75" hidden="1">
      <c r="A687" s="71"/>
    </row>
    <row r="688" spans="1:1" s="70" customFormat="1" ht="12.75" hidden="1">
      <c r="A688" s="71"/>
    </row>
    <row r="689" spans="1:1" s="70" customFormat="1" ht="12.75" hidden="1">
      <c r="A689" s="71"/>
    </row>
    <row r="690" spans="1:1" s="70" customFormat="1" ht="12.75" hidden="1">
      <c r="A690" s="71"/>
    </row>
    <row r="691" spans="1:1" s="70" customFormat="1" ht="12.75" hidden="1">
      <c r="A691" s="71"/>
    </row>
    <row r="692" spans="1:1" s="70" customFormat="1" ht="12.75" hidden="1">
      <c r="A692" s="71"/>
    </row>
    <row r="693" spans="1:1" s="70" customFormat="1" ht="12.75" hidden="1">
      <c r="A693" s="71"/>
    </row>
    <row r="694" spans="1:1" s="70" customFormat="1" ht="12.75" hidden="1">
      <c r="A694" s="71"/>
    </row>
    <row r="695" spans="1:1" s="70" customFormat="1" ht="12.75" hidden="1">
      <c r="A695" s="71"/>
    </row>
    <row r="696" spans="1:1" s="70" customFormat="1" ht="12.75" hidden="1">
      <c r="A696" s="71"/>
    </row>
    <row r="697" spans="1:1" s="70" customFormat="1" ht="12.75" hidden="1">
      <c r="A697" s="71"/>
    </row>
    <row r="698" spans="1:1" s="70" customFormat="1" ht="12.75" hidden="1">
      <c r="A698" s="71"/>
    </row>
    <row r="699" spans="1:1" s="70" customFormat="1" ht="12.75" hidden="1">
      <c r="A699" s="71"/>
    </row>
    <row r="700" spans="1:1" s="70" customFormat="1" ht="12.75" hidden="1">
      <c r="A700" s="71"/>
    </row>
    <row r="701" spans="1:1" s="70" customFormat="1" ht="12.75" hidden="1">
      <c r="A701" s="71"/>
    </row>
    <row r="702" spans="1:1" s="70" customFormat="1" ht="12.75" hidden="1">
      <c r="A702" s="71"/>
    </row>
    <row r="703" spans="1:1" s="70" customFormat="1" ht="12.75" hidden="1">
      <c r="A703" s="71"/>
    </row>
    <row r="704" spans="1:1" s="70" customFormat="1" ht="12.75" hidden="1">
      <c r="A704" s="71"/>
    </row>
    <row r="705" spans="1:1" s="70" customFormat="1" ht="12.75" hidden="1">
      <c r="A705" s="71"/>
    </row>
    <row r="706" spans="1:1" s="70" customFormat="1" ht="12.75" hidden="1">
      <c r="A706" s="71"/>
    </row>
    <row r="707" spans="1:1" s="70" customFormat="1" ht="12.75" hidden="1">
      <c r="A707" s="71"/>
    </row>
    <row r="708" spans="1:1" s="70" customFormat="1" ht="12.75" hidden="1">
      <c r="A708" s="71"/>
    </row>
    <row r="709" spans="1:1" s="70" customFormat="1" ht="12.75" hidden="1">
      <c r="A709" s="71"/>
    </row>
    <row r="710" spans="1:1" s="70" customFormat="1" ht="12.75" hidden="1">
      <c r="A710" s="71"/>
    </row>
    <row r="711" spans="1:1" s="70" customFormat="1" ht="12.75" hidden="1">
      <c r="A711" s="71"/>
    </row>
    <row r="712" spans="1:1" s="70" customFormat="1" ht="12.75" hidden="1">
      <c r="A712" s="71"/>
    </row>
    <row r="713" spans="1:1" s="70" customFormat="1" ht="12.75" hidden="1">
      <c r="A713" s="71"/>
    </row>
    <row r="714" spans="1:1" s="70" customFormat="1" ht="12.75" hidden="1">
      <c r="A714" s="71"/>
    </row>
    <row r="715" spans="1:1" s="70" customFormat="1" ht="12.75" hidden="1">
      <c r="A715" s="71"/>
    </row>
    <row r="716" spans="1:1" s="70" customFormat="1" ht="12.75" hidden="1">
      <c r="A716" s="71"/>
    </row>
    <row r="717" spans="1:1" s="70" customFormat="1" ht="12.75" hidden="1">
      <c r="A717" s="71"/>
    </row>
    <row r="718" spans="1:1" s="70" customFormat="1" ht="12.75" hidden="1">
      <c r="A718" s="71"/>
    </row>
    <row r="719" spans="1:1" s="70" customFormat="1" ht="12.75" hidden="1">
      <c r="A719" s="71"/>
    </row>
    <row r="720" spans="1:1" s="70" customFormat="1" ht="12.75" hidden="1">
      <c r="A720" s="71"/>
    </row>
    <row r="721" spans="1:1" s="70" customFormat="1" ht="12.75" hidden="1">
      <c r="A721" s="71"/>
    </row>
    <row r="722" spans="1:1" s="70" customFormat="1" ht="12.75" hidden="1">
      <c r="A722" s="71"/>
    </row>
    <row r="723" spans="1:1" s="70" customFormat="1" ht="12.75" hidden="1">
      <c r="A723" s="71"/>
    </row>
    <row r="724" spans="1:1" s="70" customFormat="1" ht="12.75" hidden="1">
      <c r="A724" s="71"/>
    </row>
    <row r="725" spans="1:1" s="70" customFormat="1" ht="12.75" hidden="1">
      <c r="A725" s="71"/>
    </row>
    <row r="726" spans="1:1" s="70" customFormat="1" ht="12.75" hidden="1">
      <c r="A726" s="71"/>
    </row>
    <row r="727" spans="1:1" s="70" customFormat="1" ht="12.75" hidden="1">
      <c r="A727" s="71"/>
    </row>
    <row r="728" spans="1:1" s="70" customFormat="1" ht="12.75" hidden="1">
      <c r="A728" s="71"/>
    </row>
    <row r="729" spans="1:1" s="70" customFormat="1" ht="12.75" hidden="1">
      <c r="A729" s="71"/>
    </row>
    <row r="730" spans="1:1" s="70" customFormat="1" ht="12.75" hidden="1">
      <c r="A730" s="71"/>
    </row>
    <row r="731" spans="1:1" s="70" customFormat="1" ht="12.75" hidden="1">
      <c r="A731" s="71"/>
    </row>
    <row r="732" spans="1:1" s="70" customFormat="1" ht="12.75" hidden="1">
      <c r="A732" s="71"/>
    </row>
    <row r="733" spans="1:1" s="70" customFormat="1" ht="12.75" hidden="1">
      <c r="A733" s="71"/>
    </row>
    <row r="734" spans="1:1" s="70" customFormat="1" ht="12.75" hidden="1">
      <c r="A734" s="71"/>
    </row>
    <row r="735" spans="1:1" s="70" customFormat="1" ht="12.75" hidden="1">
      <c r="A735" s="71"/>
    </row>
    <row r="736" spans="1:1" s="70" customFormat="1" ht="12.75" hidden="1">
      <c r="A736" s="71"/>
    </row>
    <row r="737" spans="1:1" s="70" customFormat="1" ht="12.75" hidden="1">
      <c r="A737" s="71"/>
    </row>
    <row r="738" spans="1:1" s="70" customFormat="1" ht="12.75" hidden="1">
      <c r="A738" s="71"/>
    </row>
    <row r="739" spans="1:1" s="70" customFormat="1" ht="12.75" hidden="1">
      <c r="A739" s="71"/>
    </row>
    <row r="740" spans="1:1" s="70" customFormat="1" ht="12.75" hidden="1">
      <c r="A740" s="71"/>
    </row>
    <row r="741" spans="1:1" s="70" customFormat="1" ht="12.75" hidden="1">
      <c r="A741" s="71"/>
    </row>
    <row r="742" spans="1:1" s="70" customFormat="1" ht="12.75" hidden="1">
      <c r="A742" s="71"/>
    </row>
    <row r="743" spans="1:1" s="70" customFormat="1" ht="12.75" hidden="1">
      <c r="A743" s="71"/>
    </row>
    <row r="744" spans="1:1" s="70" customFormat="1" ht="12.75" hidden="1">
      <c r="A744" s="71"/>
    </row>
    <row r="745" spans="1:1" s="70" customFormat="1" ht="12.75" hidden="1">
      <c r="A745" s="71"/>
    </row>
    <row r="746" spans="1:1" s="70" customFormat="1" ht="12.75" hidden="1">
      <c r="A746" s="71"/>
    </row>
    <row r="747" spans="1:1" s="70" customFormat="1" ht="12.75" hidden="1">
      <c r="A747" s="71"/>
    </row>
    <row r="748" spans="1:1" s="70" customFormat="1" ht="12.75" hidden="1">
      <c r="A748" s="71"/>
    </row>
    <row r="749" spans="1:1" s="70" customFormat="1" ht="12.75" hidden="1">
      <c r="A749" s="71"/>
    </row>
    <row r="750" spans="1:1" s="70" customFormat="1" ht="12.75" hidden="1">
      <c r="A750" s="71"/>
    </row>
    <row r="751" spans="1:1" s="70" customFormat="1" ht="12.75" hidden="1">
      <c r="A751" s="71"/>
    </row>
    <row r="752" spans="1:1" s="70" customFormat="1" ht="12.75" hidden="1">
      <c r="A752" s="71"/>
    </row>
    <row r="753" spans="1:1" s="70" customFormat="1" ht="12.75" hidden="1">
      <c r="A753" s="71"/>
    </row>
    <row r="754" spans="1:1" s="70" customFormat="1" ht="12.75" hidden="1">
      <c r="A754" s="71"/>
    </row>
    <row r="755" spans="1:1" s="70" customFormat="1" ht="12.75" hidden="1">
      <c r="A755" s="71"/>
    </row>
    <row r="756" spans="1:1" s="70" customFormat="1" ht="12.75" hidden="1">
      <c r="A756" s="71"/>
    </row>
    <row r="757" spans="1:1" s="70" customFormat="1" ht="12.75" hidden="1">
      <c r="A757" s="71"/>
    </row>
    <row r="758" spans="1:1" s="70" customFormat="1" ht="12.75" hidden="1">
      <c r="A758" s="71"/>
    </row>
    <row r="759" spans="1:1" s="70" customFormat="1" ht="12.75" hidden="1">
      <c r="A759" s="71"/>
    </row>
    <row r="760" spans="1:1" s="70" customFormat="1" ht="12.75" hidden="1">
      <c r="A760" s="71"/>
    </row>
    <row r="761" spans="1:1" s="70" customFormat="1" ht="12.75" hidden="1">
      <c r="A761" s="71"/>
    </row>
    <row r="762" spans="1:1" s="70" customFormat="1" ht="12.75" hidden="1">
      <c r="A762" s="71"/>
    </row>
    <row r="763" spans="1:1" s="70" customFormat="1" ht="12.75" hidden="1">
      <c r="A763" s="71"/>
    </row>
    <row r="764" spans="1:1" s="70" customFormat="1" ht="12.75" hidden="1">
      <c r="A764" s="71"/>
    </row>
    <row r="765" spans="1:1" s="70" customFormat="1" ht="12.75" hidden="1">
      <c r="A765" s="71"/>
    </row>
    <row r="766" spans="1:1" s="70" customFormat="1" ht="12.75" hidden="1">
      <c r="A766" s="71"/>
    </row>
    <row r="767" spans="1:1" s="70" customFormat="1" ht="12.75" hidden="1">
      <c r="A767" s="71"/>
    </row>
    <row r="768" spans="1:1" s="70" customFormat="1" ht="12.75" hidden="1">
      <c r="A768" s="71"/>
    </row>
    <row r="769" spans="1:1" s="70" customFormat="1" ht="12.75" hidden="1">
      <c r="A769" s="71"/>
    </row>
    <row r="770" spans="1:1" s="70" customFormat="1" ht="12.75" hidden="1">
      <c r="A770" s="71"/>
    </row>
    <row r="771" spans="1:1" s="70" customFormat="1" ht="12.75" hidden="1">
      <c r="A771" s="71"/>
    </row>
    <row r="772" spans="1:1" s="70" customFormat="1" ht="12.75" hidden="1">
      <c r="A772" s="71"/>
    </row>
    <row r="773" spans="1:1" s="70" customFormat="1" ht="12.75" hidden="1">
      <c r="A773" s="71"/>
    </row>
    <row r="774" spans="1:1" s="70" customFormat="1" ht="12.75" hidden="1">
      <c r="A774" s="71"/>
    </row>
    <row r="775" spans="1:1" s="70" customFormat="1" ht="12.75" hidden="1">
      <c r="A775" s="71"/>
    </row>
    <row r="776" spans="1:1" s="70" customFormat="1" ht="12.75" hidden="1">
      <c r="A776" s="71"/>
    </row>
    <row r="777" spans="1:1" s="70" customFormat="1" ht="12.75" hidden="1">
      <c r="A777" s="71"/>
    </row>
    <row r="778" spans="1:1" s="70" customFormat="1" ht="12.75" hidden="1">
      <c r="A778" s="71"/>
    </row>
    <row r="779" spans="1:1" s="70" customFormat="1" ht="12.75" hidden="1">
      <c r="A779" s="71"/>
    </row>
    <row r="780" spans="1:1" s="70" customFormat="1" ht="12.75" hidden="1">
      <c r="A780" s="71"/>
    </row>
    <row r="781" spans="1:1" s="70" customFormat="1" ht="12.75" hidden="1">
      <c r="A781" s="71"/>
    </row>
    <row r="782" spans="1:1" s="70" customFormat="1" ht="12.75" hidden="1">
      <c r="A782" s="71"/>
    </row>
    <row r="783" spans="1:1" s="70" customFormat="1" ht="12.75" hidden="1">
      <c r="A783" s="71"/>
    </row>
    <row r="784" spans="1:1" s="70" customFormat="1" ht="12.75" hidden="1">
      <c r="A784" s="71"/>
    </row>
    <row r="785" spans="1:1" s="70" customFormat="1" ht="12.75" hidden="1">
      <c r="A785" s="71"/>
    </row>
    <row r="786" spans="1:1" s="70" customFormat="1" ht="12.75" hidden="1">
      <c r="A786" s="71"/>
    </row>
    <row r="787" spans="1:1" s="70" customFormat="1" ht="12.75" hidden="1">
      <c r="A787" s="71"/>
    </row>
    <row r="788" spans="1:1" s="70" customFormat="1" ht="12.75" hidden="1">
      <c r="A788" s="71"/>
    </row>
    <row r="789" spans="1:1" s="70" customFormat="1" ht="12.75" hidden="1">
      <c r="A789" s="71"/>
    </row>
    <row r="790" spans="1:1" s="70" customFormat="1" ht="12.75" hidden="1">
      <c r="A790" s="71"/>
    </row>
    <row r="791" spans="1:1" s="70" customFormat="1" ht="12.75" hidden="1">
      <c r="A791" s="71"/>
    </row>
    <row r="792" spans="1:1" s="70" customFormat="1" ht="12.75" hidden="1">
      <c r="A792" s="71"/>
    </row>
    <row r="793" spans="1:1" s="70" customFormat="1" ht="12.75" hidden="1">
      <c r="A793" s="71"/>
    </row>
    <row r="794" spans="1:1" s="70" customFormat="1" ht="12.75" hidden="1">
      <c r="A794" s="71"/>
    </row>
    <row r="795" spans="1:1" s="70" customFormat="1" ht="12.75" hidden="1">
      <c r="A795" s="71"/>
    </row>
    <row r="796" spans="1:1" s="70" customFormat="1" ht="12.75" hidden="1">
      <c r="A796" s="71"/>
    </row>
    <row r="797" spans="1:1" s="70" customFormat="1" ht="12.75" hidden="1">
      <c r="A797" s="71"/>
    </row>
    <row r="798" spans="1:1" s="70" customFormat="1" ht="12.75" hidden="1">
      <c r="A798" s="71"/>
    </row>
    <row r="799" spans="1:1" s="70" customFormat="1" ht="12.75" hidden="1">
      <c r="A799" s="71"/>
    </row>
    <row r="800" spans="1:1" s="70" customFormat="1" ht="12.75" hidden="1">
      <c r="A800" s="71"/>
    </row>
    <row r="801" spans="1:1" s="70" customFormat="1" ht="12.75" hidden="1">
      <c r="A801" s="71"/>
    </row>
    <row r="802" spans="1:1" s="70" customFormat="1" ht="12.75" hidden="1">
      <c r="A802" s="71"/>
    </row>
    <row r="803" spans="1:1" s="70" customFormat="1" ht="12.75" hidden="1">
      <c r="A803" s="71"/>
    </row>
    <row r="804" spans="1:1" s="70" customFormat="1" ht="12.75" hidden="1">
      <c r="A804" s="71"/>
    </row>
    <row r="805" spans="1:1" s="70" customFormat="1" ht="12.75" hidden="1">
      <c r="A805" s="71"/>
    </row>
    <row r="806" spans="1:1" s="70" customFormat="1" ht="12.75" hidden="1">
      <c r="A806" s="71"/>
    </row>
    <row r="807" spans="1:1" s="70" customFormat="1" ht="12.75" hidden="1">
      <c r="A807" s="71"/>
    </row>
    <row r="808" spans="1:1" s="70" customFormat="1" ht="12.75" hidden="1">
      <c r="A808" s="71"/>
    </row>
    <row r="809" spans="1:1" s="70" customFormat="1" ht="12.75" hidden="1">
      <c r="A809" s="71"/>
    </row>
    <row r="810" spans="1:1" s="70" customFormat="1" ht="12.75" hidden="1">
      <c r="A810" s="71"/>
    </row>
    <row r="811" spans="1:1" s="70" customFormat="1" ht="12.75" hidden="1">
      <c r="A811" s="71"/>
    </row>
    <row r="812" spans="1:1" s="70" customFormat="1" ht="12.75" hidden="1">
      <c r="A812" s="71"/>
    </row>
    <row r="813" spans="1:1" s="70" customFormat="1" ht="12.75" hidden="1">
      <c r="A813" s="71"/>
    </row>
    <row r="814" spans="1:1" s="70" customFormat="1" ht="12.75" hidden="1">
      <c r="A814" s="71"/>
    </row>
    <row r="815" spans="1:1" s="70" customFormat="1" ht="12.75" hidden="1">
      <c r="A815" s="71"/>
    </row>
    <row r="816" spans="1:1" s="70" customFormat="1" ht="12.75" hidden="1">
      <c r="A816" s="71"/>
    </row>
    <row r="817" spans="1:1" s="70" customFormat="1" ht="12.75" hidden="1">
      <c r="A817" s="71"/>
    </row>
    <row r="818" spans="1:1" s="70" customFormat="1" ht="12.75" hidden="1">
      <c r="A818" s="71"/>
    </row>
    <row r="819" spans="1:1" s="70" customFormat="1" ht="12.75" hidden="1">
      <c r="A819" s="71"/>
    </row>
    <row r="820" spans="1:1" s="70" customFormat="1" ht="12.75" hidden="1">
      <c r="A820" s="71"/>
    </row>
    <row r="821" spans="1:1" s="70" customFormat="1" ht="12.75" hidden="1">
      <c r="A821" s="71"/>
    </row>
    <row r="822" spans="1:1" s="70" customFormat="1" ht="12.75" hidden="1">
      <c r="A822" s="71"/>
    </row>
    <row r="823" spans="1:1" s="70" customFormat="1" ht="12.75" hidden="1">
      <c r="A823" s="71"/>
    </row>
    <row r="824" spans="1:1" s="70" customFormat="1" ht="12.75" hidden="1">
      <c r="A824" s="71"/>
    </row>
    <row r="825" spans="1:1" s="70" customFormat="1" ht="12.75" hidden="1">
      <c r="A825" s="71"/>
    </row>
    <row r="826" spans="1:1" s="70" customFormat="1" ht="12.75" hidden="1">
      <c r="A826" s="71"/>
    </row>
    <row r="827" spans="1:1" s="70" customFormat="1" ht="12.75" hidden="1">
      <c r="A827" s="71"/>
    </row>
    <row r="828" spans="1:1" s="70" customFormat="1" ht="12.75" hidden="1">
      <c r="A828" s="71"/>
    </row>
    <row r="829" spans="1:1" s="70" customFormat="1" ht="12.75" hidden="1">
      <c r="A829" s="71"/>
    </row>
    <row r="830" spans="1:1" s="70" customFormat="1" ht="12.75" hidden="1">
      <c r="A830" s="71"/>
    </row>
    <row r="831" spans="1:1" s="70" customFormat="1" ht="12.75" hidden="1">
      <c r="A831" s="71"/>
    </row>
    <row r="832" spans="1:1" s="70" customFormat="1" ht="12.75" hidden="1">
      <c r="A832" s="71"/>
    </row>
    <row r="833" spans="1:1" s="70" customFormat="1" ht="12.75" hidden="1">
      <c r="A833" s="71"/>
    </row>
    <row r="834" spans="1:1" s="70" customFormat="1" ht="12.75" hidden="1">
      <c r="A834" s="71"/>
    </row>
    <row r="835" spans="1:1" s="70" customFormat="1" ht="12.75" hidden="1">
      <c r="A835" s="71"/>
    </row>
    <row r="836" spans="1:1" s="70" customFormat="1" ht="12.75" hidden="1">
      <c r="A836" s="71"/>
    </row>
    <row r="837" spans="1:1" s="70" customFormat="1" ht="12.75" hidden="1">
      <c r="A837" s="71"/>
    </row>
    <row r="838" spans="1:1" s="70" customFormat="1" ht="12.75" hidden="1">
      <c r="A838" s="71"/>
    </row>
    <row r="839" spans="1:1" s="70" customFormat="1" ht="12.75" hidden="1">
      <c r="A839" s="71"/>
    </row>
    <row r="840" spans="1:1" s="70" customFormat="1" ht="12.75" hidden="1">
      <c r="A840" s="71"/>
    </row>
    <row r="841" spans="1:1" s="70" customFormat="1" ht="12.75" hidden="1">
      <c r="A841" s="71"/>
    </row>
    <row r="842" spans="1:1" s="70" customFormat="1" ht="12.75" hidden="1">
      <c r="A842" s="71"/>
    </row>
    <row r="843" spans="1:1" s="70" customFormat="1" ht="12.75" hidden="1">
      <c r="A843" s="71"/>
    </row>
    <row r="844" spans="1:1" s="70" customFormat="1" ht="12.75" hidden="1">
      <c r="A844" s="71"/>
    </row>
    <row r="845" spans="1:1" s="70" customFormat="1" ht="12.75" hidden="1">
      <c r="A845" s="71"/>
    </row>
    <row r="846" spans="1:1" s="70" customFormat="1" ht="12.75" hidden="1">
      <c r="A846" s="71"/>
    </row>
    <row r="847" spans="1:1" s="70" customFormat="1" ht="12.75" hidden="1">
      <c r="A847" s="71"/>
    </row>
    <row r="848" spans="1:1" s="70" customFormat="1" ht="12.75" hidden="1">
      <c r="A848" s="71"/>
    </row>
    <row r="849" spans="1:1" s="70" customFormat="1" ht="12.75" hidden="1">
      <c r="A849" s="71"/>
    </row>
    <row r="850" spans="1:1" s="70" customFormat="1" ht="12.75" hidden="1">
      <c r="A850" s="71"/>
    </row>
    <row r="851" spans="1:1" s="70" customFormat="1" ht="12.75" hidden="1">
      <c r="A851" s="71"/>
    </row>
    <row r="852" spans="1:1" s="70" customFormat="1" ht="12.75" hidden="1">
      <c r="A852" s="71"/>
    </row>
    <row r="853" spans="1:1" s="70" customFormat="1" ht="12.75" hidden="1">
      <c r="A853" s="71"/>
    </row>
    <row r="854" spans="1:1" s="70" customFormat="1" ht="12.75" hidden="1">
      <c r="A854" s="71"/>
    </row>
    <row r="855" spans="1:1" s="70" customFormat="1" ht="12.75" hidden="1">
      <c r="A855" s="71"/>
    </row>
    <row r="856" spans="1:1" s="70" customFormat="1" ht="12.75" hidden="1">
      <c r="A856" s="71"/>
    </row>
    <row r="857" spans="1:1" s="70" customFormat="1" ht="12.75" hidden="1">
      <c r="A857" s="71"/>
    </row>
    <row r="858" spans="1:1" s="70" customFormat="1" ht="12.75" hidden="1">
      <c r="A858" s="71"/>
    </row>
    <row r="859" spans="1:1" s="70" customFormat="1" ht="12.75" hidden="1">
      <c r="A859" s="71"/>
    </row>
    <row r="860" spans="1:1" s="70" customFormat="1" ht="12.75" hidden="1">
      <c r="A860" s="71"/>
    </row>
    <row r="861" spans="1:1" s="70" customFormat="1" ht="12.75" hidden="1">
      <c r="A861" s="71"/>
    </row>
    <row r="862" spans="1:1" s="70" customFormat="1" ht="12.75" hidden="1">
      <c r="A862" s="71"/>
    </row>
    <row r="863" spans="1:1" s="70" customFormat="1" ht="12.75" hidden="1">
      <c r="A863" s="71"/>
    </row>
    <row r="864" spans="1:1" s="70" customFormat="1" ht="12.75" hidden="1">
      <c r="A864" s="71"/>
    </row>
    <row r="865" spans="1:1" s="70" customFormat="1" ht="12.75" hidden="1">
      <c r="A865" s="71"/>
    </row>
    <row r="866" spans="1:1" s="70" customFormat="1" ht="12.75" hidden="1">
      <c r="A866" s="71"/>
    </row>
    <row r="867" spans="1:1" s="70" customFormat="1" ht="12.75" hidden="1">
      <c r="A867" s="71"/>
    </row>
    <row r="868" spans="1:1" s="70" customFormat="1" ht="12.75" hidden="1">
      <c r="A868" s="71"/>
    </row>
    <row r="869" spans="1:1" s="70" customFormat="1" ht="12.75" hidden="1">
      <c r="A869" s="71"/>
    </row>
    <row r="870" spans="1:1" s="70" customFormat="1" ht="12.75" hidden="1">
      <c r="A870" s="71"/>
    </row>
    <row r="871" spans="1:1" s="70" customFormat="1" ht="12.75" hidden="1">
      <c r="A871" s="71"/>
    </row>
    <row r="872" spans="1:1" s="70" customFormat="1" ht="12.75" hidden="1">
      <c r="A872" s="71"/>
    </row>
    <row r="873" spans="1:1" s="70" customFormat="1" ht="12.75" hidden="1">
      <c r="A873" s="71"/>
    </row>
    <row r="874" spans="1:1" s="70" customFormat="1" ht="12.75" hidden="1">
      <c r="A874" s="71"/>
    </row>
    <row r="875" spans="1:1" s="70" customFormat="1" ht="12.75" hidden="1">
      <c r="A875" s="71"/>
    </row>
    <row r="876" spans="1:1" s="70" customFormat="1" ht="12.75" hidden="1">
      <c r="A876" s="71"/>
    </row>
    <row r="877" spans="1:1" s="70" customFormat="1" ht="12.75" hidden="1">
      <c r="A877" s="71"/>
    </row>
    <row r="878" spans="1:1" s="70" customFormat="1" ht="12.75" hidden="1">
      <c r="A878" s="71"/>
    </row>
    <row r="879" spans="1:1" s="70" customFormat="1" ht="12.75" hidden="1">
      <c r="A879" s="71"/>
    </row>
    <row r="880" spans="1:1" s="70" customFormat="1" ht="12.75" hidden="1">
      <c r="A880" s="71"/>
    </row>
    <row r="881" spans="1:1" s="70" customFormat="1" ht="12.75" hidden="1">
      <c r="A881" s="71"/>
    </row>
    <row r="882" spans="1:1" s="70" customFormat="1" ht="12.75" hidden="1">
      <c r="A882" s="71"/>
    </row>
    <row r="883" spans="1:1" s="70" customFormat="1" ht="12.75" hidden="1">
      <c r="A883" s="71"/>
    </row>
    <row r="884" spans="1:1" s="70" customFormat="1" ht="12.75" hidden="1">
      <c r="A884" s="71"/>
    </row>
    <row r="885" spans="1:1" s="70" customFormat="1" ht="12.75" hidden="1">
      <c r="A885" s="71"/>
    </row>
    <row r="886" spans="1:1" s="70" customFormat="1" ht="12.75" hidden="1">
      <c r="A886" s="71"/>
    </row>
    <row r="887" spans="1:1" s="70" customFormat="1" ht="12.75" hidden="1">
      <c r="A887" s="71"/>
    </row>
    <row r="888" spans="1:1" s="70" customFormat="1" ht="12.75" hidden="1">
      <c r="A888" s="71"/>
    </row>
    <row r="889" spans="1:1" s="70" customFormat="1" ht="12.75" hidden="1">
      <c r="A889" s="71"/>
    </row>
    <row r="890" spans="1:1" s="70" customFormat="1" ht="12.75" hidden="1">
      <c r="A890" s="71"/>
    </row>
    <row r="891" spans="1:1" s="70" customFormat="1" ht="12.75" hidden="1">
      <c r="A891" s="71"/>
    </row>
    <row r="892" spans="1:1" s="70" customFormat="1" ht="12.75" hidden="1">
      <c r="A892" s="71"/>
    </row>
    <row r="893" spans="1:1" s="70" customFormat="1" ht="12.75" hidden="1">
      <c r="A893" s="71"/>
    </row>
    <row r="894" spans="1:1" s="70" customFormat="1" ht="12.75" hidden="1">
      <c r="A894" s="71"/>
    </row>
    <row r="895" spans="1:1" s="70" customFormat="1" ht="12.75" hidden="1">
      <c r="A895" s="71"/>
    </row>
    <row r="896" spans="1:1" s="70" customFormat="1" ht="12.75" hidden="1">
      <c r="A896" s="71"/>
    </row>
    <row r="897" spans="1:1" s="70" customFormat="1" ht="12.75" hidden="1">
      <c r="A897" s="71"/>
    </row>
    <row r="898" spans="1:1" s="70" customFormat="1" ht="12.75" hidden="1">
      <c r="A898" s="71"/>
    </row>
    <row r="899" spans="1:1" s="70" customFormat="1" ht="12.75" hidden="1">
      <c r="A899" s="71"/>
    </row>
    <row r="900" spans="1:1" s="70" customFormat="1" ht="12.75" hidden="1">
      <c r="A900" s="71"/>
    </row>
    <row r="901" spans="1:1" s="70" customFormat="1" ht="12.75" hidden="1">
      <c r="A901" s="71"/>
    </row>
    <row r="902" spans="1:1" s="70" customFormat="1" ht="12.75" hidden="1">
      <c r="A902" s="71"/>
    </row>
    <row r="903" spans="1:1" s="70" customFormat="1" ht="12.75" hidden="1">
      <c r="A903" s="71"/>
    </row>
    <row r="904" spans="1:1" s="70" customFormat="1" ht="12.75" hidden="1">
      <c r="A904" s="71"/>
    </row>
    <row r="905" spans="1:1" s="70" customFormat="1" ht="12.75" hidden="1">
      <c r="A905" s="71"/>
    </row>
    <row r="906" spans="1:1" s="70" customFormat="1" ht="12.75" hidden="1">
      <c r="A906" s="71"/>
    </row>
    <row r="907" spans="1:1" s="70" customFormat="1" ht="12.75" hidden="1">
      <c r="A907" s="71"/>
    </row>
    <row r="908" spans="1:1" s="70" customFormat="1" ht="12.75" hidden="1">
      <c r="A908" s="71"/>
    </row>
    <row r="909" spans="1:1" s="70" customFormat="1" ht="12.75" hidden="1">
      <c r="A909" s="71"/>
    </row>
    <row r="910" spans="1:1" s="70" customFormat="1" ht="12.75" hidden="1">
      <c r="A910" s="71"/>
    </row>
    <row r="911" spans="1:1" s="70" customFormat="1" ht="12.75" hidden="1">
      <c r="A911" s="71"/>
    </row>
    <row r="912" spans="1:1" s="70" customFormat="1" ht="12.75" hidden="1">
      <c r="A912" s="71"/>
    </row>
    <row r="913" spans="1:1" s="70" customFormat="1" ht="12.75" hidden="1">
      <c r="A913" s="71"/>
    </row>
    <row r="914" spans="1:1" s="70" customFormat="1" ht="12.75" hidden="1">
      <c r="A914" s="71"/>
    </row>
    <row r="915" spans="1:1" s="70" customFormat="1" ht="12.75" hidden="1">
      <c r="A915" s="71"/>
    </row>
    <row r="916" spans="1:1" s="70" customFormat="1" ht="12.75" hidden="1">
      <c r="A916" s="71"/>
    </row>
    <row r="917" spans="1:1" s="70" customFormat="1" ht="12.75" hidden="1">
      <c r="A917" s="71"/>
    </row>
    <row r="918" spans="1:1" s="70" customFormat="1" ht="12.75" hidden="1">
      <c r="A918" s="71"/>
    </row>
    <row r="919" spans="1:1" s="70" customFormat="1" ht="12.75" hidden="1">
      <c r="A919" s="71"/>
    </row>
    <row r="920" spans="1:1" s="70" customFormat="1" ht="12.75" hidden="1">
      <c r="A920" s="71"/>
    </row>
    <row r="921" spans="1:1" s="70" customFormat="1" ht="12.75" hidden="1">
      <c r="A921" s="71"/>
    </row>
    <row r="922" spans="1:1" s="70" customFormat="1" ht="12.75" hidden="1">
      <c r="A922" s="71"/>
    </row>
    <row r="923" spans="1:1" s="70" customFormat="1" ht="12.75" hidden="1">
      <c r="A923" s="71"/>
    </row>
    <row r="924" spans="1:1" s="70" customFormat="1" ht="12.75" hidden="1">
      <c r="A924" s="71"/>
    </row>
    <row r="925" spans="1:1" s="70" customFormat="1" ht="12.75" hidden="1">
      <c r="A925" s="71"/>
    </row>
    <row r="926" spans="1:1" s="70" customFormat="1" ht="12.75" hidden="1">
      <c r="A926" s="71"/>
    </row>
    <row r="927" spans="1:1" s="70" customFormat="1" ht="12.75" hidden="1">
      <c r="A927" s="71"/>
    </row>
    <row r="928" spans="1:1" s="70" customFormat="1" ht="12.75" hidden="1">
      <c r="A928" s="71"/>
    </row>
    <row r="929" spans="1:1" s="70" customFormat="1" ht="12.75" hidden="1">
      <c r="A929" s="71"/>
    </row>
    <row r="930" spans="1:1" s="70" customFormat="1" ht="12.75" hidden="1">
      <c r="A930" s="71"/>
    </row>
    <row r="931" spans="1:1" s="70" customFormat="1" ht="12.75" hidden="1">
      <c r="A931" s="71"/>
    </row>
    <row r="932" spans="1:1" s="70" customFormat="1" ht="12.75" hidden="1">
      <c r="A932" s="71"/>
    </row>
    <row r="933" spans="1:1" s="70" customFormat="1" ht="12.75" hidden="1">
      <c r="A933" s="71"/>
    </row>
    <row r="934" spans="1:1" s="70" customFormat="1" ht="12.75" hidden="1">
      <c r="A934" s="71"/>
    </row>
    <row r="935" spans="1:1" s="70" customFormat="1" ht="12.75" hidden="1">
      <c r="A935" s="71"/>
    </row>
    <row r="936" spans="1:1" s="70" customFormat="1" ht="12.75" hidden="1">
      <c r="A936" s="71"/>
    </row>
    <row r="937" spans="1:1" s="70" customFormat="1" ht="12.75" hidden="1">
      <c r="A937" s="71"/>
    </row>
    <row r="938" spans="1:1" s="70" customFormat="1" ht="12.75" hidden="1">
      <c r="A938" s="71"/>
    </row>
    <row r="939" spans="1:1" s="70" customFormat="1" ht="12.75" hidden="1">
      <c r="A939" s="71"/>
    </row>
    <row r="940" spans="1:1" s="70" customFormat="1" ht="12.75" hidden="1">
      <c r="A940" s="71"/>
    </row>
    <row r="941" spans="1:1" s="70" customFormat="1" ht="12.75" hidden="1">
      <c r="A941" s="71"/>
    </row>
    <row r="942" spans="1:1" s="70" customFormat="1" ht="12.75" hidden="1">
      <c r="A942" s="71"/>
    </row>
    <row r="943" spans="1:1" s="70" customFormat="1" ht="12.75" hidden="1">
      <c r="A943" s="71"/>
    </row>
    <row r="944" spans="1:1" s="70" customFormat="1" ht="12.75" hidden="1">
      <c r="A944" s="71"/>
    </row>
    <row r="945" spans="1:1" s="70" customFormat="1" ht="12.75" hidden="1">
      <c r="A945" s="71"/>
    </row>
    <row r="946" spans="1:1" s="70" customFormat="1" ht="12.75" hidden="1">
      <c r="A946" s="71"/>
    </row>
    <row r="947" spans="1:1" s="70" customFormat="1" ht="12.75" hidden="1">
      <c r="A947" s="71"/>
    </row>
    <row r="948" spans="1:1" s="70" customFormat="1" ht="12.75" hidden="1">
      <c r="A948" s="71"/>
    </row>
    <row r="949" spans="1:1" s="70" customFormat="1" ht="12.75" hidden="1">
      <c r="A949" s="71"/>
    </row>
    <row r="950" spans="1:1" s="70" customFormat="1" ht="12.75" hidden="1">
      <c r="A950" s="71"/>
    </row>
    <row r="951" spans="1:1" s="70" customFormat="1" ht="12.75" hidden="1">
      <c r="A951" s="71"/>
    </row>
    <row r="952" spans="1:1" s="70" customFormat="1" ht="12.75" hidden="1">
      <c r="A952" s="71"/>
    </row>
    <row r="953" spans="1:1" s="70" customFormat="1" ht="12.75" hidden="1">
      <c r="A953" s="71"/>
    </row>
    <row r="954" spans="1:1" s="70" customFormat="1" ht="12.75" hidden="1">
      <c r="A954" s="71"/>
    </row>
    <row r="955" spans="1:1" s="70" customFormat="1" ht="12.75" hidden="1">
      <c r="A955" s="71"/>
    </row>
    <row r="956" spans="1:1" s="70" customFormat="1" ht="12.75" hidden="1">
      <c r="A956" s="71"/>
    </row>
    <row r="957" spans="1:1" s="70" customFormat="1" ht="12.75" hidden="1">
      <c r="A957" s="71"/>
    </row>
    <row r="958" spans="1:1" s="70" customFormat="1" ht="12.75" hidden="1">
      <c r="A958" s="71"/>
    </row>
    <row r="959" spans="1:1" s="70" customFormat="1" ht="12.75" hidden="1">
      <c r="A959" s="71"/>
    </row>
    <row r="960" spans="1:1" s="70" customFormat="1" ht="12.75" hidden="1">
      <c r="A960" s="71"/>
    </row>
    <row r="961" spans="1:1" s="70" customFormat="1" ht="12.75" hidden="1">
      <c r="A961" s="71"/>
    </row>
    <row r="962" spans="1:1" s="70" customFormat="1" ht="12.75" hidden="1">
      <c r="A962" s="71"/>
    </row>
    <row r="963" spans="1:1" s="70" customFormat="1" ht="12.75" hidden="1">
      <c r="A963" s="71"/>
    </row>
    <row r="964" spans="1:1" s="70" customFormat="1" ht="12.75" hidden="1">
      <c r="A964" s="71"/>
    </row>
    <row r="965" spans="1:1" s="70" customFormat="1" ht="12.75" hidden="1">
      <c r="A965" s="71"/>
    </row>
    <row r="966" spans="1:1" s="70" customFormat="1" ht="12.75" hidden="1">
      <c r="A966" s="71"/>
    </row>
    <row r="967" spans="1:1" s="70" customFormat="1" ht="12.75" hidden="1">
      <c r="A967" s="71"/>
    </row>
    <row r="968" spans="1:1" s="70" customFormat="1" ht="12.75" hidden="1">
      <c r="A968" s="71"/>
    </row>
    <row r="969" spans="1:1" s="70" customFormat="1" ht="12.75" hidden="1">
      <c r="A969" s="71"/>
    </row>
    <row r="970" spans="1:1" s="70" customFormat="1" ht="12.75" hidden="1">
      <c r="A970" s="71"/>
    </row>
    <row r="971" spans="1:1" s="70" customFormat="1" ht="12.75" hidden="1">
      <c r="A971" s="71"/>
    </row>
    <row r="972" spans="1:1" s="70" customFormat="1" ht="12.75" hidden="1">
      <c r="A972" s="71"/>
    </row>
    <row r="973" spans="1:1" s="70" customFormat="1" ht="12.75" hidden="1">
      <c r="A973" s="71"/>
    </row>
    <row r="974" spans="1:1" s="70" customFormat="1" ht="12.75" hidden="1">
      <c r="A974" s="71"/>
    </row>
    <row r="975" spans="1:1" s="70" customFormat="1" ht="12.75" hidden="1">
      <c r="A975" s="71"/>
    </row>
    <row r="976" spans="1:1" s="70" customFormat="1" ht="12.75" hidden="1">
      <c r="A976" s="71"/>
    </row>
    <row r="977" spans="1:1" s="70" customFormat="1" ht="12.75" hidden="1">
      <c r="A977" s="71"/>
    </row>
    <row r="978" spans="1:1" s="70" customFormat="1" ht="12.75" hidden="1">
      <c r="A978" s="71"/>
    </row>
    <row r="979" spans="1:1" s="70" customFormat="1" ht="12.75" hidden="1">
      <c r="A979" s="71"/>
    </row>
    <row r="980" spans="1:1" s="70" customFormat="1" ht="12.75" hidden="1">
      <c r="A980" s="71"/>
    </row>
    <row r="981" spans="1:1" s="70" customFormat="1" ht="12.75" hidden="1">
      <c r="A981" s="71"/>
    </row>
    <row r="982" spans="1:1" s="70" customFormat="1" ht="12.75" hidden="1">
      <c r="A982" s="71"/>
    </row>
    <row r="983" spans="1:1" s="70" customFormat="1" ht="12.75" hidden="1">
      <c r="A983" s="71"/>
    </row>
    <row r="984" spans="1:1" s="70" customFormat="1" ht="12.75" hidden="1">
      <c r="A984" s="71"/>
    </row>
    <row r="985" spans="1:1" s="70" customFormat="1" ht="12.75" hidden="1">
      <c r="A985" s="71"/>
    </row>
    <row r="986" spans="1:1" s="70" customFormat="1" ht="12.75" hidden="1">
      <c r="A986" s="71"/>
    </row>
    <row r="987" spans="1:1" s="70" customFormat="1" ht="12.75" hidden="1">
      <c r="A987" s="71"/>
    </row>
    <row r="988" spans="1:1" s="70" customFormat="1" ht="12.75" hidden="1">
      <c r="A988" s="71"/>
    </row>
    <row r="989" spans="1:1" s="70" customFormat="1" ht="12.75" hidden="1">
      <c r="A989" s="71"/>
    </row>
    <row r="990" spans="1:1" s="70" customFormat="1" ht="12.75" hidden="1">
      <c r="A990" s="71"/>
    </row>
    <row r="991" spans="1:1" s="70" customFormat="1" ht="12.75" hidden="1">
      <c r="A991" s="71"/>
    </row>
    <row r="992" spans="1:1" s="70" customFormat="1" ht="12.75" hidden="1">
      <c r="A992" s="71"/>
    </row>
    <row r="993" spans="1:1" s="70" customFormat="1" ht="12.75" hidden="1">
      <c r="A993" s="71"/>
    </row>
    <row r="994" spans="1:1" s="70" customFormat="1" ht="12.75" hidden="1">
      <c r="A994" s="71"/>
    </row>
    <row r="995" spans="1:1" s="70" customFormat="1" ht="12.75" hidden="1">
      <c r="A995" s="71"/>
    </row>
    <row r="996" spans="1:1" s="70" customFormat="1" ht="12.75" hidden="1">
      <c r="A996" s="71"/>
    </row>
    <row r="997" spans="1:1" s="70" customFormat="1" ht="12.75" hidden="1">
      <c r="A997" s="71"/>
    </row>
    <row r="998" spans="1:1" s="70" customFormat="1" ht="12.75" hidden="1">
      <c r="A998" s="71"/>
    </row>
    <row r="999" spans="1:1" s="70" customFormat="1" ht="12.75" hidden="1">
      <c r="A999" s="71"/>
    </row>
    <row r="1000" spans="1:1" s="70" customFormat="1" ht="12.75" hidden="1">
      <c r="A1000" s="71"/>
    </row>
    <row r="1001" spans="1:1" s="70" customFormat="1" ht="12.75" hidden="1">
      <c r="A1001" s="71"/>
    </row>
    <row r="1002" spans="1:1" s="70" customFormat="1" ht="12.75" hidden="1">
      <c r="A1002" s="71"/>
    </row>
    <row r="1003" spans="1:1" s="70" customFormat="1" ht="12.75" hidden="1">
      <c r="A1003" s="71"/>
    </row>
    <row r="1004" spans="1:1" s="70" customFormat="1" ht="12.75" hidden="1">
      <c r="A1004" s="71"/>
    </row>
    <row r="1005" spans="1:1" s="70" customFormat="1" ht="12.75" hidden="1">
      <c r="A1005" s="71"/>
    </row>
    <row r="1006" spans="1:1" s="70" customFormat="1" ht="12.75" hidden="1">
      <c r="A1006" s="71"/>
    </row>
    <row r="1007" spans="1:1" s="70" customFormat="1" ht="12.75" hidden="1">
      <c r="A1007" s="71"/>
    </row>
    <row r="1008" spans="1:1" s="70" customFormat="1" ht="12.75" hidden="1">
      <c r="A1008" s="71"/>
    </row>
    <row r="1009" spans="1:1" s="70" customFormat="1" ht="12.75" hidden="1">
      <c r="A1009" s="71"/>
    </row>
    <row r="1010" spans="1:1" s="70" customFormat="1" ht="12.75" hidden="1">
      <c r="A1010" s="71"/>
    </row>
    <row r="1011" spans="1:1" s="70" customFormat="1" ht="12.75" hidden="1">
      <c r="A1011" s="71"/>
    </row>
    <row r="1012" spans="1:1" s="70" customFormat="1" ht="12.75" hidden="1">
      <c r="A1012" s="71"/>
    </row>
    <row r="1013" spans="1:1" s="70" customFormat="1" ht="12.75" hidden="1">
      <c r="A1013" s="71"/>
    </row>
    <row r="1014" spans="1:1" s="70" customFormat="1" ht="12.75" hidden="1">
      <c r="A1014" s="71"/>
    </row>
    <row r="1015" spans="1:1" s="70" customFormat="1" ht="12.75" hidden="1">
      <c r="A1015" s="71"/>
    </row>
    <row r="1016" spans="1:1" s="70" customFormat="1" ht="12.75" hidden="1">
      <c r="A1016" s="71"/>
    </row>
    <row r="1017" spans="1:1" s="70" customFormat="1" ht="12.75" hidden="1">
      <c r="A1017" s="71"/>
    </row>
    <row r="1018" spans="1:1" s="70" customFormat="1" ht="12.75" hidden="1">
      <c r="A1018" s="71"/>
    </row>
    <row r="1019" spans="1:1" s="70" customFormat="1" ht="12.75" hidden="1">
      <c r="A1019" s="71"/>
    </row>
    <row r="1020" spans="1:1" s="70" customFormat="1" ht="12.75" hidden="1">
      <c r="A1020" s="71"/>
    </row>
    <row r="1021" spans="1:1" s="70" customFormat="1" ht="12.75" hidden="1">
      <c r="A1021" s="71"/>
    </row>
    <row r="1022" spans="1:1" s="70" customFormat="1" ht="12.75" hidden="1">
      <c r="A1022" s="71"/>
    </row>
    <row r="1023" spans="1:1" s="70" customFormat="1" ht="12.75" hidden="1">
      <c r="A1023" s="71"/>
    </row>
    <row r="1024" spans="1:1" s="70" customFormat="1" ht="12.75" hidden="1">
      <c r="A1024" s="71"/>
    </row>
    <row r="1025" spans="1:1" s="70" customFormat="1" ht="12.75" hidden="1">
      <c r="A1025" s="71"/>
    </row>
    <row r="1026" spans="1:1" s="70" customFormat="1" ht="12.75" hidden="1">
      <c r="A1026" s="71"/>
    </row>
    <row r="1027" spans="1:1" s="70" customFormat="1" ht="12.75" hidden="1">
      <c r="A1027" s="71"/>
    </row>
    <row r="1028" spans="1:1" s="70" customFormat="1" ht="12.75" hidden="1">
      <c r="A1028" s="71"/>
    </row>
    <row r="1029" spans="1:1" s="70" customFormat="1" ht="12.75" hidden="1">
      <c r="A1029" s="71"/>
    </row>
    <row r="1030" spans="1:1" s="70" customFormat="1" ht="12.75" hidden="1">
      <c r="A1030" s="71"/>
    </row>
    <row r="1031" spans="1:1" s="70" customFormat="1" ht="12.75" hidden="1">
      <c r="A1031" s="71"/>
    </row>
    <row r="1032" spans="1:1" s="70" customFormat="1" ht="12.75" hidden="1">
      <c r="A1032" s="71"/>
    </row>
    <row r="1033" spans="1:1" s="70" customFormat="1" ht="12.75" hidden="1">
      <c r="A1033" s="71"/>
    </row>
    <row r="1034" spans="1:1" s="70" customFormat="1" ht="12.75" hidden="1">
      <c r="A1034" s="71"/>
    </row>
    <row r="1035" spans="1:1" s="70" customFormat="1" ht="12.75" hidden="1">
      <c r="A1035" s="71"/>
    </row>
    <row r="1036" spans="1:1" s="70" customFormat="1" ht="12.75" hidden="1">
      <c r="A1036" s="71"/>
    </row>
    <row r="1037" spans="1:1" s="70" customFormat="1" ht="12.75" hidden="1">
      <c r="A1037" s="71"/>
    </row>
    <row r="1038" spans="1:1" s="70" customFormat="1" ht="12.75" hidden="1">
      <c r="A1038" s="71"/>
    </row>
    <row r="1039" spans="1:1" s="70" customFormat="1" ht="12.75" hidden="1">
      <c r="A1039" s="71"/>
    </row>
    <row r="1040" spans="1:1" s="70" customFormat="1" ht="12.75" hidden="1">
      <c r="A1040" s="71"/>
    </row>
    <row r="1041" spans="1:1" s="70" customFormat="1" ht="12.75" hidden="1">
      <c r="A1041" s="71"/>
    </row>
    <row r="1042" spans="1:1" s="70" customFormat="1" ht="12.75" hidden="1">
      <c r="A1042" s="71"/>
    </row>
    <row r="1043" spans="1:1" s="70" customFormat="1" ht="12.75" hidden="1">
      <c r="A1043" s="71"/>
    </row>
    <row r="1044" spans="1:1" s="70" customFormat="1" ht="12.75" hidden="1">
      <c r="A1044" s="71"/>
    </row>
    <row r="1045" spans="1:1" s="70" customFormat="1" ht="12.75" hidden="1">
      <c r="A1045" s="71"/>
    </row>
    <row r="1046" spans="1:1" s="70" customFormat="1" ht="12.75" hidden="1">
      <c r="A1046" s="71"/>
    </row>
    <row r="1047" spans="1:1" s="70" customFormat="1" ht="12.75" hidden="1">
      <c r="A1047" s="71"/>
    </row>
    <row r="1048" spans="1:1" s="70" customFormat="1" ht="12.75" hidden="1">
      <c r="A1048" s="71"/>
    </row>
    <row r="1049" spans="1:1" s="70" customFormat="1" ht="12.75" hidden="1">
      <c r="A1049" s="71"/>
    </row>
    <row r="1050" spans="1:1" s="70" customFormat="1" ht="12.75" hidden="1">
      <c r="A1050" s="71"/>
    </row>
    <row r="1051" spans="1:1" s="70" customFormat="1" ht="12.75" hidden="1">
      <c r="A1051" s="71"/>
    </row>
    <row r="1052" spans="1:1" s="70" customFormat="1" ht="12.75" hidden="1">
      <c r="A1052" s="71"/>
    </row>
    <row r="1053" spans="1:1" s="70" customFormat="1" ht="12.75" hidden="1">
      <c r="A1053" s="71"/>
    </row>
    <row r="1054" spans="1:1" s="70" customFormat="1" ht="12.75" hidden="1">
      <c r="A1054" s="71"/>
    </row>
    <row r="1055" spans="1:1" s="70" customFormat="1" ht="12.75" hidden="1">
      <c r="A1055" s="71"/>
    </row>
    <row r="1056" spans="1:1" s="70" customFormat="1" ht="12.75" hidden="1">
      <c r="A1056" s="71"/>
    </row>
    <row r="1057" spans="1:1" s="70" customFormat="1" ht="12.75" hidden="1">
      <c r="A1057" s="71"/>
    </row>
    <row r="1058" spans="1:1" s="70" customFormat="1" ht="12.75" hidden="1">
      <c r="A1058" s="71"/>
    </row>
    <row r="1059" spans="1:1" s="70" customFormat="1" ht="12.75" hidden="1">
      <c r="A1059" s="71"/>
    </row>
    <row r="1060" spans="1:1" s="70" customFormat="1" ht="12.75" hidden="1">
      <c r="A1060" s="71"/>
    </row>
    <row r="1061" spans="1:1" s="70" customFormat="1" ht="12.75" hidden="1">
      <c r="A1061" s="71"/>
    </row>
    <row r="1062" spans="1:1" s="70" customFormat="1" ht="12.75" hidden="1">
      <c r="A1062" s="71"/>
    </row>
    <row r="1063" spans="1:1" s="70" customFormat="1" ht="12.75" hidden="1">
      <c r="A1063" s="71"/>
    </row>
    <row r="1064" spans="1:1" s="70" customFormat="1" ht="12.75" hidden="1">
      <c r="A1064" s="71"/>
    </row>
    <row r="1065" spans="1:1" s="70" customFormat="1" ht="12.75" hidden="1">
      <c r="A1065" s="71"/>
    </row>
    <row r="1066" spans="1:1" s="70" customFormat="1" ht="12.75" hidden="1">
      <c r="A1066" s="71"/>
    </row>
    <row r="1067" spans="1:1" s="70" customFormat="1" ht="12.75" hidden="1">
      <c r="A1067" s="71"/>
    </row>
    <row r="1068" spans="1:1" s="70" customFormat="1" ht="12.75" hidden="1">
      <c r="A1068" s="71"/>
    </row>
    <row r="1069" spans="1:1" s="70" customFormat="1" ht="12.75" hidden="1">
      <c r="A1069" s="71"/>
    </row>
    <row r="1070" spans="1:1" s="70" customFormat="1" ht="12.75" hidden="1">
      <c r="A1070" s="71"/>
    </row>
    <row r="1071" spans="1:1" s="70" customFormat="1" ht="12.75" hidden="1">
      <c r="A1071" s="71"/>
    </row>
    <row r="1072" spans="1:1" s="70" customFormat="1" ht="12.75" hidden="1">
      <c r="A1072" s="71"/>
    </row>
    <row r="1073" spans="1:1" s="70" customFormat="1" ht="12.75" hidden="1">
      <c r="A1073" s="71"/>
    </row>
    <row r="1074" spans="1:1" s="70" customFormat="1" ht="12.75" hidden="1">
      <c r="A1074" s="71"/>
    </row>
    <row r="1075" spans="1:1" s="70" customFormat="1" ht="12.75" hidden="1">
      <c r="A1075" s="71"/>
    </row>
    <row r="1076" spans="1:1" s="70" customFormat="1" ht="12.75" hidden="1">
      <c r="A1076" s="71"/>
    </row>
    <row r="1077" spans="1:1" s="70" customFormat="1" ht="12.75" hidden="1">
      <c r="A1077" s="71"/>
    </row>
    <row r="1078" spans="1:1" s="70" customFormat="1" ht="12.75" hidden="1">
      <c r="A1078" s="71"/>
    </row>
    <row r="1079" spans="1:1" s="70" customFormat="1" ht="12.75" hidden="1">
      <c r="A1079" s="71"/>
    </row>
    <row r="1080" spans="1:1" s="70" customFormat="1" ht="12.75" hidden="1">
      <c r="A1080" s="71"/>
    </row>
    <row r="1081" spans="1:1" s="70" customFormat="1" ht="12.75" hidden="1">
      <c r="A1081" s="71"/>
    </row>
    <row r="1082" spans="1:1" s="70" customFormat="1" ht="12.75" hidden="1">
      <c r="A1082" s="71"/>
    </row>
    <row r="1083" spans="1:1" s="70" customFormat="1" ht="12.75" hidden="1">
      <c r="A1083" s="71"/>
    </row>
    <row r="1084" spans="1:1" s="70" customFormat="1" ht="12.75" hidden="1">
      <c r="A1084" s="71"/>
    </row>
    <row r="1085" spans="1:1" s="70" customFormat="1" ht="12.75" hidden="1">
      <c r="A1085" s="71"/>
    </row>
    <row r="1086" spans="1:1" s="70" customFormat="1" ht="12.75" hidden="1">
      <c r="A1086" s="71"/>
    </row>
    <row r="1087" spans="1:1" s="70" customFormat="1" ht="12.75" hidden="1">
      <c r="A1087" s="71"/>
    </row>
    <row r="1088" spans="1:1" s="70" customFormat="1" ht="12.75" hidden="1">
      <c r="A1088" s="71"/>
    </row>
    <row r="1089" spans="1:1" s="70" customFormat="1" ht="12.75" hidden="1">
      <c r="A1089" s="71"/>
    </row>
    <row r="1090" spans="1:1" s="70" customFormat="1" ht="12.75" hidden="1">
      <c r="A1090" s="71"/>
    </row>
    <row r="1091" spans="1:1" s="70" customFormat="1" ht="12.75" hidden="1">
      <c r="A1091" s="71"/>
    </row>
    <row r="1092" spans="1:1" s="70" customFormat="1" ht="12.75" hidden="1">
      <c r="A1092" s="71"/>
    </row>
    <row r="1093" spans="1:1" s="70" customFormat="1" ht="12.75" hidden="1">
      <c r="A1093" s="71"/>
    </row>
    <row r="1094" spans="1:1" s="70" customFormat="1" ht="12.75" hidden="1">
      <c r="A1094" s="71"/>
    </row>
    <row r="1095" spans="1:1" s="70" customFormat="1" ht="12.75" hidden="1">
      <c r="A1095" s="71"/>
    </row>
    <row r="1096" spans="1:1" s="70" customFormat="1" ht="12.75" hidden="1">
      <c r="A1096" s="71"/>
    </row>
    <row r="1097" spans="1:1" s="70" customFormat="1" ht="12.75" hidden="1">
      <c r="A1097" s="71"/>
    </row>
    <row r="1098" spans="1:1" s="70" customFormat="1" ht="12.75" hidden="1">
      <c r="A1098" s="71"/>
    </row>
    <row r="1099" spans="1:1" s="70" customFormat="1" ht="12.75" hidden="1">
      <c r="A1099" s="71"/>
    </row>
    <row r="1100" spans="1:1" s="70" customFormat="1" ht="12.75" hidden="1">
      <c r="A1100" s="71"/>
    </row>
    <row r="1101" spans="1:1" s="70" customFormat="1" ht="12.75" hidden="1">
      <c r="A1101" s="71"/>
    </row>
    <row r="1102" spans="1:1" s="70" customFormat="1" ht="12.75" hidden="1">
      <c r="A1102" s="71"/>
    </row>
    <row r="1103" spans="1:1" s="70" customFormat="1" ht="12.75" hidden="1">
      <c r="A1103" s="71"/>
    </row>
    <row r="1104" spans="1:1" s="70" customFormat="1" ht="12.75" hidden="1">
      <c r="A1104" s="71"/>
    </row>
    <row r="1105" spans="1:1" s="70" customFormat="1" ht="12.75" hidden="1">
      <c r="A1105" s="71"/>
    </row>
    <row r="1106" spans="1:1" s="70" customFormat="1" ht="12.75" hidden="1">
      <c r="A1106" s="71"/>
    </row>
    <row r="1107" spans="1:1" s="70" customFormat="1" ht="12.75" hidden="1">
      <c r="A1107" s="71"/>
    </row>
    <row r="1108" spans="1:1" s="70" customFormat="1" ht="12.75" hidden="1">
      <c r="A1108" s="71"/>
    </row>
    <row r="1109" spans="1:1" s="70" customFormat="1" ht="12.75" hidden="1">
      <c r="A1109" s="71"/>
    </row>
    <row r="1110" spans="1:1" s="70" customFormat="1" ht="12.75" hidden="1">
      <c r="A1110" s="71"/>
    </row>
    <row r="1111" spans="1:1" s="70" customFormat="1" ht="12.75" hidden="1">
      <c r="A1111" s="71"/>
    </row>
    <row r="1112" spans="1:1" s="70" customFormat="1" ht="12.75" hidden="1">
      <c r="A1112" s="71"/>
    </row>
    <row r="1113" spans="1:1" s="70" customFormat="1" ht="12.75" hidden="1">
      <c r="A1113" s="71"/>
    </row>
    <row r="1114" spans="1:1" s="70" customFormat="1" ht="12.75" hidden="1">
      <c r="A1114" s="71"/>
    </row>
    <row r="1115" spans="1:1" s="70" customFormat="1" ht="12.75" hidden="1">
      <c r="A1115" s="71"/>
    </row>
    <row r="1116" spans="1:1" s="70" customFormat="1" ht="12.75" hidden="1">
      <c r="A1116" s="71"/>
    </row>
    <row r="1117" spans="1:1" s="70" customFormat="1" ht="12.75" hidden="1">
      <c r="A1117" s="71"/>
    </row>
    <row r="1118" spans="1:1" s="70" customFormat="1" ht="12.75" hidden="1">
      <c r="A1118" s="71"/>
    </row>
    <row r="1119" spans="1:1" s="70" customFormat="1" ht="12.75" hidden="1">
      <c r="A1119" s="71"/>
    </row>
    <row r="1120" spans="1:1" s="70" customFormat="1" ht="12.75" hidden="1">
      <c r="A1120" s="71"/>
    </row>
    <row r="1121" spans="1:1" s="70" customFormat="1" ht="12.75" hidden="1">
      <c r="A1121" s="71"/>
    </row>
    <row r="1122" spans="1:1" s="70" customFormat="1" ht="12.75" hidden="1">
      <c r="A1122" s="71"/>
    </row>
    <row r="1123" spans="1:1" s="70" customFormat="1" ht="12.75" hidden="1">
      <c r="A1123" s="71"/>
    </row>
    <row r="1124" spans="1:1" s="70" customFormat="1" ht="12.75" hidden="1">
      <c r="A1124" s="71"/>
    </row>
    <row r="1125" spans="1:1" s="70" customFormat="1" ht="12.75" hidden="1">
      <c r="A1125" s="71"/>
    </row>
    <row r="1126" spans="1:1" s="70" customFormat="1" ht="12.75" hidden="1">
      <c r="A1126" s="71"/>
    </row>
    <row r="1127" spans="1:1" s="70" customFormat="1" ht="12.75" hidden="1">
      <c r="A1127" s="71"/>
    </row>
    <row r="1128" spans="1:1" s="70" customFormat="1" ht="12.75" hidden="1">
      <c r="A1128" s="71"/>
    </row>
    <row r="1129" spans="1:1" s="70" customFormat="1" ht="12.75" hidden="1">
      <c r="A1129" s="71"/>
    </row>
    <row r="1130" spans="1:1" s="70" customFormat="1" ht="12.75" hidden="1">
      <c r="A1130" s="71"/>
    </row>
    <row r="1131" spans="1:1" s="70" customFormat="1" ht="12.75" hidden="1">
      <c r="A1131" s="71"/>
    </row>
    <row r="1132" spans="1:1" s="70" customFormat="1" ht="12.75" hidden="1">
      <c r="A1132" s="71"/>
    </row>
    <row r="1133" spans="1:1" s="70" customFormat="1" ht="12.75" hidden="1">
      <c r="A1133" s="71"/>
    </row>
    <row r="1134" spans="1:1" s="70" customFormat="1" ht="12.75" hidden="1">
      <c r="A1134" s="71"/>
    </row>
    <row r="1135" spans="1:1" s="70" customFormat="1" ht="12.75" hidden="1">
      <c r="A1135" s="71"/>
    </row>
    <row r="1136" spans="1:1" s="70" customFormat="1" ht="12.75" hidden="1">
      <c r="A1136" s="71"/>
    </row>
    <row r="1137" spans="1:1" s="70" customFormat="1" ht="12.75" hidden="1">
      <c r="A1137" s="71"/>
    </row>
    <row r="1138" spans="1:1" s="70" customFormat="1" ht="12.75" hidden="1">
      <c r="A1138" s="71"/>
    </row>
    <row r="1139" spans="1:1" s="70" customFormat="1" ht="12.75" hidden="1">
      <c r="A1139" s="71"/>
    </row>
    <row r="1140" spans="1:1" s="70" customFormat="1" ht="12.75" hidden="1">
      <c r="A1140" s="71"/>
    </row>
    <row r="1141" spans="1:1" s="70" customFormat="1" ht="12.75" hidden="1">
      <c r="A1141" s="71"/>
    </row>
    <row r="1142" spans="1:1" s="70" customFormat="1" ht="12.75" hidden="1">
      <c r="A1142" s="71"/>
    </row>
    <row r="1143" spans="1:1" s="70" customFormat="1" ht="12.75" hidden="1">
      <c r="A1143" s="71"/>
    </row>
    <row r="1144" spans="1:1" s="70" customFormat="1" ht="12.75" hidden="1">
      <c r="A1144" s="71"/>
    </row>
    <row r="1145" spans="1:1" s="70" customFormat="1" ht="12.75" hidden="1">
      <c r="A1145" s="71"/>
    </row>
    <row r="1146" spans="1:1" s="70" customFormat="1" ht="12.75" hidden="1">
      <c r="A1146" s="71"/>
    </row>
    <row r="1147" spans="1:1" s="70" customFormat="1" ht="12.75" hidden="1">
      <c r="A1147" s="71"/>
    </row>
    <row r="1148" spans="1:1" s="70" customFormat="1" ht="12.75" hidden="1">
      <c r="A1148" s="71"/>
    </row>
    <row r="1149" spans="1:1" s="70" customFormat="1" ht="12.75" hidden="1">
      <c r="A1149" s="71"/>
    </row>
    <row r="1150" spans="1:1" s="70" customFormat="1" ht="12.75" hidden="1">
      <c r="A1150" s="71"/>
    </row>
    <row r="1151" spans="1:1" s="70" customFormat="1" ht="12.75" hidden="1">
      <c r="A1151" s="71"/>
    </row>
    <row r="1152" spans="1:1" s="70" customFormat="1" ht="12.75" hidden="1">
      <c r="A1152" s="71"/>
    </row>
    <row r="1153" spans="1:1" s="70" customFormat="1" ht="12.75" hidden="1">
      <c r="A1153" s="71"/>
    </row>
    <row r="1154" spans="1:1" s="70" customFormat="1" ht="12.75" hidden="1">
      <c r="A1154" s="71"/>
    </row>
    <row r="1155" spans="1:1" s="70" customFormat="1" ht="12.75" hidden="1">
      <c r="A1155" s="71"/>
    </row>
    <row r="1156" spans="1:1" s="70" customFormat="1" ht="12.75" hidden="1">
      <c r="A1156" s="71"/>
    </row>
    <row r="1157" spans="1:1" s="70" customFormat="1" ht="12.75" hidden="1">
      <c r="A1157" s="71"/>
    </row>
    <row r="1158" spans="1:1" s="70" customFormat="1" ht="12.75" hidden="1">
      <c r="A1158" s="71"/>
    </row>
    <row r="1159" spans="1:1" s="70" customFormat="1" ht="12.75" hidden="1">
      <c r="A1159" s="71"/>
    </row>
    <row r="1160" spans="1:1" s="70" customFormat="1" ht="12.75" hidden="1">
      <c r="A1160" s="71"/>
    </row>
    <row r="1161" spans="1:1" s="70" customFormat="1" ht="12.75" hidden="1">
      <c r="A1161" s="71"/>
    </row>
    <row r="1162" spans="1:1" s="70" customFormat="1" ht="12.75" hidden="1">
      <c r="A1162" s="71"/>
    </row>
    <row r="1163" spans="1:1" s="70" customFormat="1" ht="12.75" hidden="1">
      <c r="A1163" s="71"/>
    </row>
    <row r="1164" spans="1:1" s="70" customFormat="1" ht="12.75" hidden="1">
      <c r="A1164" s="71"/>
    </row>
    <row r="1165" spans="1:1" s="70" customFormat="1" ht="12.75" hidden="1">
      <c r="A1165" s="71"/>
    </row>
    <row r="1166" spans="1:1" s="70" customFormat="1" ht="12.75" hidden="1">
      <c r="A1166" s="71"/>
    </row>
    <row r="1167" spans="1:1" s="70" customFormat="1" ht="12.75" hidden="1">
      <c r="A1167" s="71"/>
    </row>
    <row r="1168" spans="1:1" s="70" customFormat="1" ht="12.75" hidden="1">
      <c r="A1168" s="71"/>
    </row>
    <row r="1169" spans="1:1" s="70" customFormat="1" ht="12.75" hidden="1">
      <c r="A1169" s="71"/>
    </row>
    <row r="1170" spans="1:1" s="70" customFormat="1" ht="12.75" hidden="1">
      <c r="A1170" s="71"/>
    </row>
    <row r="1171" spans="1:1" s="70" customFormat="1" ht="12.75" hidden="1">
      <c r="A1171" s="71"/>
    </row>
    <row r="1172" spans="1:1" s="70" customFormat="1" ht="12.75" hidden="1">
      <c r="A1172" s="71"/>
    </row>
    <row r="1173" spans="1:1" s="70" customFormat="1" ht="12.75" hidden="1">
      <c r="A1173" s="71"/>
    </row>
    <row r="1174" spans="1:1" s="70" customFormat="1" ht="12.75" hidden="1">
      <c r="A1174" s="71"/>
    </row>
    <row r="1175" spans="1:1" s="70" customFormat="1" ht="12.75" hidden="1">
      <c r="A1175" s="71"/>
    </row>
    <row r="1176" spans="1:1" s="70" customFormat="1" ht="12.75" hidden="1">
      <c r="A1176" s="71"/>
    </row>
    <row r="1177" spans="1:1" s="70" customFormat="1" ht="12.75" hidden="1">
      <c r="A1177" s="71"/>
    </row>
    <row r="1178" spans="1:1" s="70" customFormat="1" ht="12.75" hidden="1">
      <c r="A1178" s="71"/>
    </row>
    <row r="1179" spans="1:1" s="70" customFormat="1" ht="12.75" hidden="1">
      <c r="A1179" s="71"/>
    </row>
    <row r="1180" spans="1:1" s="70" customFormat="1" ht="12.75" hidden="1">
      <c r="A1180" s="71"/>
    </row>
    <row r="1181" spans="1:1" s="70" customFormat="1" ht="12.75" hidden="1">
      <c r="A1181" s="71"/>
    </row>
    <row r="1182" spans="1:1" s="70" customFormat="1" ht="12.75" hidden="1">
      <c r="A1182" s="71"/>
    </row>
    <row r="1183" spans="1:1" s="70" customFormat="1" ht="12.75" hidden="1">
      <c r="A1183" s="71"/>
    </row>
    <row r="1184" spans="1:1" s="70" customFormat="1" ht="12.75" hidden="1">
      <c r="A1184" s="71"/>
    </row>
    <row r="1185" spans="1:1" s="70" customFormat="1" ht="12.75" hidden="1">
      <c r="A1185" s="71"/>
    </row>
    <row r="1186" spans="1:1" s="70" customFormat="1" ht="12.75" hidden="1">
      <c r="A1186" s="71"/>
    </row>
    <row r="1187" spans="1:1" s="70" customFormat="1" ht="12.75" hidden="1">
      <c r="A1187" s="71"/>
    </row>
    <row r="1188" spans="1:1" s="70" customFormat="1" ht="12.75" hidden="1">
      <c r="A1188" s="71"/>
    </row>
    <row r="1189" spans="1:1" s="70" customFormat="1" ht="12.75" hidden="1">
      <c r="A1189" s="71"/>
    </row>
    <row r="1190" spans="1:1" s="70" customFormat="1" ht="12.75" hidden="1">
      <c r="A1190" s="71"/>
    </row>
    <row r="1191" spans="1:1" s="70" customFormat="1" ht="12.75" hidden="1">
      <c r="A1191" s="71"/>
    </row>
    <row r="1192" spans="1:1" s="70" customFormat="1" ht="12.75" hidden="1">
      <c r="A1192" s="71"/>
    </row>
    <row r="1193" spans="1:1" s="70" customFormat="1" ht="12.75" hidden="1">
      <c r="A1193" s="71"/>
    </row>
    <row r="1194" spans="1:1" s="70" customFormat="1" ht="12.75" hidden="1">
      <c r="A1194" s="71"/>
    </row>
    <row r="1195" spans="1:1" s="70" customFormat="1" ht="12.75" hidden="1">
      <c r="A1195" s="71"/>
    </row>
    <row r="1196" spans="1:1" s="70" customFormat="1" ht="12.75" hidden="1">
      <c r="A1196" s="71"/>
    </row>
    <row r="1197" spans="1:1" s="70" customFormat="1" ht="12.75" hidden="1">
      <c r="A1197" s="71"/>
    </row>
    <row r="1198" spans="1:1" s="70" customFormat="1" ht="12.75" hidden="1">
      <c r="A1198" s="71"/>
    </row>
    <row r="1199" spans="1:1" s="70" customFormat="1" ht="12.75" hidden="1">
      <c r="A1199" s="71"/>
    </row>
    <row r="1200" spans="1:1" s="70" customFormat="1" ht="12.75" hidden="1">
      <c r="A1200" s="71"/>
    </row>
    <row r="1201" spans="1:1" s="70" customFormat="1" ht="12.75" hidden="1">
      <c r="A1201" s="71"/>
    </row>
    <row r="1202" spans="1:1" s="70" customFormat="1" ht="12.75" hidden="1">
      <c r="A1202" s="71"/>
    </row>
    <row r="1203" spans="1:1" s="70" customFormat="1" ht="12.75" hidden="1">
      <c r="A1203" s="71"/>
    </row>
    <row r="1204" spans="1:1" s="70" customFormat="1" ht="12.75" hidden="1">
      <c r="A1204" s="71"/>
    </row>
    <row r="1205" spans="1:1" s="70" customFormat="1" ht="12.75" hidden="1">
      <c r="A1205" s="71"/>
    </row>
    <row r="1206" spans="1:1" s="70" customFormat="1" ht="12.75" hidden="1">
      <c r="A1206" s="71"/>
    </row>
    <row r="1207" spans="1:1" s="70" customFormat="1" ht="12.75" hidden="1">
      <c r="A1207" s="71"/>
    </row>
    <row r="1208" spans="1:1" s="70" customFormat="1" ht="12.75" hidden="1">
      <c r="A1208" s="71"/>
    </row>
    <row r="1209" spans="1:1" s="70" customFormat="1" ht="12.75" hidden="1">
      <c r="A1209" s="71"/>
    </row>
    <row r="1210" spans="1:1" s="70" customFormat="1" ht="12.75" hidden="1">
      <c r="A1210" s="71"/>
    </row>
    <row r="1211" spans="1:1" s="70" customFormat="1" ht="12.75" hidden="1">
      <c r="A1211" s="71"/>
    </row>
    <row r="1212" spans="1:1" s="70" customFormat="1" ht="12.75" hidden="1">
      <c r="A1212" s="71"/>
    </row>
    <row r="1213" spans="1:1" s="70" customFormat="1" ht="12.75" hidden="1">
      <c r="A1213" s="71"/>
    </row>
    <row r="1214" spans="1:1" s="70" customFormat="1" ht="12.75" hidden="1">
      <c r="A1214" s="71"/>
    </row>
    <row r="1215" spans="1:1" s="70" customFormat="1" ht="12.75" hidden="1">
      <c r="A1215" s="71"/>
    </row>
    <row r="1216" spans="1:1" s="70" customFormat="1" ht="12.75" hidden="1">
      <c r="A1216" s="71"/>
    </row>
    <row r="1217" spans="1:1" s="70" customFormat="1" ht="12.75" hidden="1">
      <c r="A1217" s="71"/>
    </row>
    <row r="1218" spans="1:1" s="70" customFormat="1" ht="12.75" hidden="1">
      <c r="A1218" s="71"/>
    </row>
    <row r="1219" spans="1:1" s="70" customFormat="1" ht="12.75" hidden="1">
      <c r="A1219" s="71"/>
    </row>
    <row r="1220" spans="1:1" s="70" customFormat="1" ht="12.75" hidden="1">
      <c r="A1220" s="71"/>
    </row>
    <row r="1221" spans="1:1" s="70" customFormat="1" ht="12.75" hidden="1">
      <c r="A1221" s="71"/>
    </row>
    <row r="1222" spans="1:1" s="70" customFormat="1" ht="12.75" hidden="1">
      <c r="A1222" s="71"/>
    </row>
    <row r="1223" spans="1:1" s="70" customFormat="1" ht="12.75" hidden="1">
      <c r="A1223" s="71"/>
    </row>
    <row r="1224" spans="1:1" s="70" customFormat="1" ht="12.75" hidden="1">
      <c r="A1224" s="71"/>
    </row>
    <row r="1225" spans="1:1" s="70" customFormat="1" ht="12.75" hidden="1">
      <c r="A1225" s="71"/>
    </row>
    <row r="1226" spans="1:1" s="70" customFormat="1" ht="12.75" hidden="1">
      <c r="A1226" s="71"/>
    </row>
    <row r="1227" spans="1:1" s="70" customFormat="1" ht="12.75" hidden="1">
      <c r="A1227" s="71"/>
    </row>
    <row r="1228" spans="1:1" s="70" customFormat="1" ht="12.75" hidden="1">
      <c r="A1228" s="71"/>
    </row>
    <row r="1229" spans="1:1" s="70" customFormat="1" ht="12.75" hidden="1">
      <c r="A1229" s="71"/>
    </row>
    <row r="1230" spans="1:1" s="70" customFormat="1" ht="12.75" hidden="1">
      <c r="A1230" s="71"/>
    </row>
    <row r="1231" spans="1:1" s="70" customFormat="1" ht="12.75" hidden="1">
      <c r="A1231" s="71"/>
    </row>
    <row r="1232" spans="1:1" s="70" customFormat="1" ht="12.75" hidden="1">
      <c r="A1232" s="71"/>
    </row>
    <row r="1233" spans="1:12" s="70" customFormat="1" ht="12.75" hidden="1">
      <c r="A1233" s="71"/>
    </row>
    <row r="1234" spans="1:12" s="70" customFormat="1" ht="12.75" hidden="1">
      <c r="A1234" s="71"/>
    </row>
    <row r="1235" spans="1:12" s="70" customFormat="1" ht="12.75" hidden="1">
      <c r="A1235" s="71"/>
    </row>
    <row r="1236" spans="1:12" s="70" customFormat="1" ht="12.75" hidden="1">
      <c r="A1236" s="71"/>
    </row>
    <row r="1237" spans="1:12" s="70" customFormat="1" ht="12.75" hidden="1">
      <c r="A1237" s="71"/>
    </row>
    <row r="1238" spans="1:12" s="70" customFormat="1" ht="12.75" hidden="1">
      <c r="A1238" s="71"/>
    </row>
    <row r="1239" spans="1:12" s="70" customFormat="1" ht="12.75" hidden="1">
      <c r="A1239" s="71"/>
    </row>
    <row r="1240" spans="1:12" s="70" customFormat="1" ht="12.75" hidden="1">
      <c r="A1240" s="71"/>
    </row>
    <row r="1241" spans="1:12" s="70" customFormat="1" ht="12.75" hidden="1">
      <c r="A1241" s="71"/>
    </row>
    <row r="1242" spans="1:12" s="70" customFormat="1" ht="12.75" hidden="1">
      <c r="A1242" s="71"/>
    </row>
    <row r="1243" spans="1:12" s="70" customFormat="1" ht="12.75" hidden="1">
      <c r="A1243" s="71"/>
    </row>
    <row r="1244" spans="1:12" s="70" customFormat="1" ht="12.75" hidden="1">
      <c r="A1244" s="71"/>
    </row>
    <row r="1245" spans="1:12" s="70" customFormat="1" ht="12.75" hidden="1">
      <c r="A1245" s="71"/>
    </row>
    <row r="1246" spans="1:12" s="70" customFormat="1" ht="12.75" hidden="1">
      <c r="A1246" s="71"/>
    </row>
    <row r="1247" spans="1:12">
      <c r="A1247" s="104">
        <v>44957</v>
      </c>
      <c r="B1247" s="105" t="s">
        <v>45</v>
      </c>
      <c r="C1247" s="116" t="s">
        <v>57</v>
      </c>
      <c r="D1247" s="106" t="s">
        <v>10</v>
      </c>
      <c r="E1247" s="107">
        <v>2000</v>
      </c>
      <c r="F1247" s="108">
        <f>E1247/L1247</f>
        <v>3.2610659381010554</v>
      </c>
      <c r="G1247" s="118" t="s">
        <v>62</v>
      </c>
      <c r="H1247" s="110"/>
      <c r="I1247" s="109" t="s">
        <v>15</v>
      </c>
      <c r="J1247" s="111" t="s">
        <v>22</v>
      </c>
      <c r="K1247" s="112" t="s">
        <v>106</v>
      </c>
      <c r="L1247" s="113">
        <v>613.29639999999995</v>
      </c>
    </row>
  </sheetData>
  <autoFilter ref="A1:L1247">
    <filterColumn colId="0">
      <customFilters>
        <customFilter operator="notEqual" val=" "/>
      </customFilters>
    </filterColumn>
    <sortState ref="A2:L1247">
      <sortCondition ref="A1:A1247"/>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E19" sqref="E19"/>
    </sheetView>
  </sheetViews>
  <sheetFormatPr defaultColWidth="8.796875" defaultRowHeight="12.75"/>
  <cols>
    <col min="1" max="1" width="15.19921875" style="70" customWidth="1"/>
    <col min="2" max="13" width="14.5" style="70" customWidth="1"/>
    <col min="14" max="15" width="9" style="70" customWidth="1"/>
    <col min="16" max="22" width="10.5" style="70" customWidth="1"/>
    <col min="23" max="24" width="19.19921875" style="70" customWidth="1"/>
    <col min="25" max="27" width="10.5" style="70" customWidth="1"/>
    <col min="28" max="29" width="11.796875" style="70" customWidth="1"/>
    <col min="30" max="37" width="17.69921875" style="70" customWidth="1"/>
    <col min="38" max="38" width="11.796875" style="70" customWidth="1"/>
    <col min="39" max="39" width="11.69921875" style="70" bestFit="1" customWidth="1"/>
    <col min="40" max="16384" width="8.796875" style="70"/>
  </cols>
  <sheetData>
    <row r="1" spans="1:39" ht="15.75">
      <c r="A1" s="72"/>
      <c r="B1" s="72"/>
      <c r="C1" s="72"/>
      <c r="D1" s="72"/>
      <c r="E1" s="72"/>
      <c r="F1" s="72"/>
      <c r="G1" s="72"/>
      <c r="H1" s="72"/>
      <c r="I1" s="72"/>
      <c r="J1" s="72"/>
      <c r="K1" s="72"/>
      <c r="L1" s="72"/>
      <c r="M1" s="72"/>
      <c r="N1" s="72"/>
      <c r="O1" s="72"/>
      <c r="P1" s="72"/>
      <c r="Q1" s="72"/>
      <c r="R1" s="72"/>
      <c r="S1" s="72"/>
    </row>
    <row r="2" spans="1:39" ht="15.75">
      <c r="A2" s="72"/>
      <c r="B2" s="72"/>
      <c r="C2" s="72"/>
      <c r="D2" s="72"/>
      <c r="E2" s="72"/>
      <c r="F2" s="72"/>
      <c r="G2" s="72"/>
      <c r="H2" s="72"/>
      <c r="I2" s="72"/>
      <c r="J2" s="72"/>
      <c r="K2" s="72"/>
      <c r="L2" s="72"/>
      <c r="M2" s="72"/>
      <c r="N2" s="72"/>
      <c r="O2" s="72"/>
      <c r="P2" s="72"/>
      <c r="Q2" s="72"/>
      <c r="R2" s="72"/>
      <c r="S2" s="72"/>
    </row>
    <row r="3" spans="1:39" ht="15.75">
      <c r="A3" s="73" t="s">
        <v>23</v>
      </c>
      <c r="B3" s="74" t="s">
        <v>271</v>
      </c>
      <c r="C3" s="72"/>
      <c r="D3" s="72"/>
      <c r="E3" s="72"/>
      <c r="F3" s="72"/>
      <c r="G3" s="72"/>
      <c r="H3" s="72"/>
      <c r="I3" s="72"/>
      <c r="J3" s="72"/>
      <c r="K3" s="72"/>
      <c r="L3" s="72"/>
      <c r="M3" s="72"/>
      <c r="N3" s="72"/>
      <c r="O3" s="72"/>
      <c r="P3" s="72"/>
      <c r="Q3" s="72"/>
      <c r="R3" s="72"/>
      <c r="S3" s="72"/>
    </row>
    <row r="4" spans="1:39" ht="15.75">
      <c r="A4" s="72"/>
      <c r="B4" s="72"/>
      <c r="C4" s="72"/>
      <c r="D4" s="72"/>
      <c r="E4" s="72"/>
      <c r="F4" s="72"/>
      <c r="G4" s="72"/>
      <c r="H4" s="72"/>
      <c r="I4" s="72"/>
      <c r="J4" s="72"/>
      <c r="K4" s="72"/>
      <c r="L4" s="72"/>
      <c r="M4" s="72"/>
      <c r="N4" s="72"/>
      <c r="O4" s="72"/>
      <c r="P4" s="72"/>
      <c r="Q4" s="72"/>
      <c r="R4" s="72"/>
      <c r="S4" s="72"/>
    </row>
    <row r="5" spans="1:39" ht="15.75">
      <c r="A5" s="75" t="s">
        <v>25</v>
      </c>
      <c r="B5" s="75" t="s">
        <v>1</v>
      </c>
      <c r="C5" s="76"/>
      <c r="D5" s="76"/>
      <c r="E5" s="76"/>
      <c r="F5" s="76"/>
      <c r="G5" s="76"/>
      <c r="H5" s="76"/>
      <c r="I5" s="76"/>
      <c r="J5" s="76"/>
      <c r="K5" s="76"/>
      <c r="L5" s="76"/>
      <c r="M5" s="76"/>
      <c r="N5" s="77"/>
      <c r="O5"/>
      <c r="P5" s="72"/>
      <c r="Q5" s="72"/>
      <c r="R5" s="72"/>
      <c r="S5" s="72"/>
      <c r="T5" s="72"/>
      <c r="U5" s="72"/>
      <c r="V5" s="72"/>
      <c r="W5" s="72"/>
      <c r="X5" s="72"/>
      <c r="Y5" s="72"/>
      <c r="Z5" s="72"/>
      <c r="AA5" s="72"/>
      <c r="AB5" s="72"/>
      <c r="AC5" s="72"/>
      <c r="AD5" s="72"/>
      <c r="AE5" s="72"/>
      <c r="AF5" s="72"/>
      <c r="AG5" s="72"/>
      <c r="AH5" s="72"/>
      <c r="AI5" s="72"/>
      <c r="AJ5" s="72"/>
      <c r="AK5" s="72"/>
      <c r="AL5" s="72"/>
      <c r="AM5" s="72"/>
    </row>
    <row r="6" spans="1:39" ht="23.25" customHeight="1">
      <c r="A6" s="78" t="s">
        <v>0</v>
      </c>
      <c r="B6" s="79" t="s">
        <v>103</v>
      </c>
      <c r="C6" s="80" t="s">
        <v>48</v>
      </c>
      <c r="D6" s="80" t="s">
        <v>190</v>
      </c>
      <c r="E6" s="80" t="s">
        <v>102</v>
      </c>
      <c r="F6" s="81" t="s">
        <v>11</v>
      </c>
      <c r="G6" s="80" t="s">
        <v>67</v>
      </c>
      <c r="H6" s="80" t="s">
        <v>49</v>
      </c>
      <c r="I6" s="80" t="s">
        <v>40</v>
      </c>
      <c r="J6" s="80" t="s">
        <v>89</v>
      </c>
      <c r="K6" s="80" t="s">
        <v>57</v>
      </c>
      <c r="L6" s="80" t="s">
        <v>264</v>
      </c>
      <c r="M6" s="80" t="s">
        <v>50</v>
      </c>
      <c r="N6" s="82" t="s">
        <v>109</v>
      </c>
      <c r="O6"/>
      <c r="P6" s="72"/>
      <c r="Q6" s="72"/>
      <c r="R6" s="72"/>
      <c r="S6" s="72"/>
      <c r="T6" s="72"/>
      <c r="U6" s="72"/>
      <c r="V6" s="72"/>
      <c r="W6" s="72"/>
      <c r="X6" s="72"/>
      <c r="Y6" s="72"/>
      <c r="Z6" s="72"/>
      <c r="AA6" s="72"/>
      <c r="AB6" s="72"/>
      <c r="AC6" s="72"/>
      <c r="AD6" s="72"/>
      <c r="AE6" s="72"/>
      <c r="AF6" s="72"/>
      <c r="AG6" s="72"/>
      <c r="AH6" s="72"/>
      <c r="AI6" s="72"/>
      <c r="AJ6" s="72"/>
      <c r="AK6" s="72"/>
      <c r="AL6" s="72"/>
      <c r="AM6" s="72"/>
    </row>
    <row r="7" spans="1:39" ht="15.75">
      <c r="A7" s="83" t="s">
        <v>6</v>
      </c>
      <c r="B7" s="84"/>
      <c r="C7" s="85"/>
      <c r="D7" s="85"/>
      <c r="E7" s="85"/>
      <c r="F7" s="85">
        <v>367866</v>
      </c>
      <c r="G7" s="85"/>
      <c r="H7" s="85"/>
      <c r="I7" s="85">
        <v>157500</v>
      </c>
      <c r="J7" s="85"/>
      <c r="K7" s="85">
        <v>353400</v>
      </c>
      <c r="L7" s="85">
        <v>205000</v>
      </c>
      <c r="M7" s="85">
        <v>20700</v>
      </c>
      <c r="N7" s="86">
        <v>1104466</v>
      </c>
      <c r="O7"/>
      <c r="P7" s="72"/>
      <c r="Q7" s="72"/>
      <c r="R7" s="72"/>
      <c r="S7" s="72"/>
      <c r="T7" s="72"/>
      <c r="U7" s="72"/>
      <c r="V7" s="72"/>
      <c r="W7" s="72"/>
      <c r="X7" s="72"/>
      <c r="Y7" s="72"/>
      <c r="Z7" s="72"/>
      <c r="AA7" s="72"/>
      <c r="AB7" s="72"/>
      <c r="AC7" s="72"/>
      <c r="AD7" s="72"/>
      <c r="AE7" s="72"/>
      <c r="AF7" s="72"/>
      <c r="AG7" s="72"/>
      <c r="AH7" s="72"/>
      <c r="AI7" s="72"/>
      <c r="AJ7" s="72"/>
      <c r="AK7" s="72"/>
      <c r="AL7" s="72"/>
      <c r="AM7" s="72"/>
    </row>
    <row r="8" spans="1:39" ht="15.75">
      <c r="A8" s="87" t="s">
        <v>7</v>
      </c>
      <c r="B8" s="88"/>
      <c r="C8" s="89"/>
      <c r="D8" s="89"/>
      <c r="E8" s="89"/>
      <c r="F8" s="89">
        <v>320562</v>
      </c>
      <c r="G8" s="89"/>
      <c r="H8" s="89"/>
      <c r="I8" s="89">
        <v>162500</v>
      </c>
      <c r="J8" s="89"/>
      <c r="K8" s="89">
        <v>139250</v>
      </c>
      <c r="L8" s="89">
        <v>55000</v>
      </c>
      <c r="M8" s="89"/>
      <c r="N8" s="90">
        <v>677312</v>
      </c>
      <c r="O8"/>
      <c r="P8" s="72"/>
      <c r="Q8" s="72"/>
      <c r="R8" s="72"/>
      <c r="S8" s="72"/>
      <c r="T8" s="72"/>
      <c r="U8" s="72"/>
      <c r="V8" s="72"/>
      <c r="W8" s="72"/>
      <c r="X8" s="72"/>
      <c r="Y8" s="72"/>
      <c r="Z8" s="72"/>
      <c r="AA8" s="72"/>
      <c r="AB8" s="72"/>
      <c r="AC8" s="72"/>
      <c r="AD8" s="72"/>
      <c r="AE8" s="72"/>
      <c r="AF8" s="72"/>
      <c r="AG8" s="72"/>
      <c r="AH8" s="72"/>
      <c r="AI8" s="72"/>
      <c r="AJ8" s="72"/>
      <c r="AK8" s="72"/>
      <c r="AL8" s="72"/>
      <c r="AM8" s="72"/>
    </row>
    <row r="9" spans="1:39" ht="15.75">
      <c r="A9" s="87" t="s">
        <v>9</v>
      </c>
      <c r="B9" s="88"/>
      <c r="C9" s="89"/>
      <c r="D9" s="89"/>
      <c r="E9" s="89"/>
      <c r="F9" s="89">
        <v>392259</v>
      </c>
      <c r="G9" s="89"/>
      <c r="H9" s="89"/>
      <c r="I9" s="89">
        <v>190000</v>
      </c>
      <c r="J9" s="89"/>
      <c r="K9" s="89">
        <v>92950</v>
      </c>
      <c r="L9" s="89"/>
      <c r="M9" s="89"/>
      <c r="N9" s="90">
        <v>675209</v>
      </c>
      <c r="O9"/>
      <c r="P9" s="72"/>
      <c r="Q9" s="72"/>
      <c r="R9" s="72"/>
      <c r="S9" s="72"/>
      <c r="T9" s="72"/>
      <c r="U9" s="72"/>
      <c r="V9" s="72"/>
      <c r="W9" s="72"/>
      <c r="X9" s="72"/>
      <c r="Y9" s="72"/>
      <c r="Z9" s="72"/>
      <c r="AA9" s="72"/>
      <c r="AB9" s="72"/>
      <c r="AC9" s="72"/>
      <c r="AD9" s="72"/>
      <c r="AE9" s="72"/>
      <c r="AF9" s="72"/>
      <c r="AG9" s="72"/>
      <c r="AH9" s="72"/>
      <c r="AI9" s="72"/>
      <c r="AJ9" s="72"/>
      <c r="AK9" s="72"/>
      <c r="AL9" s="72"/>
      <c r="AM9" s="72"/>
    </row>
    <row r="10" spans="1:39" ht="15.75">
      <c r="A10" s="87" t="s">
        <v>8</v>
      </c>
      <c r="B10" s="88"/>
      <c r="C10" s="89">
        <v>70000</v>
      </c>
      <c r="D10" s="89"/>
      <c r="E10" s="89">
        <v>12800</v>
      </c>
      <c r="F10" s="89">
        <v>145875</v>
      </c>
      <c r="G10" s="89"/>
      <c r="H10" s="89"/>
      <c r="I10" s="89"/>
      <c r="J10" s="89"/>
      <c r="K10" s="89">
        <v>26600</v>
      </c>
      <c r="L10" s="89"/>
      <c r="M10" s="89"/>
      <c r="N10" s="90">
        <v>255275</v>
      </c>
      <c r="O10"/>
      <c r="P10" s="72"/>
      <c r="Q10" s="72"/>
      <c r="R10" s="72"/>
      <c r="S10" s="72"/>
      <c r="T10" s="72"/>
      <c r="U10" s="72"/>
      <c r="V10" s="72"/>
      <c r="W10" s="72"/>
      <c r="X10" s="72"/>
      <c r="Y10" s="72"/>
      <c r="Z10" s="72"/>
      <c r="AA10" s="72"/>
      <c r="AB10" s="72"/>
      <c r="AC10" s="72"/>
      <c r="AD10" s="72"/>
      <c r="AE10" s="72"/>
      <c r="AF10" s="72"/>
      <c r="AG10" s="72"/>
      <c r="AH10" s="72"/>
      <c r="AI10" s="72"/>
      <c r="AJ10" s="72"/>
      <c r="AK10" s="72"/>
      <c r="AL10" s="72"/>
      <c r="AM10" s="72"/>
    </row>
    <row r="11" spans="1:39" ht="15.75">
      <c r="A11" s="87" t="s">
        <v>10</v>
      </c>
      <c r="B11" s="88">
        <v>55573</v>
      </c>
      <c r="C11" s="89"/>
      <c r="D11" s="89">
        <v>50850</v>
      </c>
      <c r="E11" s="89">
        <v>31150</v>
      </c>
      <c r="F11" s="89">
        <v>89382</v>
      </c>
      <c r="G11" s="89">
        <v>17111</v>
      </c>
      <c r="H11" s="89">
        <v>246100</v>
      </c>
      <c r="I11" s="89">
        <v>70000</v>
      </c>
      <c r="J11" s="89">
        <v>6500</v>
      </c>
      <c r="K11" s="89">
        <v>73150</v>
      </c>
      <c r="L11" s="89"/>
      <c r="M11" s="89"/>
      <c r="N11" s="90">
        <v>639816</v>
      </c>
      <c r="O11"/>
      <c r="P11" s="72"/>
      <c r="Q11" s="72"/>
      <c r="R11" s="72"/>
      <c r="S11" s="72"/>
      <c r="T11" s="72"/>
      <c r="U11" s="72"/>
      <c r="V11" s="72"/>
      <c r="W11" s="72"/>
      <c r="X11" s="72"/>
      <c r="Y11" s="72"/>
      <c r="Z11" s="72"/>
      <c r="AA11" s="72"/>
      <c r="AB11" s="72"/>
      <c r="AC11" s="72"/>
      <c r="AD11" s="72"/>
      <c r="AE11" s="72"/>
      <c r="AF11" s="72"/>
      <c r="AG11" s="72"/>
      <c r="AH11" s="72"/>
      <c r="AI11" s="72"/>
      <c r="AJ11" s="72"/>
      <c r="AK11" s="72"/>
      <c r="AL11" s="72"/>
      <c r="AM11" s="72"/>
    </row>
    <row r="12" spans="1:39" ht="15.75">
      <c r="A12" s="91" t="s">
        <v>109</v>
      </c>
      <c r="B12" s="92">
        <v>55573</v>
      </c>
      <c r="C12" s="93">
        <v>70000</v>
      </c>
      <c r="D12" s="93">
        <v>50850</v>
      </c>
      <c r="E12" s="93">
        <v>43950</v>
      </c>
      <c r="F12" s="93">
        <v>1315944</v>
      </c>
      <c r="G12" s="93">
        <v>17111</v>
      </c>
      <c r="H12" s="93">
        <v>246100</v>
      </c>
      <c r="I12" s="93">
        <v>580000</v>
      </c>
      <c r="J12" s="93">
        <v>6500</v>
      </c>
      <c r="K12" s="93">
        <v>685350</v>
      </c>
      <c r="L12" s="93">
        <v>260000</v>
      </c>
      <c r="M12" s="93">
        <v>20700</v>
      </c>
      <c r="N12" s="94">
        <v>3352078</v>
      </c>
      <c r="O12"/>
      <c r="P12" s="72"/>
      <c r="Q12" s="72"/>
      <c r="R12" s="72"/>
      <c r="S12" s="72"/>
      <c r="T12" s="72"/>
      <c r="U12" s="72"/>
      <c r="V12" s="72"/>
      <c r="W12" s="72"/>
      <c r="X12" s="72"/>
      <c r="Y12" s="72"/>
      <c r="Z12" s="72"/>
      <c r="AA12" s="72"/>
      <c r="AB12" s="72"/>
      <c r="AC12" s="72"/>
      <c r="AD12" s="72"/>
      <c r="AE12" s="72"/>
      <c r="AF12" s="72"/>
      <c r="AG12" s="72"/>
      <c r="AH12" s="72"/>
      <c r="AI12" s="72"/>
      <c r="AJ12" s="72"/>
      <c r="AK12" s="72"/>
      <c r="AL12" s="72"/>
      <c r="AM12" s="72"/>
    </row>
    <row r="13" spans="1:39" ht="15.75">
      <c r="A13"/>
      <c r="B13"/>
      <c r="C13"/>
      <c r="D13"/>
      <c r="E13"/>
      <c r="F13"/>
      <c r="G13"/>
      <c r="H13"/>
      <c r="I13"/>
      <c r="J13"/>
      <c r="K13"/>
      <c r="L13"/>
      <c r="M13"/>
      <c r="N13"/>
      <c r="O13"/>
      <c r="P13" s="72"/>
      <c r="Q13" s="72"/>
      <c r="R13" s="72"/>
      <c r="S13" s="72"/>
      <c r="T13" s="72"/>
      <c r="U13" s="72"/>
      <c r="V13" s="72"/>
      <c r="W13" s="72"/>
      <c r="X13" s="72"/>
      <c r="Y13" s="72"/>
      <c r="Z13" s="72"/>
      <c r="AA13" s="72"/>
      <c r="AB13" s="72"/>
      <c r="AC13" s="72"/>
      <c r="AD13" s="72"/>
      <c r="AE13" s="72"/>
      <c r="AF13" s="72"/>
      <c r="AG13" s="72"/>
      <c r="AH13" s="72"/>
      <c r="AI13" s="72"/>
      <c r="AJ13" s="72"/>
      <c r="AK13" s="72"/>
      <c r="AL13" s="72"/>
      <c r="AM13" s="72"/>
    </row>
    <row r="14" spans="1:39" ht="21" customHeight="1">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row>
    <row r="15" spans="1:39" ht="15.7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row>
    <row r="16" spans="1:39" ht="15.7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row>
    <row r="17" spans="1:28" ht="15.7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row>
    <row r="18" spans="1:28" ht="15.75">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row>
    <row r="19" spans="1:28" ht="15.7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row>
    <row r="22" spans="1:28">
      <c r="U22" s="70">
        <f>GETPIVOTDATA("Used FCFA",$A$5)-U19</f>
        <v>3352078</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7"/>
  <sheetViews>
    <sheetView tabSelected="1" topLeftCell="B618" workbookViewId="0">
      <selection activeCell="I630" sqref="I630"/>
    </sheetView>
  </sheetViews>
  <sheetFormatPr defaultRowHeight="15"/>
  <cols>
    <col min="2" max="2" width="15.19921875" customWidth="1"/>
    <col min="3" max="3" width="14.3984375" customWidth="1"/>
    <col min="4" max="4" width="13.19921875" customWidth="1"/>
    <col min="10" max="10" width="11.5" customWidth="1"/>
    <col min="11" max="11" width="18.296875" customWidth="1"/>
  </cols>
  <sheetData>
    <row r="1" spans="1:12" ht="15.75">
      <c r="A1" s="99" t="s">
        <v>4</v>
      </c>
      <c r="B1" s="100" t="s">
        <v>110</v>
      </c>
      <c r="C1" s="100" t="s">
        <v>1</v>
      </c>
      <c r="D1" s="100" t="s">
        <v>0</v>
      </c>
      <c r="E1" s="101" t="s">
        <v>2</v>
      </c>
      <c r="F1" s="102" t="s">
        <v>38</v>
      </c>
      <c r="G1" s="102" t="s">
        <v>5</v>
      </c>
      <c r="H1" s="102" t="s">
        <v>42</v>
      </c>
      <c r="I1" s="103" t="s">
        <v>3</v>
      </c>
      <c r="J1" s="103" t="s">
        <v>21</v>
      </c>
      <c r="K1" s="103" t="s">
        <v>23</v>
      </c>
      <c r="L1" s="101" t="s">
        <v>41</v>
      </c>
    </row>
    <row r="2" spans="1:12" ht="15.75">
      <c r="A2" s="104">
        <v>44927</v>
      </c>
      <c r="B2" s="105" t="s">
        <v>18</v>
      </c>
      <c r="C2" s="105" t="s">
        <v>40</v>
      </c>
      <c r="D2" s="106" t="s">
        <v>9</v>
      </c>
      <c r="E2" s="107">
        <v>5000</v>
      </c>
      <c r="F2" s="108">
        <v>8.1526648452526391</v>
      </c>
      <c r="G2" s="109" t="s">
        <v>145</v>
      </c>
      <c r="H2" s="110"/>
      <c r="I2" s="109" t="s">
        <v>17</v>
      </c>
      <c r="J2" s="111" t="s">
        <v>22</v>
      </c>
      <c r="K2" s="112" t="s">
        <v>106</v>
      </c>
      <c r="L2" s="113">
        <v>613.29639999999995</v>
      </c>
    </row>
    <row r="3" spans="1:12" ht="15.75">
      <c r="A3" s="104">
        <v>44927</v>
      </c>
      <c r="B3" s="105" t="s">
        <v>18</v>
      </c>
      <c r="C3" s="105" t="s">
        <v>40</v>
      </c>
      <c r="D3" s="106" t="s">
        <v>9</v>
      </c>
      <c r="E3" s="107">
        <v>5000</v>
      </c>
      <c r="F3" s="108">
        <v>8.1526648452526391</v>
      </c>
      <c r="G3" s="109" t="s">
        <v>146</v>
      </c>
      <c r="H3" s="110"/>
      <c r="I3" s="109" t="s">
        <v>16</v>
      </c>
      <c r="J3" s="111" t="s">
        <v>22</v>
      </c>
      <c r="K3" s="112" t="s">
        <v>106</v>
      </c>
      <c r="L3" s="113">
        <v>613.29639999999995</v>
      </c>
    </row>
    <row r="4" spans="1:12" ht="15.75">
      <c r="A4" s="104">
        <v>44927</v>
      </c>
      <c r="B4" s="105" t="s">
        <v>18</v>
      </c>
      <c r="C4" s="105" t="s">
        <v>40</v>
      </c>
      <c r="D4" s="106" t="s">
        <v>7</v>
      </c>
      <c r="E4" s="107">
        <v>5000</v>
      </c>
      <c r="F4" s="108">
        <v>8.1049362303617389</v>
      </c>
      <c r="G4" s="109" t="s">
        <v>147</v>
      </c>
      <c r="H4" s="110"/>
      <c r="I4" s="109" t="s">
        <v>20</v>
      </c>
      <c r="J4" s="111" t="s">
        <v>22</v>
      </c>
      <c r="K4" s="112" t="s">
        <v>43</v>
      </c>
      <c r="L4" s="114">
        <v>616.90800000000002</v>
      </c>
    </row>
    <row r="5" spans="1:12" ht="15.75">
      <c r="A5" s="104">
        <v>44927</v>
      </c>
      <c r="B5" s="105" t="s">
        <v>18</v>
      </c>
      <c r="C5" s="105" t="s">
        <v>40</v>
      </c>
      <c r="D5" s="106" t="s">
        <v>6</v>
      </c>
      <c r="E5" s="107">
        <v>5000</v>
      </c>
      <c r="F5" s="108">
        <v>8.1049362303617389</v>
      </c>
      <c r="G5" s="109" t="s">
        <v>148</v>
      </c>
      <c r="H5" s="110"/>
      <c r="I5" s="109" t="s">
        <v>13</v>
      </c>
      <c r="J5" s="111" t="s">
        <v>22</v>
      </c>
      <c r="K5" s="112" t="s">
        <v>43</v>
      </c>
      <c r="L5" s="114">
        <v>616.90800000000002</v>
      </c>
    </row>
    <row r="6" spans="1:12" ht="15.75">
      <c r="A6" s="104">
        <v>44927</v>
      </c>
      <c r="B6" s="105" t="s">
        <v>18</v>
      </c>
      <c r="C6" s="105" t="s">
        <v>40</v>
      </c>
      <c r="D6" s="106" t="s">
        <v>7</v>
      </c>
      <c r="E6" s="107">
        <v>2500</v>
      </c>
      <c r="F6" s="108">
        <v>4.0524681151808695</v>
      </c>
      <c r="G6" s="109" t="s">
        <v>149</v>
      </c>
      <c r="H6" s="110"/>
      <c r="I6" s="109" t="s">
        <v>39</v>
      </c>
      <c r="J6" s="111" t="s">
        <v>22</v>
      </c>
      <c r="K6" s="112" t="s">
        <v>43</v>
      </c>
      <c r="L6" s="114">
        <v>616.90800000000002</v>
      </c>
    </row>
    <row r="7" spans="1:12" ht="15.75">
      <c r="A7" s="104">
        <v>44927</v>
      </c>
      <c r="B7" s="105" t="s">
        <v>18</v>
      </c>
      <c r="C7" s="105" t="s">
        <v>40</v>
      </c>
      <c r="D7" s="106" t="s">
        <v>7</v>
      </c>
      <c r="E7" s="107">
        <v>2500</v>
      </c>
      <c r="F7" s="108">
        <v>4.0524681151808695</v>
      </c>
      <c r="G7" s="109" t="s">
        <v>150</v>
      </c>
      <c r="H7" s="110"/>
      <c r="I7" s="109" t="s">
        <v>12</v>
      </c>
      <c r="J7" s="111" t="s">
        <v>22</v>
      </c>
      <c r="K7" s="112" t="s">
        <v>43</v>
      </c>
      <c r="L7" s="114">
        <v>616.90800000000002</v>
      </c>
    </row>
    <row r="8" spans="1:12" ht="15.75">
      <c r="A8" s="104">
        <v>44927</v>
      </c>
      <c r="B8" s="105" t="s">
        <v>18</v>
      </c>
      <c r="C8" s="105" t="s">
        <v>40</v>
      </c>
      <c r="D8" s="106" t="s">
        <v>7</v>
      </c>
      <c r="E8" s="107">
        <v>2500</v>
      </c>
      <c r="F8" s="108">
        <v>4.0524681151808695</v>
      </c>
      <c r="G8" s="109" t="s">
        <v>151</v>
      </c>
      <c r="H8" s="110"/>
      <c r="I8" s="109" t="s">
        <v>58</v>
      </c>
      <c r="J8" s="111" t="s">
        <v>22</v>
      </c>
      <c r="K8" s="112" t="s">
        <v>43</v>
      </c>
      <c r="L8" s="114">
        <v>616.90800000000002</v>
      </c>
    </row>
    <row r="9" spans="1:12" ht="15.75">
      <c r="A9" s="104">
        <v>44927</v>
      </c>
      <c r="B9" s="105" t="s">
        <v>18</v>
      </c>
      <c r="C9" s="105" t="s">
        <v>40</v>
      </c>
      <c r="D9" s="106" t="s">
        <v>7</v>
      </c>
      <c r="E9" s="107">
        <v>2500</v>
      </c>
      <c r="F9" s="108">
        <v>4.0524681151808695</v>
      </c>
      <c r="G9" s="109" t="s">
        <v>152</v>
      </c>
      <c r="H9" s="110"/>
      <c r="I9" s="109" t="s">
        <v>119</v>
      </c>
      <c r="J9" s="111" t="s">
        <v>22</v>
      </c>
      <c r="K9" s="112" t="s">
        <v>43</v>
      </c>
      <c r="L9" s="114">
        <v>616.90800000000002</v>
      </c>
    </row>
    <row r="10" spans="1:12" ht="15.75">
      <c r="A10" s="104">
        <v>44927</v>
      </c>
      <c r="B10" s="105" t="s">
        <v>18</v>
      </c>
      <c r="C10" s="105" t="s">
        <v>40</v>
      </c>
      <c r="D10" s="106" t="s">
        <v>6</v>
      </c>
      <c r="E10" s="107">
        <v>2500</v>
      </c>
      <c r="F10" s="108">
        <v>4.0524681151808695</v>
      </c>
      <c r="G10" s="109" t="s">
        <v>153</v>
      </c>
      <c r="H10" s="110"/>
      <c r="I10" s="109" t="s">
        <v>24</v>
      </c>
      <c r="J10" s="111" t="s">
        <v>22</v>
      </c>
      <c r="K10" s="112" t="s">
        <v>43</v>
      </c>
      <c r="L10" s="114">
        <v>616.90800000000002</v>
      </c>
    </row>
    <row r="11" spans="1:12" ht="15.75">
      <c r="A11" s="104">
        <v>44927</v>
      </c>
      <c r="B11" s="105" t="s">
        <v>18</v>
      </c>
      <c r="C11" s="105" t="s">
        <v>40</v>
      </c>
      <c r="D11" s="106" t="s">
        <v>6</v>
      </c>
      <c r="E11" s="107">
        <v>2500</v>
      </c>
      <c r="F11" s="108">
        <v>4.0524681151808695</v>
      </c>
      <c r="G11" s="109" t="s">
        <v>154</v>
      </c>
      <c r="H11" s="110"/>
      <c r="I11" s="109" t="s">
        <v>104</v>
      </c>
      <c r="J11" s="111" t="s">
        <v>22</v>
      </c>
      <c r="K11" s="112" t="s">
        <v>43</v>
      </c>
      <c r="L11" s="114">
        <v>616.90800000000002</v>
      </c>
    </row>
    <row r="12" spans="1:12" ht="15.75">
      <c r="A12" s="104">
        <v>44927</v>
      </c>
      <c r="B12" s="105" t="s">
        <v>18</v>
      </c>
      <c r="C12" s="105" t="s">
        <v>40</v>
      </c>
      <c r="D12" s="106" t="s">
        <v>6</v>
      </c>
      <c r="E12" s="107">
        <v>2500</v>
      </c>
      <c r="F12" s="108">
        <v>4.0524681151808695</v>
      </c>
      <c r="G12" s="109" t="s">
        <v>155</v>
      </c>
      <c r="H12" s="110"/>
      <c r="I12" s="109" t="s">
        <v>127</v>
      </c>
      <c r="J12" s="111" t="s">
        <v>22</v>
      </c>
      <c r="K12" s="112" t="s">
        <v>43</v>
      </c>
      <c r="L12" s="114">
        <v>616.90800000000002</v>
      </c>
    </row>
    <row r="13" spans="1:12" ht="15.75">
      <c r="A13" s="104">
        <v>44927</v>
      </c>
      <c r="B13" s="105" t="s">
        <v>18</v>
      </c>
      <c r="C13" s="105" t="s">
        <v>40</v>
      </c>
      <c r="D13" s="106" t="s">
        <v>6</v>
      </c>
      <c r="E13" s="107">
        <v>2500</v>
      </c>
      <c r="F13" s="108">
        <v>4.0524681151808695</v>
      </c>
      <c r="G13" s="109" t="s">
        <v>156</v>
      </c>
      <c r="H13" s="110"/>
      <c r="I13" s="109" t="s">
        <v>136</v>
      </c>
      <c r="J13" s="111" t="s">
        <v>22</v>
      </c>
      <c r="K13" s="112" t="s">
        <v>43</v>
      </c>
      <c r="L13" s="114">
        <v>616.90800000000002</v>
      </c>
    </row>
    <row r="14" spans="1:12" ht="15.75">
      <c r="A14" s="104">
        <v>44927</v>
      </c>
      <c r="B14" s="105" t="s">
        <v>18</v>
      </c>
      <c r="C14" s="105" t="s">
        <v>40</v>
      </c>
      <c r="D14" s="106" t="s">
        <v>6</v>
      </c>
      <c r="E14" s="107">
        <v>2500</v>
      </c>
      <c r="F14" s="108">
        <v>4.0524681151808695</v>
      </c>
      <c r="G14" s="109" t="s">
        <v>157</v>
      </c>
      <c r="H14" s="110"/>
      <c r="I14" s="109" t="s">
        <v>44</v>
      </c>
      <c r="J14" s="111" t="s">
        <v>22</v>
      </c>
      <c r="K14" s="112" t="s">
        <v>43</v>
      </c>
      <c r="L14" s="114">
        <v>616.90800000000002</v>
      </c>
    </row>
    <row r="15" spans="1:12" ht="15.75">
      <c r="A15" s="104">
        <v>44927</v>
      </c>
      <c r="B15" s="105" t="s">
        <v>18</v>
      </c>
      <c r="C15" s="105" t="s">
        <v>40</v>
      </c>
      <c r="D15" s="106" t="s">
        <v>10</v>
      </c>
      <c r="E15" s="107">
        <v>2500</v>
      </c>
      <c r="F15" s="108">
        <v>4.0763324226263196</v>
      </c>
      <c r="G15" s="109" t="s">
        <v>158</v>
      </c>
      <c r="H15" s="110"/>
      <c r="I15" s="109" t="s">
        <v>15</v>
      </c>
      <c r="J15" s="111" t="s">
        <v>22</v>
      </c>
      <c r="K15" s="112" t="s">
        <v>106</v>
      </c>
      <c r="L15" s="113">
        <v>613.29639999999995</v>
      </c>
    </row>
    <row r="16" spans="1:12" ht="15.75">
      <c r="A16" s="104">
        <v>44927</v>
      </c>
      <c r="B16" s="105" t="s">
        <v>18</v>
      </c>
      <c r="C16" s="105" t="s">
        <v>40</v>
      </c>
      <c r="D16" s="106" t="s">
        <v>10</v>
      </c>
      <c r="E16" s="107">
        <v>2500</v>
      </c>
      <c r="F16" s="108">
        <v>4.0763324226263196</v>
      </c>
      <c r="G16" s="109" t="s">
        <v>159</v>
      </c>
      <c r="H16" s="110"/>
      <c r="I16" s="109" t="s">
        <v>135</v>
      </c>
      <c r="J16" s="111" t="s">
        <v>22</v>
      </c>
      <c r="K16" s="112" t="s">
        <v>106</v>
      </c>
      <c r="L16" s="113">
        <v>613.29639999999995</v>
      </c>
    </row>
    <row r="17" spans="1:12" ht="15.75">
      <c r="A17" s="115">
        <v>44928</v>
      </c>
      <c r="B17" s="105" t="s">
        <v>45</v>
      </c>
      <c r="C17" s="116" t="s">
        <v>57</v>
      </c>
      <c r="D17" s="106" t="s">
        <v>9</v>
      </c>
      <c r="E17" s="117">
        <v>2500</v>
      </c>
      <c r="F17" s="108">
        <v>4.0763324226263196</v>
      </c>
      <c r="G17" s="118" t="s">
        <v>90</v>
      </c>
      <c r="H17" s="110"/>
      <c r="I17" s="118" t="s">
        <v>17</v>
      </c>
      <c r="J17" s="111" t="s">
        <v>22</v>
      </c>
      <c r="K17" s="112" t="s">
        <v>106</v>
      </c>
      <c r="L17" s="113">
        <v>613.29639999999995</v>
      </c>
    </row>
    <row r="18" spans="1:12" ht="15.75">
      <c r="A18" s="115">
        <v>44928</v>
      </c>
      <c r="B18" s="119" t="s">
        <v>100</v>
      </c>
      <c r="C18" s="105" t="s">
        <v>89</v>
      </c>
      <c r="D18" s="106" t="s">
        <v>10</v>
      </c>
      <c r="E18" s="117">
        <v>1500</v>
      </c>
      <c r="F18" s="108">
        <v>2.4457994535757916</v>
      </c>
      <c r="G18" s="118" t="s">
        <v>90</v>
      </c>
      <c r="H18" s="110"/>
      <c r="I18" s="118" t="s">
        <v>17</v>
      </c>
      <c r="J18" s="111" t="s">
        <v>22</v>
      </c>
      <c r="K18" s="112" t="s">
        <v>106</v>
      </c>
      <c r="L18" s="113">
        <v>613.29639999999995</v>
      </c>
    </row>
    <row r="19" spans="1:12" ht="15.75">
      <c r="A19" s="115">
        <v>44928</v>
      </c>
      <c r="B19" s="116" t="s">
        <v>100</v>
      </c>
      <c r="C19" s="105" t="s">
        <v>89</v>
      </c>
      <c r="D19" s="106" t="s">
        <v>10</v>
      </c>
      <c r="E19" s="117">
        <v>1500</v>
      </c>
      <c r="F19" s="108">
        <v>2.4457994535757916</v>
      </c>
      <c r="G19" s="118" t="s">
        <v>90</v>
      </c>
      <c r="H19" s="110"/>
      <c r="I19" s="118" t="s">
        <v>17</v>
      </c>
      <c r="J19" s="111" t="s">
        <v>22</v>
      </c>
      <c r="K19" s="112" t="s">
        <v>106</v>
      </c>
      <c r="L19" s="113">
        <v>613.29639999999995</v>
      </c>
    </row>
    <row r="20" spans="1:12" ht="15.75">
      <c r="A20" s="104">
        <v>44928</v>
      </c>
      <c r="B20" s="105" t="s">
        <v>81</v>
      </c>
      <c r="C20" s="116" t="s">
        <v>57</v>
      </c>
      <c r="D20" s="106" t="s">
        <v>6</v>
      </c>
      <c r="E20" s="120">
        <v>1600</v>
      </c>
      <c r="F20" s="108">
        <v>2.6088527504808443</v>
      </c>
      <c r="G20" s="118" t="s">
        <v>63</v>
      </c>
      <c r="H20" s="110"/>
      <c r="I20" s="118" t="s">
        <v>44</v>
      </c>
      <c r="J20" s="111" t="s">
        <v>22</v>
      </c>
      <c r="K20" s="112" t="s">
        <v>106</v>
      </c>
      <c r="L20" s="113">
        <v>613.29639999999995</v>
      </c>
    </row>
    <row r="21" spans="1:12" ht="15.75">
      <c r="A21" s="104">
        <v>44928</v>
      </c>
      <c r="B21" s="105" t="s">
        <v>18</v>
      </c>
      <c r="C21" s="105" t="s">
        <v>40</v>
      </c>
      <c r="D21" s="106" t="s">
        <v>9</v>
      </c>
      <c r="E21" s="107">
        <v>5000</v>
      </c>
      <c r="F21" s="108">
        <v>8.1526648452526391</v>
      </c>
      <c r="G21" s="109" t="s">
        <v>160</v>
      </c>
      <c r="H21" s="110"/>
      <c r="I21" s="109" t="s">
        <v>17</v>
      </c>
      <c r="J21" s="111" t="s">
        <v>22</v>
      </c>
      <c r="K21" s="112" t="s">
        <v>106</v>
      </c>
      <c r="L21" s="113">
        <v>613.29639999999995</v>
      </c>
    </row>
    <row r="22" spans="1:12" ht="15.75">
      <c r="A22" s="104">
        <v>44928</v>
      </c>
      <c r="B22" s="105" t="s">
        <v>18</v>
      </c>
      <c r="C22" s="105" t="s">
        <v>40</v>
      </c>
      <c r="D22" s="106" t="s">
        <v>9</v>
      </c>
      <c r="E22" s="107">
        <v>5000</v>
      </c>
      <c r="F22" s="108">
        <v>8.1526648452526391</v>
      </c>
      <c r="G22" s="109" t="s">
        <v>161</v>
      </c>
      <c r="H22" s="110"/>
      <c r="I22" s="109" t="s">
        <v>16</v>
      </c>
      <c r="J22" s="111" t="s">
        <v>22</v>
      </c>
      <c r="K22" s="112" t="s">
        <v>106</v>
      </c>
      <c r="L22" s="113">
        <v>613.29639999999995</v>
      </c>
    </row>
    <row r="23" spans="1:12" ht="15.75">
      <c r="A23" s="104">
        <v>44928</v>
      </c>
      <c r="B23" s="105" t="s">
        <v>18</v>
      </c>
      <c r="C23" s="105" t="s">
        <v>40</v>
      </c>
      <c r="D23" s="106" t="s">
        <v>7</v>
      </c>
      <c r="E23" s="107">
        <v>2500</v>
      </c>
      <c r="F23" s="108">
        <v>4.0524681151808695</v>
      </c>
      <c r="G23" s="109" t="s">
        <v>162</v>
      </c>
      <c r="H23" s="110"/>
      <c r="I23" s="109" t="s">
        <v>58</v>
      </c>
      <c r="J23" s="111" t="s">
        <v>22</v>
      </c>
      <c r="K23" s="112" t="s">
        <v>43</v>
      </c>
      <c r="L23" s="114">
        <v>616.90800000000002</v>
      </c>
    </row>
    <row r="24" spans="1:12" ht="15.75">
      <c r="A24" s="104">
        <v>44928</v>
      </c>
      <c r="B24" s="105" t="s">
        <v>18</v>
      </c>
      <c r="C24" s="105" t="s">
        <v>40</v>
      </c>
      <c r="D24" s="106" t="s">
        <v>10</v>
      </c>
      <c r="E24" s="107">
        <v>2500</v>
      </c>
      <c r="F24" s="108">
        <v>4.0763324226263196</v>
      </c>
      <c r="G24" s="109" t="s">
        <v>163</v>
      </c>
      <c r="H24" s="110"/>
      <c r="I24" s="109" t="s">
        <v>15</v>
      </c>
      <c r="J24" s="111" t="s">
        <v>22</v>
      </c>
      <c r="K24" s="112" t="s">
        <v>106</v>
      </c>
      <c r="L24" s="113">
        <v>613.29639999999995</v>
      </c>
    </row>
    <row r="25" spans="1:12" ht="15.75">
      <c r="A25" s="104">
        <v>44928</v>
      </c>
      <c r="B25" s="105" t="s">
        <v>249</v>
      </c>
      <c r="C25" s="116" t="s">
        <v>57</v>
      </c>
      <c r="D25" s="106" t="s">
        <v>7</v>
      </c>
      <c r="E25" s="121">
        <v>6500</v>
      </c>
      <c r="F25" s="108">
        <v>10.59846429882843</v>
      </c>
      <c r="G25" s="109" t="s">
        <v>111</v>
      </c>
      <c r="H25" s="110"/>
      <c r="I25" s="109" t="s">
        <v>58</v>
      </c>
      <c r="J25" s="111" t="s">
        <v>22</v>
      </c>
      <c r="K25" s="112" t="s">
        <v>106</v>
      </c>
      <c r="L25" s="113">
        <v>613.29639999999995</v>
      </c>
    </row>
    <row r="26" spans="1:12" ht="15.75">
      <c r="A26" s="104">
        <v>44928</v>
      </c>
      <c r="B26" s="105" t="s">
        <v>45</v>
      </c>
      <c r="C26" s="116" t="s">
        <v>57</v>
      </c>
      <c r="D26" s="106" t="s">
        <v>7</v>
      </c>
      <c r="E26" s="121">
        <v>1950</v>
      </c>
      <c r="F26" s="108">
        <v>3.1795392896485293</v>
      </c>
      <c r="G26" s="109" t="s">
        <v>92</v>
      </c>
      <c r="H26" s="110"/>
      <c r="I26" s="109" t="s">
        <v>58</v>
      </c>
      <c r="J26" s="111" t="s">
        <v>22</v>
      </c>
      <c r="K26" s="112" t="s">
        <v>106</v>
      </c>
      <c r="L26" s="113">
        <v>613.29639999999995</v>
      </c>
    </row>
    <row r="27" spans="1:12" ht="15.75">
      <c r="A27" s="104">
        <v>44928</v>
      </c>
      <c r="B27" s="105" t="s">
        <v>46</v>
      </c>
      <c r="C27" s="105" t="s">
        <v>264</v>
      </c>
      <c r="D27" s="106" t="s">
        <v>7</v>
      </c>
      <c r="E27" s="121">
        <v>5000</v>
      </c>
      <c r="F27" s="108">
        <v>8.1049362303617389</v>
      </c>
      <c r="G27" s="109" t="s">
        <v>92</v>
      </c>
      <c r="H27" s="110"/>
      <c r="I27" s="109" t="s">
        <v>58</v>
      </c>
      <c r="J27" s="111" t="s">
        <v>22</v>
      </c>
      <c r="K27" s="112" t="s">
        <v>43</v>
      </c>
      <c r="L27" s="114">
        <v>616.90800000000002</v>
      </c>
    </row>
    <row r="28" spans="1:12" ht="15.75">
      <c r="A28" s="104">
        <v>44928</v>
      </c>
      <c r="B28" s="105" t="s">
        <v>47</v>
      </c>
      <c r="C28" s="105" t="s">
        <v>264</v>
      </c>
      <c r="D28" s="106" t="s">
        <v>7</v>
      </c>
      <c r="E28" s="121">
        <v>10000</v>
      </c>
      <c r="F28" s="108">
        <v>16.209872460723478</v>
      </c>
      <c r="G28" s="109" t="s">
        <v>112</v>
      </c>
      <c r="H28" s="110"/>
      <c r="I28" s="109" t="s">
        <v>58</v>
      </c>
      <c r="J28" s="111" t="s">
        <v>22</v>
      </c>
      <c r="K28" s="112" t="s">
        <v>43</v>
      </c>
      <c r="L28" s="114">
        <v>616.90800000000002</v>
      </c>
    </row>
    <row r="29" spans="1:12" ht="15.75">
      <c r="A29" s="115">
        <v>44929</v>
      </c>
      <c r="B29" s="116" t="s">
        <v>45</v>
      </c>
      <c r="C29" s="116" t="s">
        <v>57</v>
      </c>
      <c r="D29" s="106" t="s">
        <v>9</v>
      </c>
      <c r="E29" s="117">
        <v>2500</v>
      </c>
      <c r="F29" s="108">
        <v>4.0763324226263196</v>
      </c>
      <c r="G29" s="118" t="s">
        <v>90</v>
      </c>
      <c r="H29" s="110"/>
      <c r="I29" s="118" t="s">
        <v>17</v>
      </c>
      <c r="J29" s="111" t="s">
        <v>22</v>
      </c>
      <c r="K29" s="112" t="s">
        <v>106</v>
      </c>
      <c r="L29" s="113">
        <v>613.29639999999995</v>
      </c>
    </row>
    <row r="30" spans="1:12" ht="15.75">
      <c r="A30" s="122">
        <v>44929</v>
      </c>
      <c r="B30" s="123" t="s">
        <v>45</v>
      </c>
      <c r="C30" s="116" t="s">
        <v>57</v>
      </c>
      <c r="D30" s="124" t="s">
        <v>9</v>
      </c>
      <c r="E30" s="125">
        <v>1650</v>
      </c>
      <c r="F30" s="108">
        <v>2.6903793989333709</v>
      </c>
      <c r="G30" s="126" t="s">
        <v>59</v>
      </c>
      <c r="H30" s="110"/>
      <c r="I30" s="118" t="s">
        <v>16</v>
      </c>
      <c r="J30" s="111" t="s">
        <v>22</v>
      </c>
      <c r="K30" s="112" t="s">
        <v>106</v>
      </c>
      <c r="L30" s="113">
        <v>613.29639999999995</v>
      </c>
    </row>
    <row r="31" spans="1:12" ht="15.75">
      <c r="A31" s="104">
        <v>44929</v>
      </c>
      <c r="B31" s="105" t="s">
        <v>45</v>
      </c>
      <c r="C31" s="116" t="s">
        <v>57</v>
      </c>
      <c r="D31" s="106" t="s">
        <v>6</v>
      </c>
      <c r="E31" s="120">
        <v>500</v>
      </c>
      <c r="F31" s="108">
        <v>0.81526648452526385</v>
      </c>
      <c r="G31" s="118" t="s">
        <v>142</v>
      </c>
      <c r="H31" s="110"/>
      <c r="I31" s="118" t="s">
        <v>119</v>
      </c>
      <c r="J31" s="111" t="s">
        <v>22</v>
      </c>
      <c r="K31" s="112" t="s">
        <v>106</v>
      </c>
      <c r="L31" s="113">
        <v>613.29639999999995</v>
      </c>
    </row>
    <row r="32" spans="1:12" ht="15.75">
      <c r="A32" s="104">
        <v>44929</v>
      </c>
      <c r="B32" s="105" t="s">
        <v>18</v>
      </c>
      <c r="C32" s="105" t="s">
        <v>40</v>
      </c>
      <c r="D32" s="106" t="s">
        <v>9</v>
      </c>
      <c r="E32" s="107">
        <v>5000</v>
      </c>
      <c r="F32" s="108">
        <v>8.1526648452526391</v>
      </c>
      <c r="G32" s="109" t="s">
        <v>160</v>
      </c>
      <c r="H32" s="110"/>
      <c r="I32" s="109" t="s">
        <v>17</v>
      </c>
      <c r="J32" s="111" t="s">
        <v>22</v>
      </c>
      <c r="K32" s="112" t="s">
        <v>106</v>
      </c>
      <c r="L32" s="113">
        <v>613.29639999999995</v>
      </c>
    </row>
    <row r="33" spans="1:12" ht="15.75">
      <c r="A33" s="104">
        <v>44929</v>
      </c>
      <c r="B33" s="105" t="s">
        <v>18</v>
      </c>
      <c r="C33" s="105" t="s">
        <v>40</v>
      </c>
      <c r="D33" s="106" t="s">
        <v>9</v>
      </c>
      <c r="E33" s="107">
        <v>5000</v>
      </c>
      <c r="F33" s="108">
        <v>8.1526648452526391</v>
      </c>
      <c r="G33" s="109" t="s">
        <v>161</v>
      </c>
      <c r="H33" s="110"/>
      <c r="I33" s="109" t="s">
        <v>16</v>
      </c>
      <c r="J33" s="111" t="s">
        <v>22</v>
      </c>
      <c r="K33" s="112" t="s">
        <v>106</v>
      </c>
      <c r="L33" s="113">
        <v>613.29639999999995</v>
      </c>
    </row>
    <row r="34" spans="1:12" ht="15.75">
      <c r="A34" s="104">
        <v>44929</v>
      </c>
      <c r="B34" s="105" t="s">
        <v>18</v>
      </c>
      <c r="C34" s="105" t="s">
        <v>40</v>
      </c>
      <c r="D34" s="106" t="s">
        <v>7</v>
      </c>
      <c r="E34" s="107">
        <v>2500</v>
      </c>
      <c r="F34" s="108">
        <v>4.0524681151808695</v>
      </c>
      <c r="G34" s="109" t="s">
        <v>162</v>
      </c>
      <c r="H34" s="110"/>
      <c r="I34" s="109" t="s">
        <v>58</v>
      </c>
      <c r="J34" s="111" t="s">
        <v>22</v>
      </c>
      <c r="K34" s="112" t="s">
        <v>43</v>
      </c>
      <c r="L34" s="114">
        <v>616.90800000000002</v>
      </c>
    </row>
    <row r="35" spans="1:12" ht="15.75">
      <c r="A35" s="104">
        <v>44929</v>
      </c>
      <c r="B35" s="105" t="s">
        <v>18</v>
      </c>
      <c r="C35" s="105" t="s">
        <v>40</v>
      </c>
      <c r="D35" s="106" t="s">
        <v>10</v>
      </c>
      <c r="E35" s="107">
        <v>2500</v>
      </c>
      <c r="F35" s="108">
        <v>4.0763324226263196</v>
      </c>
      <c r="G35" s="109" t="s">
        <v>163</v>
      </c>
      <c r="H35" s="110"/>
      <c r="I35" s="109" t="s">
        <v>15</v>
      </c>
      <c r="J35" s="111" t="s">
        <v>22</v>
      </c>
      <c r="K35" s="112" t="s">
        <v>106</v>
      </c>
      <c r="L35" s="113">
        <v>613.29639999999995</v>
      </c>
    </row>
    <row r="36" spans="1:12" ht="15.75">
      <c r="A36" s="104">
        <v>44929</v>
      </c>
      <c r="B36" s="105" t="s">
        <v>45</v>
      </c>
      <c r="C36" s="116" t="s">
        <v>57</v>
      </c>
      <c r="D36" s="106" t="s">
        <v>7</v>
      </c>
      <c r="E36" s="121">
        <v>1950</v>
      </c>
      <c r="F36" s="108">
        <v>3.1795392896485293</v>
      </c>
      <c r="G36" s="109" t="s">
        <v>92</v>
      </c>
      <c r="H36" s="110"/>
      <c r="I36" s="109" t="s">
        <v>58</v>
      </c>
      <c r="J36" s="111" t="s">
        <v>22</v>
      </c>
      <c r="K36" s="112" t="s">
        <v>106</v>
      </c>
      <c r="L36" s="113">
        <v>613.29639999999995</v>
      </c>
    </row>
    <row r="37" spans="1:12" ht="15.75">
      <c r="A37" s="104">
        <v>44929</v>
      </c>
      <c r="B37" s="105" t="s">
        <v>46</v>
      </c>
      <c r="C37" s="105" t="s">
        <v>264</v>
      </c>
      <c r="D37" s="106" t="s">
        <v>7</v>
      </c>
      <c r="E37" s="121">
        <v>5000</v>
      </c>
      <c r="F37" s="108">
        <v>8.1049362303617389</v>
      </c>
      <c r="G37" s="109" t="s">
        <v>92</v>
      </c>
      <c r="H37" s="110"/>
      <c r="I37" s="109" t="s">
        <v>58</v>
      </c>
      <c r="J37" s="111" t="s">
        <v>22</v>
      </c>
      <c r="K37" s="112" t="s">
        <v>43</v>
      </c>
      <c r="L37" s="114">
        <v>616.90800000000002</v>
      </c>
    </row>
    <row r="38" spans="1:12" ht="15.75">
      <c r="A38" s="104">
        <v>44929</v>
      </c>
      <c r="B38" s="105" t="s">
        <v>70</v>
      </c>
      <c r="C38" s="116" t="s">
        <v>57</v>
      </c>
      <c r="D38" s="106" t="s">
        <v>7</v>
      </c>
      <c r="E38" s="121">
        <v>3500</v>
      </c>
      <c r="F38" s="108">
        <v>5.706865391676847</v>
      </c>
      <c r="G38" s="109" t="s">
        <v>113</v>
      </c>
      <c r="H38" s="110"/>
      <c r="I38" s="109" t="s">
        <v>58</v>
      </c>
      <c r="J38" s="111" t="s">
        <v>22</v>
      </c>
      <c r="K38" s="112" t="s">
        <v>106</v>
      </c>
      <c r="L38" s="113">
        <v>613.29639999999995</v>
      </c>
    </row>
    <row r="39" spans="1:12" ht="15.75">
      <c r="A39" s="122">
        <v>44930</v>
      </c>
      <c r="B39" s="123" t="s">
        <v>45</v>
      </c>
      <c r="C39" s="116" t="s">
        <v>57</v>
      </c>
      <c r="D39" s="124" t="s">
        <v>9</v>
      </c>
      <c r="E39" s="125">
        <v>1700</v>
      </c>
      <c r="F39" s="108">
        <v>2.771906047385897</v>
      </c>
      <c r="G39" s="126" t="s">
        <v>59</v>
      </c>
      <c r="H39" s="110"/>
      <c r="I39" s="118" t="s">
        <v>16</v>
      </c>
      <c r="J39" s="111" t="s">
        <v>22</v>
      </c>
      <c r="K39" s="112" t="s">
        <v>106</v>
      </c>
      <c r="L39" s="113">
        <v>613.29639999999995</v>
      </c>
    </row>
    <row r="40" spans="1:12" ht="15.75">
      <c r="A40" s="104">
        <v>44930</v>
      </c>
      <c r="B40" s="105" t="s">
        <v>45</v>
      </c>
      <c r="C40" s="116" t="s">
        <v>57</v>
      </c>
      <c r="D40" s="106" t="s">
        <v>6</v>
      </c>
      <c r="E40" s="120">
        <v>500</v>
      </c>
      <c r="F40" s="108">
        <v>0.81526648452526385</v>
      </c>
      <c r="G40" s="118" t="s">
        <v>142</v>
      </c>
      <c r="H40" s="110"/>
      <c r="I40" s="118" t="s">
        <v>119</v>
      </c>
      <c r="J40" s="111" t="s">
        <v>22</v>
      </c>
      <c r="K40" s="112" t="s">
        <v>106</v>
      </c>
      <c r="L40" s="113">
        <v>613.29639999999995</v>
      </c>
    </row>
    <row r="41" spans="1:12" ht="15.75">
      <c r="A41" s="104">
        <v>44930</v>
      </c>
      <c r="B41" s="105" t="s">
        <v>45</v>
      </c>
      <c r="C41" s="116" t="s">
        <v>57</v>
      </c>
      <c r="D41" s="106" t="s">
        <v>7</v>
      </c>
      <c r="E41" s="121">
        <v>1400</v>
      </c>
      <c r="F41" s="108">
        <v>2.282746156670739</v>
      </c>
      <c r="G41" s="118" t="s">
        <v>60</v>
      </c>
      <c r="H41" s="110"/>
      <c r="I41" s="109" t="s">
        <v>39</v>
      </c>
      <c r="J41" s="111" t="s">
        <v>22</v>
      </c>
      <c r="K41" s="112" t="s">
        <v>106</v>
      </c>
      <c r="L41" s="113">
        <v>613.29639999999995</v>
      </c>
    </row>
    <row r="42" spans="1:12" ht="15.75">
      <c r="A42" s="115">
        <v>44931</v>
      </c>
      <c r="B42" s="105" t="s">
        <v>45</v>
      </c>
      <c r="C42" s="116" t="s">
        <v>57</v>
      </c>
      <c r="D42" s="106" t="s">
        <v>9</v>
      </c>
      <c r="E42" s="117">
        <v>2500</v>
      </c>
      <c r="F42" s="108">
        <v>4.0763324226263196</v>
      </c>
      <c r="G42" s="118" t="s">
        <v>90</v>
      </c>
      <c r="H42" s="110"/>
      <c r="I42" s="118" t="s">
        <v>17</v>
      </c>
      <c r="J42" s="111" t="s">
        <v>22</v>
      </c>
      <c r="K42" s="112" t="s">
        <v>106</v>
      </c>
      <c r="L42" s="113">
        <v>613.29639999999995</v>
      </c>
    </row>
    <row r="43" spans="1:12" ht="15.75">
      <c r="A43" s="122">
        <v>44931</v>
      </c>
      <c r="B43" s="123" t="s">
        <v>45</v>
      </c>
      <c r="C43" s="116" t="s">
        <v>57</v>
      </c>
      <c r="D43" s="124" t="s">
        <v>9</v>
      </c>
      <c r="E43" s="125">
        <v>1700</v>
      </c>
      <c r="F43" s="108">
        <v>2.771906047385897</v>
      </c>
      <c r="G43" s="126" t="s">
        <v>59</v>
      </c>
      <c r="H43" s="110"/>
      <c r="I43" s="118" t="s">
        <v>16</v>
      </c>
      <c r="J43" s="111" t="s">
        <v>22</v>
      </c>
      <c r="K43" s="112" t="s">
        <v>106</v>
      </c>
      <c r="L43" s="113">
        <v>613.29639999999995</v>
      </c>
    </row>
    <row r="44" spans="1:12" ht="15.75">
      <c r="A44" s="104">
        <v>44931</v>
      </c>
      <c r="B44" s="105" t="s">
        <v>45</v>
      </c>
      <c r="C44" s="116" t="s">
        <v>57</v>
      </c>
      <c r="D44" s="106" t="s">
        <v>6</v>
      </c>
      <c r="E44" s="120">
        <v>1000</v>
      </c>
      <c r="F44" s="108">
        <v>1.6305329690505277</v>
      </c>
      <c r="G44" s="118" t="s">
        <v>142</v>
      </c>
      <c r="H44" s="110"/>
      <c r="I44" s="118" t="s">
        <v>119</v>
      </c>
      <c r="J44" s="111" t="s">
        <v>22</v>
      </c>
      <c r="K44" s="112" t="s">
        <v>106</v>
      </c>
      <c r="L44" s="113">
        <v>613.29639999999995</v>
      </c>
    </row>
    <row r="45" spans="1:12" ht="15.75">
      <c r="A45" s="122">
        <v>44932</v>
      </c>
      <c r="B45" s="123" t="s">
        <v>45</v>
      </c>
      <c r="C45" s="116" t="s">
        <v>57</v>
      </c>
      <c r="D45" s="124" t="s">
        <v>9</v>
      </c>
      <c r="E45" s="125">
        <v>1600</v>
      </c>
      <c r="F45" s="108">
        <v>2.6088527504808443</v>
      </c>
      <c r="G45" s="126" t="s">
        <v>59</v>
      </c>
      <c r="H45" s="110"/>
      <c r="I45" s="118" t="s">
        <v>16</v>
      </c>
      <c r="J45" s="111" t="s">
        <v>22</v>
      </c>
      <c r="K45" s="112" t="s">
        <v>106</v>
      </c>
      <c r="L45" s="113">
        <v>613.29639999999995</v>
      </c>
    </row>
    <row r="46" spans="1:12" ht="15.75">
      <c r="A46" s="122">
        <v>44933</v>
      </c>
      <c r="B46" s="123" t="s">
        <v>45</v>
      </c>
      <c r="C46" s="116" t="s">
        <v>57</v>
      </c>
      <c r="D46" s="124" t="s">
        <v>9</v>
      </c>
      <c r="E46" s="125">
        <v>1600</v>
      </c>
      <c r="F46" s="108">
        <v>2.6088527504808443</v>
      </c>
      <c r="G46" s="126" t="s">
        <v>59</v>
      </c>
      <c r="H46" s="110"/>
      <c r="I46" s="118" t="s">
        <v>16</v>
      </c>
      <c r="J46" s="111" t="s">
        <v>22</v>
      </c>
      <c r="K46" s="112" t="s">
        <v>106</v>
      </c>
      <c r="L46" s="113">
        <v>613.29639999999995</v>
      </c>
    </row>
    <row r="47" spans="1:12" ht="15.75">
      <c r="A47" s="104">
        <v>44933</v>
      </c>
      <c r="B47" s="105" t="s">
        <v>18</v>
      </c>
      <c r="C47" s="105" t="s">
        <v>40</v>
      </c>
      <c r="D47" s="106" t="s">
        <v>9</v>
      </c>
      <c r="E47" s="107">
        <v>5000</v>
      </c>
      <c r="F47" s="108">
        <v>8.1526648452526391</v>
      </c>
      <c r="G47" s="109" t="s">
        <v>160</v>
      </c>
      <c r="H47" s="110"/>
      <c r="I47" s="109" t="s">
        <v>17</v>
      </c>
      <c r="J47" s="111" t="s">
        <v>22</v>
      </c>
      <c r="K47" s="112" t="s">
        <v>106</v>
      </c>
      <c r="L47" s="113">
        <v>613.29639999999995</v>
      </c>
    </row>
    <row r="48" spans="1:12" ht="15.75">
      <c r="A48" s="104">
        <v>44933</v>
      </c>
      <c r="B48" s="105" t="s">
        <v>18</v>
      </c>
      <c r="C48" s="105" t="s">
        <v>40</v>
      </c>
      <c r="D48" s="106" t="s">
        <v>9</v>
      </c>
      <c r="E48" s="107">
        <v>5000</v>
      </c>
      <c r="F48" s="108">
        <v>8.1526648452526391</v>
      </c>
      <c r="G48" s="109" t="s">
        <v>161</v>
      </c>
      <c r="H48" s="110"/>
      <c r="I48" s="109" t="s">
        <v>16</v>
      </c>
      <c r="J48" s="111" t="s">
        <v>22</v>
      </c>
      <c r="K48" s="112" t="s">
        <v>106</v>
      </c>
      <c r="L48" s="113">
        <v>613.29639999999995</v>
      </c>
    </row>
    <row r="49" spans="1:12" ht="15.75">
      <c r="A49" s="104">
        <v>44933</v>
      </c>
      <c r="B49" s="105" t="s">
        <v>18</v>
      </c>
      <c r="C49" s="105" t="s">
        <v>40</v>
      </c>
      <c r="D49" s="106" t="s">
        <v>7</v>
      </c>
      <c r="E49" s="107">
        <v>2500</v>
      </c>
      <c r="F49" s="108">
        <v>4.0524681151808695</v>
      </c>
      <c r="G49" s="109" t="s">
        <v>162</v>
      </c>
      <c r="H49" s="110"/>
      <c r="I49" s="109" t="s">
        <v>58</v>
      </c>
      <c r="J49" s="111" t="s">
        <v>22</v>
      </c>
      <c r="K49" s="112" t="s">
        <v>43</v>
      </c>
      <c r="L49" s="114">
        <v>616.90800000000002</v>
      </c>
    </row>
    <row r="50" spans="1:12" ht="15.75">
      <c r="A50" s="104">
        <v>44933</v>
      </c>
      <c r="B50" s="105" t="s">
        <v>18</v>
      </c>
      <c r="C50" s="105" t="s">
        <v>40</v>
      </c>
      <c r="D50" s="106" t="s">
        <v>10</v>
      </c>
      <c r="E50" s="107">
        <v>2500</v>
      </c>
      <c r="F50" s="108">
        <v>4.0763324226263196</v>
      </c>
      <c r="G50" s="109" t="s">
        <v>163</v>
      </c>
      <c r="H50" s="110"/>
      <c r="I50" s="109" t="s">
        <v>15</v>
      </c>
      <c r="J50" s="111" t="s">
        <v>22</v>
      </c>
      <c r="K50" s="112" t="s">
        <v>106</v>
      </c>
      <c r="L50" s="113">
        <v>613.29639999999995</v>
      </c>
    </row>
    <row r="51" spans="1:12" ht="15.75">
      <c r="A51" s="122">
        <v>44934</v>
      </c>
      <c r="B51" s="123" t="s">
        <v>45</v>
      </c>
      <c r="C51" s="116" t="s">
        <v>57</v>
      </c>
      <c r="D51" s="124" t="s">
        <v>9</v>
      </c>
      <c r="E51" s="125">
        <v>1600</v>
      </c>
      <c r="F51" s="108">
        <v>2.6088527504808443</v>
      </c>
      <c r="G51" s="126" t="s">
        <v>59</v>
      </c>
      <c r="H51" s="110"/>
      <c r="I51" s="118" t="s">
        <v>16</v>
      </c>
      <c r="J51" s="111" t="s">
        <v>22</v>
      </c>
      <c r="K51" s="112" t="s">
        <v>106</v>
      </c>
      <c r="L51" s="113">
        <v>613.29639999999995</v>
      </c>
    </row>
    <row r="52" spans="1:12" ht="15.75">
      <c r="A52" s="104">
        <v>44934</v>
      </c>
      <c r="B52" s="105" t="s">
        <v>18</v>
      </c>
      <c r="C52" s="105" t="s">
        <v>40</v>
      </c>
      <c r="D52" s="106" t="s">
        <v>9</v>
      </c>
      <c r="E52" s="107">
        <v>5000</v>
      </c>
      <c r="F52" s="108">
        <v>8.1526648452526391</v>
      </c>
      <c r="G52" s="109" t="s">
        <v>160</v>
      </c>
      <c r="H52" s="110"/>
      <c r="I52" s="109" t="s">
        <v>17</v>
      </c>
      <c r="J52" s="111" t="s">
        <v>22</v>
      </c>
      <c r="K52" s="112" t="s">
        <v>106</v>
      </c>
      <c r="L52" s="113">
        <v>613.29639999999995</v>
      </c>
    </row>
    <row r="53" spans="1:12" ht="15.75">
      <c r="A53" s="104">
        <v>44934</v>
      </c>
      <c r="B53" s="105" t="s">
        <v>18</v>
      </c>
      <c r="C53" s="105" t="s">
        <v>40</v>
      </c>
      <c r="D53" s="106" t="s">
        <v>9</v>
      </c>
      <c r="E53" s="107">
        <v>5000</v>
      </c>
      <c r="F53" s="108">
        <v>8.1526648452526391</v>
      </c>
      <c r="G53" s="109" t="s">
        <v>161</v>
      </c>
      <c r="H53" s="110"/>
      <c r="I53" s="109" t="s">
        <v>16</v>
      </c>
      <c r="J53" s="111" t="s">
        <v>22</v>
      </c>
      <c r="K53" s="112" t="s">
        <v>106</v>
      </c>
      <c r="L53" s="113">
        <v>613.29639999999995</v>
      </c>
    </row>
    <row r="54" spans="1:12" ht="15.75">
      <c r="A54" s="104">
        <v>44934</v>
      </c>
      <c r="B54" s="105" t="s">
        <v>18</v>
      </c>
      <c r="C54" s="105" t="s">
        <v>40</v>
      </c>
      <c r="D54" s="106" t="s">
        <v>10</v>
      </c>
      <c r="E54" s="107">
        <v>2500</v>
      </c>
      <c r="F54" s="108">
        <v>4.0763324226263196</v>
      </c>
      <c r="G54" s="109" t="s">
        <v>163</v>
      </c>
      <c r="H54" s="110"/>
      <c r="I54" s="109" t="s">
        <v>15</v>
      </c>
      <c r="J54" s="111" t="s">
        <v>22</v>
      </c>
      <c r="K54" s="112" t="s">
        <v>106</v>
      </c>
      <c r="L54" s="113">
        <v>613.29639999999995</v>
      </c>
    </row>
    <row r="55" spans="1:12" ht="15.75">
      <c r="A55" s="104">
        <v>44935</v>
      </c>
      <c r="B55" s="105" t="s">
        <v>199</v>
      </c>
      <c r="C55" s="116" t="s">
        <v>57</v>
      </c>
      <c r="D55" s="127" t="s">
        <v>7</v>
      </c>
      <c r="E55" s="128">
        <v>1800</v>
      </c>
      <c r="F55" s="108">
        <v>2.9349593442909501</v>
      </c>
      <c r="G55" s="129" t="s">
        <v>200</v>
      </c>
      <c r="H55" s="110"/>
      <c r="I55" s="109" t="s">
        <v>20</v>
      </c>
      <c r="J55" s="111" t="s">
        <v>22</v>
      </c>
      <c r="K55" s="112" t="s">
        <v>106</v>
      </c>
      <c r="L55" s="113">
        <v>613.29639999999995</v>
      </c>
    </row>
    <row r="56" spans="1:12" ht="15.75">
      <c r="A56" s="115">
        <v>44935</v>
      </c>
      <c r="B56" s="105" t="s">
        <v>45</v>
      </c>
      <c r="C56" s="116" t="s">
        <v>57</v>
      </c>
      <c r="D56" s="106" t="s">
        <v>9</v>
      </c>
      <c r="E56" s="117">
        <v>2500</v>
      </c>
      <c r="F56" s="108">
        <v>4.0763324226263196</v>
      </c>
      <c r="G56" s="118" t="s">
        <v>90</v>
      </c>
      <c r="H56" s="110"/>
      <c r="I56" s="118" t="s">
        <v>17</v>
      </c>
      <c r="J56" s="111" t="s">
        <v>22</v>
      </c>
      <c r="K56" s="112" t="s">
        <v>106</v>
      </c>
      <c r="L56" s="113">
        <v>613.29639999999995</v>
      </c>
    </row>
    <row r="57" spans="1:12" ht="15.75">
      <c r="A57" s="122">
        <v>44935</v>
      </c>
      <c r="B57" s="123" t="s">
        <v>81</v>
      </c>
      <c r="C57" s="116" t="s">
        <v>57</v>
      </c>
      <c r="D57" s="124" t="s">
        <v>9</v>
      </c>
      <c r="E57" s="125">
        <v>1900</v>
      </c>
      <c r="F57" s="108">
        <v>3.0980126411960027</v>
      </c>
      <c r="G57" s="126" t="s">
        <v>59</v>
      </c>
      <c r="H57" s="110"/>
      <c r="I57" s="118" t="s">
        <v>16</v>
      </c>
      <c r="J57" s="111" t="s">
        <v>22</v>
      </c>
      <c r="K57" s="112" t="s">
        <v>106</v>
      </c>
      <c r="L57" s="113">
        <v>613.29639999999995</v>
      </c>
    </row>
    <row r="58" spans="1:12" ht="15.75">
      <c r="A58" s="104">
        <v>44935</v>
      </c>
      <c r="B58" s="105" t="s">
        <v>45</v>
      </c>
      <c r="C58" s="116" t="s">
        <v>57</v>
      </c>
      <c r="D58" s="106" t="s">
        <v>6</v>
      </c>
      <c r="E58" s="120">
        <v>1900</v>
      </c>
      <c r="F58" s="108">
        <v>3.0980126411960027</v>
      </c>
      <c r="G58" s="118" t="s">
        <v>132</v>
      </c>
      <c r="H58" s="110"/>
      <c r="I58" s="118" t="s">
        <v>127</v>
      </c>
      <c r="J58" s="111" t="s">
        <v>22</v>
      </c>
      <c r="K58" s="112" t="s">
        <v>106</v>
      </c>
      <c r="L58" s="113">
        <v>613.29639999999995</v>
      </c>
    </row>
    <row r="59" spans="1:12" ht="15.75">
      <c r="A59" s="115">
        <v>44935</v>
      </c>
      <c r="B59" s="105" t="s">
        <v>45</v>
      </c>
      <c r="C59" s="116" t="s">
        <v>57</v>
      </c>
      <c r="D59" s="106" t="s">
        <v>6</v>
      </c>
      <c r="E59" s="121">
        <v>1600</v>
      </c>
      <c r="F59" s="108">
        <v>2.6088527504808443</v>
      </c>
      <c r="G59" s="109" t="s">
        <v>65</v>
      </c>
      <c r="H59" s="110"/>
      <c r="I59" s="118" t="s">
        <v>13</v>
      </c>
      <c r="J59" s="111" t="s">
        <v>22</v>
      </c>
      <c r="K59" s="112" t="s">
        <v>106</v>
      </c>
      <c r="L59" s="113">
        <v>613.29639999999995</v>
      </c>
    </row>
    <row r="60" spans="1:12" ht="15.75">
      <c r="A60" s="104">
        <v>44935</v>
      </c>
      <c r="B60" s="105" t="s">
        <v>45</v>
      </c>
      <c r="C60" s="116" t="s">
        <v>57</v>
      </c>
      <c r="D60" s="106" t="s">
        <v>6</v>
      </c>
      <c r="E60" s="120">
        <v>1950</v>
      </c>
      <c r="F60" s="108">
        <v>3.1795392896485293</v>
      </c>
      <c r="G60" s="118" t="s">
        <v>64</v>
      </c>
      <c r="H60" s="118"/>
      <c r="I60" s="130" t="s">
        <v>24</v>
      </c>
      <c r="J60" s="111" t="s">
        <v>22</v>
      </c>
      <c r="K60" s="112" t="s">
        <v>106</v>
      </c>
      <c r="L60" s="113">
        <v>613.29639999999995</v>
      </c>
    </row>
    <row r="61" spans="1:12" ht="15.75">
      <c r="A61" s="104">
        <v>44935</v>
      </c>
      <c r="B61" s="105" t="s">
        <v>45</v>
      </c>
      <c r="C61" s="116" t="s">
        <v>57</v>
      </c>
      <c r="D61" s="106" t="s">
        <v>6</v>
      </c>
      <c r="E61" s="120">
        <v>1950</v>
      </c>
      <c r="F61" s="108">
        <v>3.1795392896485293</v>
      </c>
      <c r="G61" s="118" t="s">
        <v>105</v>
      </c>
      <c r="H61" s="118"/>
      <c r="I61" s="118" t="s">
        <v>104</v>
      </c>
      <c r="J61" s="111" t="s">
        <v>22</v>
      </c>
      <c r="K61" s="112" t="s">
        <v>106</v>
      </c>
      <c r="L61" s="113">
        <v>613.29639999999995</v>
      </c>
    </row>
    <row r="62" spans="1:12" ht="15.75">
      <c r="A62" s="104">
        <v>44935</v>
      </c>
      <c r="B62" s="105" t="s">
        <v>45</v>
      </c>
      <c r="C62" s="116" t="s">
        <v>57</v>
      </c>
      <c r="D62" s="106" t="s">
        <v>6</v>
      </c>
      <c r="E62" s="120">
        <v>2000</v>
      </c>
      <c r="F62" s="108">
        <v>3.2610659381010554</v>
      </c>
      <c r="G62" s="118" t="s">
        <v>140</v>
      </c>
      <c r="H62" s="118"/>
      <c r="I62" s="118" t="s">
        <v>136</v>
      </c>
      <c r="J62" s="111" t="s">
        <v>22</v>
      </c>
      <c r="K62" s="112" t="s">
        <v>106</v>
      </c>
      <c r="L62" s="113">
        <v>613.29639999999995</v>
      </c>
    </row>
    <row r="63" spans="1:12" ht="15.75">
      <c r="A63" s="104">
        <v>44935</v>
      </c>
      <c r="B63" s="105" t="s">
        <v>45</v>
      </c>
      <c r="C63" s="116" t="s">
        <v>57</v>
      </c>
      <c r="D63" s="106" t="s">
        <v>6</v>
      </c>
      <c r="E63" s="131">
        <v>500</v>
      </c>
      <c r="F63" s="108">
        <v>0.81526648452526385</v>
      </c>
      <c r="G63" s="118" t="s">
        <v>142</v>
      </c>
      <c r="H63" s="110"/>
      <c r="I63" s="118" t="s">
        <v>119</v>
      </c>
      <c r="J63" s="111" t="s">
        <v>22</v>
      </c>
      <c r="K63" s="112" t="s">
        <v>106</v>
      </c>
      <c r="L63" s="113">
        <v>613.29639999999995</v>
      </c>
    </row>
    <row r="64" spans="1:12" ht="15.75">
      <c r="A64" s="104">
        <v>44935</v>
      </c>
      <c r="B64" s="105" t="s">
        <v>45</v>
      </c>
      <c r="C64" s="116" t="s">
        <v>57</v>
      </c>
      <c r="D64" s="106" t="s">
        <v>7</v>
      </c>
      <c r="E64" s="132">
        <v>1500</v>
      </c>
      <c r="F64" s="108">
        <v>2.4457994535757916</v>
      </c>
      <c r="G64" s="109" t="s">
        <v>133</v>
      </c>
      <c r="H64" s="110"/>
      <c r="I64" s="109" t="s">
        <v>12</v>
      </c>
      <c r="J64" s="111" t="s">
        <v>22</v>
      </c>
      <c r="K64" s="112" t="s">
        <v>106</v>
      </c>
      <c r="L64" s="113">
        <v>613.29639999999995</v>
      </c>
    </row>
    <row r="65" spans="1:12" ht="15.75">
      <c r="A65" s="104">
        <v>44935</v>
      </c>
      <c r="B65" s="105" t="s">
        <v>45</v>
      </c>
      <c r="C65" s="116" t="s">
        <v>57</v>
      </c>
      <c r="D65" s="106" t="s">
        <v>10</v>
      </c>
      <c r="E65" s="117">
        <v>1800</v>
      </c>
      <c r="F65" s="108">
        <v>2.9349593442909501</v>
      </c>
      <c r="G65" s="118" t="s">
        <v>247</v>
      </c>
      <c r="H65" s="110"/>
      <c r="I65" s="118" t="s">
        <v>135</v>
      </c>
      <c r="J65" s="111" t="s">
        <v>22</v>
      </c>
      <c r="K65" s="112" t="s">
        <v>106</v>
      </c>
      <c r="L65" s="113">
        <v>613.29639999999995</v>
      </c>
    </row>
    <row r="66" spans="1:12" ht="15.75">
      <c r="A66" s="104">
        <v>44935</v>
      </c>
      <c r="B66" s="105" t="s">
        <v>18</v>
      </c>
      <c r="C66" s="105" t="s">
        <v>40</v>
      </c>
      <c r="D66" s="106" t="s">
        <v>9</v>
      </c>
      <c r="E66" s="107">
        <v>5000</v>
      </c>
      <c r="F66" s="108">
        <v>8.1526648452526391</v>
      </c>
      <c r="G66" s="109" t="s">
        <v>145</v>
      </c>
      <c r="H66" s="110"/>
      <c r="I66" s="109" t="s">
        <v>17</v>
      </c>
      <c r="J66" s="111" t="s">
        <v>22</v>
      </c>
      <c r="K66" s="112" t="s">
        <v>106</v>
      </c>
      <c r="L66" s="113">
        <v>613.29639999999995</v>
      </c>
    </row>
    <row r="67" spans="1:12" ht="15.75">
      <c r="A67" s="104">
        <v>44935</v>
      </c>
      <c r="B67" s="105" t="s">
        <v>18</v>
      </c>
      <c r="C67" s="105" t="s">
        <v>40</v>
      </c>
      <c r="D67" s="106" t="s">
        <v>9</v>
      </c>
      <c r="E67" s="107">
        <v>5000</v>
      </c>
      <c r="F67" s="108">
        <v>8.1526648452526391</v>
      </c>
      <c r="G67" s="109" t="s">
        <v>146</v>
      </c>
      <c r="H67" s="110"/>
      <c r="I67" s="109" t="s">
        <v>16</v>
      </c>
      <c r="J67" s="111" t="s">
        <v>22</v>
      </c>
      <c r="K67" s="112" t="s">
        <v>106</v>
      </c>
      <c r="L67" s="113">
        <v>613.29639999999995</v>
      </c>
    </row>
    <row r="68" spans="1:12" ht="15.75">
      <c r="A68" s="104">
        <v>44935</v>
      </c>
      <c r="B68" s="105" t="s">
        <v>18</v>
      </c>
      <c r="C68" s="105" t="s">
        <v>40</v>
      </c>
      <c r="D68" s="106" t="s">
        <v>7</v>
      </c>
      <c r="E68" s="107">
        <v>5000</v>
      </c>
      <c r="F68" s="108">
        <v>8.1049362303617389</v>
      </c>
      <c r="G68" s="109" t="s">
        <v>147</v>
      </c>
      <c r="H68" s="110"/>
      <c r="I68" s="109" t="s">
        <v>20</v>
      </c>
      <c r="J68" s="111" t="s">
        <v>22</v>
      </c>
      <c r="K68" s="112" t="s">
        <v>43</v>
      </c>
      <c r="L68" s="114">
        <v>616.90800000000002</v>
      </c>
    </row>
    <row r="69" spans="1:12" ht="15.75">
      <c r="A69" s="104">
        <v>44935</v>
      </c>
      <c r="B69" s="105" t="s">
        <v>18</v>
      </c>
      <c r="C69" s="105" t="s">
        <v>40</v>
      </c>
      <c r="D69" s="106" t="s">
        <v>6</v>
      </c>
      <c r="E69" s="107">
        <v>5000</v>
      </c>
      <c r="F69" s="108">
        <v>8.1049362303617389</v>
      </c>
      <c r="G69" s="109" t="s">
        <v>148</v>
      </c>
      <c r="H69" s="110"/>
      <c r="I69" s="109" t="s">
        <v>13</v>
      </c>
      <c r="J69" s="111" t="s">
        <v>22</v>
      </c>
      <c r="K69" s="112" t="s">
        <v>43</v>
      </c>
      <c r="L69" s="114">
        <v>616.90800000000002</v>
      </c>
    </row>
    <row r="70" spans="1:12" ht="15.75">
      <c r="A70" s="104">
        <v>44935</v>
      </c>
      <c r="B70" s="105" t="s">
        <v>18</v>
      </c>
      <c r="C70" s="105" t="s">
        <v>40</v>
      </c>
      <c r="D70" s="106" t="s">
        <v>7</v>
      </c>
      <c r="E70" s="107">
        <v>2500</v>
      </c>
      <c r="F70" s="108">
        <v>4.0524681151808695</v>
      </c>
      <c r="G70" s="109" t="s">
        <v>149</v>
      </c>
      <c r="H70" s="110"/>
      <c r="I70" s="109" t="s">
        <v>14</v>
      </c>
      <c r="J70" s="111" t="s">
        <v>22</v>
      </c>
      <c r="K70" s="112" t="s">
        <v>43</v>
      </c>
      <c r="L70" s="114">
        <v>616.90800000000002</v>
      </c>
    </row>
    <row r="71" spans="1:12" ht="15.75">
      <c r="A71" s="104">
        <v>44935</v>
      </c>
      <c r="B71" s="105" t="s">
        <v>18</v>
      </c>
      <c r="C71" s="105" t="s">
        <v>40</v>
      </c>
      <c r="D71" s="106" t="s">
        <v>7</v>
      </c>
      <c r="E71" s="107">
        <v>2500</v>
      </c>
      <c r="F71" s="108">
        <v>4.0524681151808695</v>
      </c>
      <c r="G71" s="109" t="s">
        <v>149</v>
      </c>
      <c r="H71" s="110"/>
      <c r="I71" s="109" t="s">
        <v>39</v>
      </c>
      <c r="J71" s="111" t="s">
        <v>22</v>
      </c>
      <c r="K71" s="112" t="s">
        <v>43</v>
      </c>
      <c r="L71" s="114">
        <v>616.90800000000002</v>
      </c>
    </row>
    <row r="72" spans="1:12" ht="15.75">
      <c r="A72" s="104">
        <v>44935</v>
      </c>
      <c r="B72" s="105" t="s">
        <v>18</v>
      </c>
      <c r="C72" s="105" t="s">
        <v>40</v>
      </c>
      <c r="D72" s="106" t="s">
        <v>7</v>
      </c>
      <c r="E72" s="107">
        <v>2500</v>
      </c>
      <c r="F72" s="108">
        <v>4.0524681151808695</v>
      </c>
      <c r="G72" s="109" t="s">
        <v>150</v>
      </c>
      <c r="H72" s="110"/>
      <c r="I72" s="109" t="s">
        <v>12</v>
      </c>
      <c r="J72" s="111" t="s">
        <v>22</v>
      </c>
      <c r="K72" s="112" t="s">
        <v>43</v>
      </c>
      <c r="L72" s="114">
        <v>616.90800000000002</v>
      </c>
    </row>
    <row r="73" spans="1:12" ht="15.75">
      <c r="A73" s="104">
        <v>44935</v>
      </c>
      <c r="B73" s="105" t="s">
        <v>18</v>
      </c>
      <c r="C73" s="105" t="s">
        <v>40</v>
      </c>
      <c r="D73" s="106" t="s">
        <v>7</v>
      </c>
      <c r="E73" s="107">
        <v>2500</v>
      </c>
      <c r="F73" s="108">
        <v>4.0524681151808695</v>
      </c>
      <c r="G73" s="109" t="s">
        <v>151</v>
      </c>
      <c r="H73" s="110"/>
      <c r="I73" s="109" t="s">
        <v>58</v>
      </c>
      <c r="J73" s="111" t="s">
        <v>22</v>
      </c>
      <c r="K73" s="112" t="s">
        <v>43</v>
      </c>
      <c r="L73" s="114">
        <v>616.90800000000002</v>
      </c>
    </row>
    <row r="74" spans="1:12" ht="15.75">
      <c r="A74" s="104">
        <v>44935</v>
      </c>
      <c r="B74" s="105" t="s">
        <v>18</v>
      </c>
      <c r="C74" s="105" t="s">
        <v>40</v>
      </c>
      <c r="D74" s="106" t="s">
        <v>7</v>
      </c>
      <c r="E74" s="107">
        <v>2500</v>
      </c>
      <c r="F74" s="108">
        <v>4.0524681151808695</v>
      </c>
      <c r="G74" s="109" t="s">
        <v>152</v>
      </c>
      <c r="H74" s="110"/>
      <c r="I74" s="109" t="s">
        <v>119</v>
      </c>
      <c r="J74" s="111" t="s">
        <v>22</v>
      </c>
      <c r="K74" s="112" t="s">
        <v>43</v>
      </c>
      <c r="L74" s="114">
        <v>616.90800000000002</v>
      </c>
    </row>
    <row r="75" spans="1:12" ht="15.75">
      <c r="A75" s="104">
        <v>44935</v>
      </c>
      <c r="B75" s="105" t="s">
        <v>18</v>
      </c>
      <c r="C75" s="105" t="s">
        <v>40</v>
      </c>
      <c r="D75" s="106" t="s">
        <v>6</v>
      </c>
      <c r="E75" s="107">
        <v>2500</v>
      </c>
      <c r="F75" s="108">
        <v>4.0524681151808695</v>
      </c>
      <c r="G75" s="109" t="s">
        <v>153</v>
      </c>
      <c r="H75" s="110"/>
      <c r="I75" s="109" t="s">
        <v>24</v>
      </c>
      <c r="J75" s="111" t="s">
        <v>22</v>
      </c>
      <c r="K75" s="112" t="s">
        <v>43</v>
      </c>
      <c r="L75" s="114">
        <v>616.90800000000002</v>
      </c>
    </row>
    <row r="76" spans="1:12" ht="15.75">
      <c r="A76" s="104">
        <v>44935</v>
      </c>
      <c r="B76" s="105" t="s">
        <v>18</v>
      </c>
      <c r="C76" s="105" t="s">
        <v>40</v>
      </c>
      <c r="D76" s="106" t="s">
        <v>6</v>
      </c>
      <c r="E76" s="107">
        <v>2500</v>
      </c>
      <c r="F76" s="108">
        <v>4.0524681151808695</v>
      </c>
      <c r="G76" s="109" t="s">
        <v>154</v>
      </c>
      <c r="H76" s="110"/>
      <c r="I76" s="109" t="s">
        <v>104</v>
      </c>
      <c r="J76" s="111" t="s">
        <v>22</v>
      </c>
      <c r="K76" s="112" t="s">
        <v>43</v>
      </c>
      <c r="L76" s="114">
        <v>616.90800000000002</v>
      </c>
    </row>
    <row r="77" spans="1:12" ht="15.75">
      <c r="A77" s="104">
        <v>44935</v>
      </c>
      <c r="B77" s="105" t="s">
        <v>18</v>
      </c>
      <c r="C77" s="105" t="s">
        <v>40</v>
      </c>
      <c r="D77" s="106" t="s">
        <v>6</v>
      </c>
      <c r="E77" s="107">
        <v>2500</v>
      </c>
      <c r="F77" s="108">
        <v>4.0524681151808695</v>
      </c>
      <c r="G77" s="109" t="s">
        <v>155</v>
      </c>
      <c r="H77" s="110"/>
      <c r="I77" s="109" t="s">
        <v>127</v>
      </c>
      <c r="J77" s="111" t="s">
        <v>22</v>
      </c>
      <c r="K77" s="112" t="s">
        <v>43</v>
      </c>
      <c r="L77" s="114">
        <v>616.90800000000002</v>
      </c>
    </row>
    <row r="78" spans="1:12" ht="15.75">
      <c r="A78" s="104">
        <v>44935</v>
      </c>
      <c r="B78" s="105" t="s">
        <v>18</v>
      </c>
      <c r="C78" s="105" t="s">
        <v>40</v>
      </c>
      <c r="D78" s="106" t="s">
        <v>6</v>
      </c>
      <c r="E78" s="107">
        <v>2500</v>
      </c>
      <c r="F78" s="108">
        <v>4.0524681151808695</v>
      </c>
      <c r="G78" s="109" t="s">
        <v>156</v>
      </c>
      <c r="H78" s="110"/>
      <c r="I78" s="109" t="s">
        <v>136</v>
      </c>
      <c r="J78" s="111" t="s">
        <v>22</v>
      </c>
      <c r="K78" s="112" t="s">
        <v>43</v>
      </c>
      <c r="L78" s="114">
        <v>616.90800000000002</v>
      </c>
    </row>
    <row r="79" spans="1:12" ht="15.75">
      <c r="A79" s="104">
        <v>44935</v>
      </c>
      <c r="B79" s="105" t="s">
        <v>18</v>
      </c>
      <c r="C79" s="105" t="s">
        <v>40</v>
      </c>
      <c r="D79" s="106" t="s">
        <v>6</v>
      </c>
      <c r="E79" s="107">
        <v>2500</v>
      </c>
      <c r="F79" s="108">
        <v>4.0524681151808695</v>
      </c>
      <c r="G79" s="109" t="s">
        <v>157</v>
      </c>
      <c r="H79" s="110"/>
      <c r="I79" s="109" t="s">
        <v>44</v>
      </c>
      <c r="J79" s="111" t="s">
        <v>22</v>
      </c>
      <c r="K79" s="112" t="s">
        <v>43</v>
      </c>
      <c r="L79" s="114">
        <v>616.90800000000002</v>
      </c>
    </row>
    <row r="80" spans="1:12" ht="15.75">
      <c r="A80" s="104">
        <v>44935</v>
      </c>
      <c r="B80" s="105" t="s">
        <v>18</v>
      </c>
      <c r="C80" s="105" t="s">
        <v>40</v>
      </c>
      <c r="D80" s="106" t="s">
        <v>10</v>
      </c>
      <c r="E80" s="107">
        <v>2500</v>
      </c>
      <c r="F80" s="108">
        <v>4.0763324226263196</v>
      </c>
      <c r="G80" s="109" t="s">
        <v>158</v>
      </c>
      <c r="H80" s="110"/>
      <c r="I80" s="109" t="s">
        <v>15</v>
      </c>
      <c r="J80" s="111" t="s">
        <v>22</v>
      </c>
      <c r="K80" s="112" t="s">
        <v>106</v>
      </c>
      <c r="L80" s="113">
        <v>613.29639999999995</v>
      </c>
    </row>
    <row r="81" spans="1:12" ht="15.75">
      <c r="A81" s="104">
        <v>44935</v>
      </c>
      <c r="B81" s="105" t="s">
        <v>18</v>
      </c>
      <c r="C81" s="105" t="s">
        <v>40</v>
      </c>
      <c r="D81" s="106" t="s">
        <v>10</v>
      </c>
      <c r="E81" s="107">
        <v>2500</v>
      </c>
      <c r="F81" s="108">
        <v>4.0763324226263196</v>
      </c>
      <c r="G81" s="109" t="s">
        <v>159</v>
      </c>
      <c r="H81" s="110"/>
      <c r="I81" s="109" t="s">
        <v>135</v>
      </c>
      <c r="J81" s="111" t="s">
        <v>22</v>
      </c>
      <c r="K81" s="112" t="s">
        <v>106</v>
      </c>
      <c r="L81" s="113">
        <v>613.29639999999995</v>
      </c>
    </row>
    <row r="82" spans="1:12" ht="15.75">
      <c r="A82" s="104">
        <v>44935</v>
      </c>
      <c r="B82" s="105" t="s">
        <v>45</v>
      </c>
      <c r="C82" s="116" t="s">
        <v>57</v>
      </c>
      <c r="D82" s="106" t="s">
        <v>7</v>
      </c>
      <c r="E82" s="121">
        <v>2500</v>
      </c>
      <c r="F82" s="108">
        <v>4.0763324226263196</v>
      </c>
      <c r="G82" s="118" t="s">
        <v>60</v>
      </c>
      <c r="H82" s="110"/>
      <c r="I82" s="109" t="s">
        <v>39</v>
      </c>
      <c r="J82" s="111" t="s">
        <v>22</v>
      </c>
      <c r="K82" s="112" t="s">
        <v>106</v>
      </c>
      <c r="L82" s="113">
        <v>613.29639999999995</v>
      </c>
    </row>
    <row r="83" spans="1:12" ht="15.75">
      <c r="A83" s="104">
        <v>44935</v>
      </c>
      <c r="B83" s="105" t="s">
        <v>45</v>
      </c>
      <c r="C83" s="116" t="s">
        <v>57</v>
      </c>
      <c r="D83" s="106" t="s">
        <v>7</v>
      </c>
      <c r="E83" s="121">
        <v>1500</v>
      </c>
      <c r="F83" s="108">
        <v>2.4457994535757916</v>
      </c>
      <c r="G83" s="109" t="s">
        <v>92</v>
      </c>
      <c r="H83" s="110"/>
      <c r="I83" s="109" t="s">
        <v>58</v>
      </c>
      <c r="J83" s="111" t="s">
        <v>22</v>
      </c>
      <c r="K83" s="112" t="s">
        <v>106</v>
      </c>
      <c r="L83" s="113">
        <v>613.29639999999995</v>
      </c>
    </row>
    <row r="84" spans="1:12" ht="15.75">
      <c r="A84" s="104">
        <v>44935</v>
      </c>
      <c r="B84" s="105" t="s">
        <v>45</v>
      </c>
      <c r="C84" s="116" t="s">
        <v>57</v>
      </c>
      <c r="D84" s="106" t="s">
        <v>10</v>
      </c>
      <c r="E84" s="107">
        <v>1950</v>
      </c>
      <c r="F84" s="108">
        <v>3.1795392896485293</v>
      </c>
      <c r="G84" s="118" t="s">
        <v>62</v>
      </c>
      <c r="H84" s="110"/>
      <c r="I84" s="109" t="s">
        <v>15</v>
      </c>
      <c r="J84" s="111" t="s">
        <v>22</v>
      </c>
      <c r="K84" s="112" t="s">
        <v>106</v>
      </c>
      <c r="L84" s="113">
        <v>613.29639999999995</v>
      </c>
    </row>
    <row r="85" spans="1:12" ht="15.75">
      <c r="A85" s="104">
        <v>44935</v>
      </c>
      <c r="B85" s="105" t="s">
        <v>61</v>
      </c>
      <c r="C85" s="105" t="s">
        <v>49</v>
      </c>
      <c r="D85" s="106" t="s">
        <v>10</v>
      </c>
      <c r="E85" s="107">
        <v>10000</v>
      </c>
      <c r="F85" s="108">
        <v>16.305329690505278</v>
      </c>
      <c r="G85" s="118" t="s">
        <v>76</v>
      </c>
      <c r="H85" s="110"/>
      <c r="I85" s="109" t="s">
        <v>15</v>
      </c>
      <c r="J85" s="111" t="s">
        <v>22</v>
      </c>
      <c r="K85" s="112" t="s">
        <v>106</v>
      </c>
      <c r="L85" s="113">
        <v>613.29639999999995</v>
      </c>
    </row>
    <row r="86" spans="1:12" ht="15.75">
      <c r="A86" s="104">
        <v>44936</v>
      </c>
      <c r="B86" s="133" t="s">
        <v>194</v>
      </c>
      <c r="C86" s="133" t="s">
        <v>11</v>
      </c>
      <c r="D86" s="133" t="s">
        <v>9</v>
      </c>
      <c r="E86" s="134">
        <v>175647</v>
      </c>
      <c r="F86" s="108">
        <v>286.39822441481806</v>
      </c>
      <c r="G86" s="135" t="s">
        <v>196</v>
      </c>
      <c r="H86" s="136"/>
      <c r="I86" s="136" t="s">
        <v>55</v>
      </c>
      <c r="J86" s="111" t="s">
        <v>22</v>
      </c>
      <c r="K86" s="112" t="s">
        <v>106</v>
      </c>
      <c r="L86" s="113">
        <v>613.29639999999995</v>
      </c>
    </row>
    <row r="87" spans="1:12" ht="15.75">
      <c r="A87" s="104">
        <v>44936</v>
      </c>
      <c r="B87" s="133" t="s">
        <v>194</v>
      </c>
      <c r="C87" s="133" t="s">
        <v>11</v>
      </c>
      <c r="D87" s="137" t="s">
        <v>8</v>
      </c>
      <c r="E87" s="134">
        <v>58409</v>
      </c>
      <c r="F87" s="108">
        <v>95.237800189272278</v>
      </c>
      <c r="G87" s="135" t="s">
        <v>196</v>
      </c>
      <c r="H87" s="136"/>
      <c r="I87" s="136" t="s">
        <v>55</v>
      </c>
      <c r="J87" s="111" t="s">
        <v>22</v>
      </c>
      <c r="K87" s="112" t="s">
        <v>106</v>
      </c>
      <c r="L87" s="113">
        <v>613.29639999999995</v>
      </c>
    </row>
    <row r="88" spans="1:12" ht="15.75">
      <c r="A88" s="104">
        <v>44936</v>
      </c>
      <c r="B88" s="133" t="s">
        <v>194</v>
      </c>
      <c r="C88" s="133" t="s">
        <v>11</v>
      </c>
      <c r="D88" s="137" t="s">
        <v>6</v>
      </c>
      <c r="E88" s="134">
        <v>136341</v>
      </c>
      <c r="F88" s="108">
        <v>222.30849553331799</v>
      </c>
      <c r="G88" s="135" t="s">
        <v>196</v>
      </c>
      <c r="H88" s="136"/>
      <c r="I88" s="136" t="s">
        <v>55</v>
      </c>
      <c r="J88" s="111" t="s">
        <v>22</v>
      </c>
      <c r="K88" s="112" t="s">
        <v>106</v>
      </c>
      <c r="L88" s="113">
        <v>613.29639999999995</v>
      </c>
    </row>
    <row r="89" spans="1:12" ht="15.75">
      <c r="A89" s="104">
        <v>44936</v>
      </c>
      <c r="B89" s="133" t="s">
        <v>194</v>
      </c>
      <c r="C89" s="133" t="s">
        <v>11</v>
      </c>
      <c r="D89" s="137" t="s">
        <v>7</v>
      </c>
      <c r="E89" s="134">
        <v>113047</v>
      </c>
      <c r="F89" s="108">
        <v>184.326860552255</v>
      </c>
      <c r="G89" s="135" t="s">
        <v>196</v>
      </c>
      <c r="H89" s="136"/>
      <c r="I89" s="136" t="s">
        <v>55</v>
      </c>
      <c r="J89" s="111" t="s">
        <v>22</v>
      </c>
      <c r="K89" s="112" t="s">
        <v>106</v>
      </c>
      <c r="L89" s="113">
        <v>613.29639999999995</v>
      </c>
    </row>
    <row r="90" spans="1:12" ht="15.75">
      <c r="A90" s="104">
        <v>44936</v>
      </c>
      <c r="B90" s="133" t="s">
        <v>194</v>
      </c>
      <c r="C90" s="133" t="s">
        <v>11</v>
      </c>
      <c r="D90" s="137" t="s">
        <v>10</v>
      </c>
      <c r="E90" s="134">
        <v>31072</v>
      </c>
      <c r="F90" s="108">
        <v>50.663920414338001</v>
      </c>
      <c r="G90" s="135" t="s">
        <v>196</v>
      </c>
      <c r="H90" s="136"/>
      <c r="I90" s="136" t="s">
        <v>55</v>
      </c>
      <c r="J90" s="111" t="s">
        <v>22</v>
      </c>
      <c r="K90" s="112" t="s">
        <v>106</v>
      </c>
      <c r="L90" s="113">
        <v>613.29639999999995</v>
      </c>
    </row>
    <row r="91" spans="1:12" ht="15.75">
      <c r="A91" s="104">
        <v>44936</v>
      </c>
      <c r="B91" s="105" t="s">
        <v>199</v>
      </c>
      <c r="C91" s="116" t="s">
        <v>57</v>
      </c>
      <c r="D91" s="138" t="s">
        <v>7</v>
      </c>
      <c r="E91" s="139">
        <v>1600</v>
      </c>
      <c r="F91" s="108">
        <v>2.6088527504808443</v>
      </c>
      <c r="G91" s="129" t="s">
        <v>200</v>
      </c>
      <c r="H91" s="110"/>
      <c r="I91" s="109" t="s">
        <v>20</v>
      </c>
      <c r="J91" s="111" t="s">
        <v>22</v>
      </c>
      <c r="K91" s="112" t="s">
        <v>106</v>
      </c>
      <c r="L91" s="113">
        <v>613.29639999999995</v>
      </c>
    </row>
    <row r="92" spans="1:12" ht="15.75">
      <c r="A92" s="104">
        <v>44936</v>
      </c>
      <c r="B92" s="140" t="s">
        <v>45</v>
      </c>
      <c r="C92" s="116" t="s">
        <v>57</v>
      </c>
      <c r="D92" s="106" t="s">
        <v>8</v>
      </c>
      <c r="E92" s="117">
        <v>1600</v>
      </c>
      <c r="F92" s="108">
        <v>2.6088527504808443</v>
      </c>
      <c r="G92" s="118" t="s">
        <v>66</v>
      </c>
      <c r="H92" s="110"/>
      <c r="I92" s="118" t="s">
        <v>14</v>
      </c>
      <c r="J92" s="111" t="s">
        <v>22</v>
      </c>
      <c r="K92" s="112" t="s">
        <v>106</v>
      </c>
      <c r="L92" s="113">
        <v>613.29639999999995</v>
      </c>
    </row>
    <row r="93" spans="1:12" ht="15.75">
      <c r="A93" s="115">
        <v>44936</v>
      </c>
      <c r="B93" s="105" t="s">
        <v>45</v>
      </c>
      <c r="C93" s="116" t="s">
        <v>57</v>
      </c>
      <c r="D93" s="106" t="s">
        <v>9</v>
      </c>
      <c r="E93" s="117">
        <v>3000</v>
      </c>
      <c r="F93" s="108">
        <v>4.8915989071515833</v>
      </c>
      <c r="G93" s="118" t="s">
        <v>90</v>
      </c>
      <c r="H93" s="110"/>
      <c r="I93" s="118" t="s">
        <v>17</v>
      </c>
      <c r="J93" s="111" t="s">
        <v>22</v>
      </c>
      <c r="K93" s="112" t="s">
        <v>106</v>
      </c>
      <c r="L93" s="113">
        <v>613.29639999999995</v>
      </c>
    </row>
    <row r="94" spans="1:12" ht="15.75">
      <c r="A94" s="115">
        <v>44936</v>
      </c>
      <c r="B94" s="119" t="s">
        <v>141</v>
      </c>
      <c r="C94" s="116" t="s">
        <v>57</v>
      </c>
      <c r="D94" s="106" t="s">
        <v>9</v>
      </c>
      <c r="E94" s="117">
        <v>4000</v>
      </c>
      <c r="F94" s="108">
        <v>6.5221318762021108</v>
      </c>
      <c r="G94" s="118" t="s">
        <v>90</v>
      </c>
      <c r="H94" s="110"/>
      <c r="I94" s="118" t="s">
        <v>17</v>
      </c>
      <c r="J94" s="111" t="s">
        <v>22</v>
      </c>
      <c r="K94" s="112" t="s">
        <v>106</v>
      </c>
      <c r="L94" s="113">
        <v>613.29639999999995</v>
      </c>
    </row>
    <row r="95" spans="1:12" ht="15.75">
      <c r="A95" s="122">
        <v>44936</v>
      </c>
      <c r="B95" s="123" t="s">
        <v>81</v>
      </c>
      <c r="C95" s="116" t="s">
        <v>57</v>
      </c>
      <c r="D95" s="124" t="s">
        <v>9</v>
      </c>
      <c r="E95" s="125">
        <v>1700</v>
      </c>
      <c r="F95" s="108">
        <v>2.771906047385897</v>
      </c>
      <c r="G95" s="126" t="s">
        <v>59</v>
      </c>
      <c r="H95" s="110"/>
      <c r="I95" s="118" t="s">
        <v>16</v>
      </c>
      <c r="J95" s="111" t="s">
        <v>22</v>
      </c>
      <c r="K95" s="112" t="s">
        <v>106</v>
      </c>
      <c r="L95" s="113">
        <v>613.29639999999995</v>
      </c>
    </row>
    <row r="96" spans="1:12" ht="15.75">
      <c r="A96" s="104">
        <v>44936</v>
      </c>
      <c r="B96" s="105" t="s">
        <v>45</v>
      </c>
      <c r="C96" s="116" t="s">
        <v>57</v>
      </c>
      <c r="D96" s="106" t="s">
        <v>6</v>
      </c>
      <c r="E96" s="120">
        <v>1900</v>
      </c>
      <c r="F96" s="108">
        <v>3.0980126411960027</v>
      </c>
      <c r="G96" s="118" t="s">
        <v>132</v>
      </c>
      <c r="H96" s="110"/>
      <c r="I96" s="118" t="s">
        <v>127</v>
      </c>
      <c r="J96" s="111" t="s">
        <v>22</v>
      </c>
      <c r="K96" s="112" t="s">
        <v>106</v>
      </c>
      <c r="L96" s="113">
        <v>613.29639999999995</v>
      </c>
    </row>
    <row r="97" spans="1:12" ht="15.75">
      <c r="A97" s="115">
        <v>44936</v>
      </c>
      <c r="B97" s="105" t="s">
        <v>45</v>
      </c>
      <c r="C97" s="116" t="s">
        <v>57</v>
      </c>
      <c r="D97" s="106" t="s">
        <v>6</v>
      </c>
      <c r="E97" s="121">
        <v>1800</v>
      </c>
      <c r="F97" s="108">
        <v>2.9349593442909501</v>
      </c>
      <c r="G97" s="109" t="s">
        <v>65</v>
      </c>
      <c r="H97" s="110"/>
      <c r="I97" s="118" t="s">
        <v>13</v>
      </c>
      <c r="J97" s="111" t="s">
        <v>22</v>
      </c>
      <c r="K97" s="112" t="s">
        <v>106</v>
      </c>
      <c r="L97" s="113">
        <v>613.29639999999995</v>
      </c>
    </row>
    <row r="98" spans="1:12" ht="15.75">
      <c r="A98" s="104">
        <v>44936</v>
      </c>
      <c r="B98" s="105" t="s">
        <v>45</v>
      </c>
      <c r="C98" s="116" t="s">
        <v>57</v>
      </c>
      <c r="D98" s="106" t="s">
        <v>6</v>
      </c>
      <c r="E98" s="120">
        <v>3000</v>
      </c>
      <c r="F98" s="108">
        <v>4.8915989071515833</v>
      </c>
      <c r="G98" s="118" t="s">
        <v>64</v>
      </c>
      <c r="H98" s="118"/>
      <c r="I98" s="130" t="s">
        <v>24</v>
      </c>
      <c r="J98" s="111" t="s">
        <v>22</v>
      </c>
      <c r="K98" s="112" t="s">
        <v>106</v>
      </c>
      <c r="L98" s="113">
        <v>613.29639999999995</v>
      </c>
    </row>
    <row r="99" spans="1:12" ht="15.75">
      <c r="A99" s="104">
        <v>44936</v>
      </c>
      <c r="B99" s="105" t="s">
        <v>81</v>
      </c>
      <c r="C99" s="116" t="s">
        <v>57</v>
      </c>
      <c r="D99" s="106" t="s">
        <v>6</v>
      </c>
      <c r="E99" s="120">
        <v>1600</v>
      </c>
      <c r="F99" s="108">
        <v>2.6088527504808443</v>
      </c>
      <c r="G99" s="118" t="s">
        <v>63</v>
      </c>
      <c r="H99" s="110"/>
      <c r="I99" s="118" t="s">
        <v>44</v>
      </c>
      <c r="J99" s="111" t="s">
        <v>22</v>
      </c>
      <c r="K99" s="112" t="s">
        <v>106</v>
      </c>
      <c r="L99" s="113">
        <v>613.29639999999995</v>
      </c>
    </row>
    <row r="100" spans="1:12" ht="15.75">
      <c r="A100" s="104">
        <v>44936</v>
      </c>
      <c r="B100" s="105" t="s">
        <v>45</v>
      </c>
      <c r="C100" s="116" t="s">
        <v>57</v>
      </c>
      <c r="D100" s="106" t="s">
        <v>6</v>
      </c>
      <c r="E100" s="120">
        <v>1800</v>
      </c>
      <c r="F100" s="108">
        <v>2.9349593442909501</v>
      </c>
      <c r="G100" s="118" t="s">
        <v>105</v>
      </c>
      <c r="H100" s="118"/>
      <c r="I100" s="118" t="s">
        <v>104</v>
      </c>
      <c r="J100" s="111" t="s">
        <v>22</v>
      </c>
      <c r="K100" s="112" t="s">
        <v>106</v>
      </c>
      <c r="L100" s="113">
        <v>613.29639999999995</v>
      </c>
    </row>
    <row r="101" spans="1:12" ht="15.75">
      <c r="A101" s="104">
        <v>44936</v>
      </c>
      <c r="B101" s="105" t="s">
        <v>45</v>
      </c>
      <c r="C101" s="116" t="s">
        <v>57</v>
      </c>
      <c r="D101" s="106" t="s">
        <v>6</v>
      </c>
      <c r="E101" s="120">
        <v>2200</v>
      </c>
      <c r="F101" s="108">
        <v>3.5871725319111611</v>
      </c>
      <c r="G101" s="118" t="s">
        <v>140</v>
      </c>
      <c r="H101" s="118"/>
      <c r="I101" s="118" t="s">
        <v>136</v>
      </c>
      <c r="J101" s="111" t="s">
        <v>22</v>
      </c>
      <c r="K101" s="112" t="s">
        <v>106</v>
      </c>
      <c r="L101" s="113">
        <v>613.29639999999995</v>
      </c>
    </row>
    <row r="102" spans="1:12" ht="15.75">
      <c r="A102" s="104">
        <v>44936</v>
      </c>
      <c r="B102" s="105" t="s">
        <v>45</v>
      </c>
      <c r="C102" s="116" t="s">
        <v>57</v>
      </c>
      <c r="D102" s="106" t="s">
        <v>6</v>
      </c>
      <c r="E102" s="131">
        <v>500</v>
      </c>
      <c r="F102" s="108">
        <v>0.81526648452526385</v>
      </c>
      <c r="G102" s="118" t="s">
        <v>142</v>
      </c>
      <c r="H102" s="110"/>
      <c r="I102" s="118" t="s">
        <v>119</v>
      </c>
      <c r="J102" s="111" t="s">
        <v>22</v>
      </c>
      <c r="K102" s="112" t="s">
        <v>106</v>
      </c>
      <c r="L102" s="113">
        <v>613.29639999999995</v>
      </c>
    </row>
    <row r="103" spans="1:12" ht="15.75">
      <c r="A103" s="104">
        <v>44936</v>
      </c>
      <c r="B103" s="105" t="s">
        <v>45</v>
      </c>
      <c r="C103" s="116" t="s">
        <v>57</v>
      </c>
      <c r="D103" s="106" t="s">
        <v>7</v>
      </c>
      <c r="E103" s="121">
        <v>1300</v>
      </c>
      <c r="F103" s="108">
        <v>2.1196928597656859</v>
      </c>
      <c r="G103" s="109" t="s">
        <v>133</v>
      </c>
      <c r="H103" s="110"/>
      <c r="I103" s="109" t="s">
        <v>12</v>
      </c>
      <c r="J103" s="111" t="s">
        <v>22</v>
      </c>
      <c r="K103" s="112" t="s">
        <v>106</v>
      </c>
      <c r="L103" s="113">
        <v>613.29639999999995</v>
      </c>
    </row>
    <row r="104" spans="1:12" ht="15.75">
      <c r="A104" s="104">
        <v>44936</v>
      </c>
      <c r="B104" s="105" t="s">
        <v>45</v>
      </c>
      <c r="C104" s="116" t="s">
        <v>57</v>
      </c>
      <c r="D104" s="106" t="s">
        <v>10</v>
      </c>
      <c r="E104" s="117">
        <v>1800</v>
      </c>
      <c r="F104" s="108">
        <v>2.9349593442909501</v>
      </c>
      <c r="G104" s="118" t="s">
        <v>247</v>
      </c>
      <c r="H104" s="110"/>
      <c r="I104" s="118" t="s">
        <v>135</v>
      </c>
      <c r="J104" s="111" t="s">
        <v>22</v>
      </c>
      <c r="K104" s="112" t="s">
        <v>106</v>
      </c>
      <c r="L104" s="113">
        <v>613.29639999999995</v>
      </c>
    </row>
    <row r="105" spans="1:12" ht="15.75">
      <c r="A105" s="104">
        <v>44936</v>
      </c>
      <c r="B105" s="105" t="s">
        <v>18</v>
      </c>
      <c r="C105" s="105" t="s">
        <v>40</v>
      </c>
      <c r="D105" s="106" t="s">
        <v>9</v>
      </c>
      <c r="E105" s="107">
        <v>5000</v>
      </c>
      <c r="F105" s="108">
        <v>8.1526648452526391</v>
      </c>
      <c r="G105" s="109" t="s">
        <v>145</v>
      </c>
      <c r="H105" s="110"/>
      <c r="I105" s="109" t="s">
        <v>17</v>
      </c>
      <c r="J105" s="111" t="s">
        <v>22</v>
      </c>
      <c r="K105" s="112" t="s">
        <v>106</v>
      </c>
      <c r="L105" s="113">
        <v>613.29639999999995</v>
      </c>
    </row>
    <row r="106" spans="1:12" ht="15.75">
      <c r="A106" s="104">
        <v>44936</v>
      </c>
      <c r="B106" s="105" t="s">
        <v>18</v>
      </c>
      <c r="C106" s="105" t="s">
        <v>40</v>
      </c>
      <c r="D106" s="106" t="s">
        <v>9</v>
      </c>
      <c r="E106" s="107">
        <v>5000</v>
      </c>
      <c r="F106" s="108">
        <v>8.1526648452526391</v>
      </c>
      <c r="G106" s="109" t="s">
        <v>146</v>
      </c>
      <c r="H106" s="110"/>
      <c r="I106" s="109" t="s">
        <v>16</v>
      </c>
      <c r="J106" s="111" t="s">
        <v>22</v>
      </c>
      <c r="K106" s="112" t="s">
        <v>106</v>
      </c>
      <c r="L106" s="113">
        <v>613.29639999999995</v>
      </c>
    </row>
    <row r="107" spans="1:12" ht="15.75">
      <c r="A107" s="104">
        <v>44936</v>
      </c>
      <c r="B107" s="105" t="s">
        <v>18</v>
      </c>
      <c r="C107" s="105" t="s">
        <v>40</v>
      </c>
      <c r="D107" s="106" t="s">
        <v>7</v>
      </c>
      <c r="E107" s="107">
        <v>5000</v>
      </c>
      <c r="F107" s="108">
        <v>8.1049362303617389</v>
      </c>
      <c r="G107" s="109" t="s">
        <v>147</v>
      </c>
      <c r="H107" s="110"/>
      <c r="I107" s="109" t="s">
        <v>20</v>
      </c>
      <c r="J107" s="111" t="s">
        <v>22</v>
      </c>
      <c r="K107" s="112" t="s">
        <v>43</v>
      </c>
      <c r="L107" s="114">
        <v>616.90800000000002</v>
      </c>
    </row>
    <row r="108" spans="1:12" ht="15.75">
      <c r="A108" s="104">
        <v>44936</v>
      </c>
      <c r="B108" s="105" t="s">
        <v>18</v>
      </c>
      <c r="C108" s="105" t="s">
        <v>40</v>
      </c>
      <c r="D108" s="106" t="s">
        <v>6</v>
      </c>
      <c r="E108" s="107">
        <v>5000</v>
      </c>
      <c r="F108" s="108">
        <v>8.1049362303617389</v>
      </c>
      <c r="G108" s="109" t="s">
        <v>148</v>
      </c>
      <c r="H108" s="110"/>
      <c r="I108" s="109" t="s">
        <v>13</v>
      </c>
      <c r="J108" s="111" t="s">
        <v>22</v>
      </c>
      <c r="K108" s="112" t="s">
        <v>43</v>
      </c>
      <c r="L108" s="114">
        <v>616.90800000000002</v>
      </c>
    </row>
    <row r="109" spans="1:12" ht="15.75">
      <c r="A109" s="104">
        <v>44936</v>
      </c>
      <c r="B109" s="105" t="s">
        <v>18</v>
      </c>
      <c r="C109" s="105" t="s">
        <v>40</v>
      </c>
      <c r="D109" s="106" t="s">
        <v>7</v>
      </c>
      <c r="E109" s="107">
        <v>2500</v>
      </c>
      <c r="F109" s="108">
        <v>4.0524681151808695</v>
      </c>
      <c r="G109" s="109" t="s">
        <v>149</v>
      </c>
      <c r="H109" s="110"/>
      <c r="I109" s="109" t="s">
        <v>14</v>
      </c>
      <c r="J109" s="111" t="s">
        <v>22</v>
      </c>
      <c r="K109" s="112" t="s">
        <v>43</v>
      </c>
      <c r="L109" s="114">
        <v>616.90800000000002</v>
      </c>
    </row>
    <row r="110" spans="1:12" ht="15.75">
      <c r="A110" s="104">
        <v>44936</v>
      </c>
      <c r="B110" s="105" t="s">
        <v>18</v>
      </c>
      <c r="C110" s="105" t="s">
        <v>40</v>
      </c>
      <c r="D110" s="106" t="s">
        <v>7</v>
      </c>
      <c r="E110" s="107">
        <v>2500</v>
      </c>
      <c r="F110" s="108">
        <v>4.0524681151808695</v>
      </c>
      <c r="G110" s="109" t="s">
        <v>149</v>
      </c>
      <c r="H110" s="110"/>
      <c r="I110" s="109" t="s">
        <v>39</v>
      </c>
      <c r="J110" s="111" t="s">
        <v>22</v>
      </c>
      <c r="K110" s="112" t="s">
        <v>43</v>
      </c>
      <c r="L110" s="114">
        <v>616.90800000000002</v>
      </c>
    </row>
    <row r="111" spans="1:12" ht="15.75">
      <c r="A111" s="104">
        <v>44936</v>
      </c>
      <c r="B111" s="105" t="s">
        <v>18</v>
      </c>
      <c r="C111" s="105" t="s">
        <v>40</v>
      </c>
      <c r="D111" s="106" t="s">
        <v>7</v>
      </c>
      <c r="E111" s="107">
        <v>2500</v>
      </c>
      <c r="F111" s="108">
        <v>4.0524681151808695</v>
      </c>
      <c r="G111" s="109" t="s">
        <v>150</v>
      </c>
      <c r="H111" s="110"/>
      <c r="I111" s="109" t="s">
        <v>12</v>
      </c>
      <c r="J111" s="111" t="s">
        <v>22</v>
      </c>
      <c r="K111" s="112" t="s">
        <v>43</v>
      </c>
      <c r="L111" s="114">
        <v>616.90800000000002</v>
      </c>
    </row>
    <row r="112" spans="1:12" ht="15.75">
      <c r="A112" s="104">
        <v>44936</v>
      </c>
      <c r="B112" s="105" t="s">
        <v>18</v>
      </c>
      <c r="C112" s="105" t="s">
        <v>40</v>
      </c>
      <c r="D112" s="106" t="s">
        <v>7</v>
      </c>
      <c r="E112" s="107">
        <v>2500</v>
      </c>
      <c r="F112" s="108">
        <v>4.0524681151808695</v>
      </c>
      <c r="G112" s="109" t="s">
        <v>151</v>
      </c>
      <c r="H112" s="110"/>
      <c r="I112" s="109" t="s">
        <v>58</v>
      </c>
      <c r="J112" s="111" t="s">
        <v>22</v>
      </c>
      <c r="K112" s="112" t="s">
        <v>43</v>
      </c>
      <c r="L112" s="114">
        <v>616.90800000000002</v>
      </c>
    </row>
    <row r="113" spans="1:12" ht="15.75">
      <c r="A113" s="104">
        <v>44936</v>
      </c>
      <c r="B113" s="105" t="s">
        <v>18</v>
      </c>
      <c r="C113" s="105" t="s">
        <v>40</v>
      </c>
      <c r="D113" s="106" t="s">
        <v>7</v>
      </c>
      <c r="E113" s="107">
        <v>2500</v>
      </c>
      <c r="F113" s="108">
        <v>4.0524681151808695</v>
      </c>
      <c r="G113" s="109" t="s">
        <v>152</v>
      </c>
      <c r="H113" s="110"/>
      <c r="I113" s="109" t="s">
        <v>119</v>
      </c>
      <c r="J113" s="111" t="s">
        <v>22</v>
      </c>
      <c r="K113" s="112" t="s">
        <v>43</v>
      </c>
      <c r="L113" s="114">
        <v>616.90800000000002</v>
      </c>
    </row>
    <row r="114" spans="1:12" ht="15.75">
      <c r="A114" s="104">
        <v>44936</v>
      </c>
      <c r="B114" s="105" t="s">
        <v>18</v>
      </c>
      <c r="C114" s="105" t="s">
        <v>40</v>
      </c>
      <c r="D114" s="106" t="s">
        <v>6</v>
      </c>
      <c r="E114" s="107">
        <v>2500</v>
      </c>
      <c r="F114" s="108">
        <v>4.0524681151808695</v>
      </c>
      <c r="G114" s="109" t="s">
        <v>153</v>
      </c>
      <c r="H114" s="110"/>
      <c r="I114" s="109" t="s">
        <v>24</v>
      </c>
      <c r="J114" s="111" t="s">
        <v>22</v>
      </c>
      <c r="K114" s="112" t="s">
        <v>43</v>
      </c>
      <c r="L114" s="114">
        <v>616.90800000000002</v>
      </c>
    </row>
    <row r="115" spans="1:12" ht="15.75">
      <c r="A115" s="104">
        <v>44936</v>
      </c>
      <c r="B115" s="105" t="s">
        <v>18</v>
      </c>
      <c r="C115" s="105" t="s">
        <v>40</v>
      </c>
      <c r="D115" s="106" t="s">
        <v>6</v>
      </c>
      <c r="E115" s="107">
        <v>2500</v>
      </c>
      <c r="F115" s="108">
        <v>4.0524681151808695</v>
      </c>
      <c r="G115" s="109" t="s">
        <v>154</v>
      </c>
      <c r="H115" s="110"/>
      <c r="I115" s="109" t="s">
        <v>104</v>
      </c>
      <c r="J115" s="111" t="s">
        <v>22</v>
      </c>
      <c r="K115" s="112" t="s">
        <v>43</v>
      </c>
      <c r="L115" s="114">
        <v>616.90800000000002</v>
      </c>
    </row>
    <row r="116" spans="1:12" ht="15.75">
      <c r="A116" s="104">
        <v>44936</v>
      </c>
      <c r="B116" s="105" t="s">
        <v>18</v>
      </c>
      <c r="C116" s="105" t="s">
        <v>40</v>
      </c>
      <c r="D116" s="106" t="s">
        <v>6</v>
      </c>
      <c r="E116" s="107">
        <v>2500</v>
      </c>
      <c r="F116" s="108">
        <v>4.0524681151808695</v>
      </c>
      <c r="G116" s="109" t="s">
        <v>155</v>
      </c>
      <c r="H116" s="110"/>
      <c r="I116" s="109" t="s">
        <v>127</v>
      </c>
      <c r="J116" s="111" t="s">
        <v>22</v>
      </c>
      <c r="K116" s="112" t="s">
        <v>43</v>
      </c>
      <c r="L116" s="114">
        <v>616.90800000000002</v>
      </c>
    </row>
    <row r="117" spans="1:12" ht="15.75">
      <c r="A117" s="104">
        <v>44936</v>
      </c>
      <c r="B117" s="105" t="s">
        <v>18</v>
      </c>
      <c r="C117" s="105" t="s">
        <v>40</v>
      </c>
      <c r="D117" s="106" t="s">
        <v>6</v>
      </c>
      <c r="E117" s="107">
        <v>2500</v>
      </c>
      <c r="F117" s="108">
        <v>4.0524681151808695</v>
      </c>
      <c r="G117" s="109" t="s">
        <v>156</v>
      </c>
      <c r="H117" s="110"/>
      <c r="I117" s="109" t="s">
        <v>136</v>
      </c>
      <c r="J117" s="111" t="s">
        <v>22</v>
      </c>
      <c r="K117" s="112" t="s">
        <v>43</v>
      </c>
      <c r="L117" s="114">
        <v>616.90800000000002</v>
      </c>
    </row>
    <row r="118" spans="1:12" ht="15.75">
      <c r="A118" s="104">
        <v>44936</v>
      </c>
      <c r="B118" s="105" t="s">
        <v>18</v>
      </c>
      <c r="C118" s="105" t="s">
        <v>40</v>
      </c>
      <c r="D118" s="106" t="s">
        <v>6</v>
      </c>
      <c r="E118" s="107">
        <v>2500</v>
      </c>
      <c r="F118" s="108">
        <v>4.0524681151808695</v>
      </c>
      <c r="G118" s="109" t="s">
        <v>157</v>
      </c>
      <c r="H118" s="110"/>
      <c r="I118" s="109" t="s">
        <v>44</v>
      </c>
      <c r="J118" s="111" t="s">
        <v>22</v>
      </c>
      <c r="K118" s="112" t="s">
        <v>43</v>
      </c>
      <c r="L118" s="114">
        <v>616.90800000000002</v>
      </c>
    </row>
    <row r="119" spans="1:12" ht="15.75">
      <c r="A119" s="104">
        <v>44936</v>
      </c>
      <c r="B119" s="105" t="s">
        <v>18</v>
      </c>
      <c r="C119" s="105" t="s">
        <v>40</v>
      </c>
      <c r="D119" s="106" t="s">
        <v>10</v>
      </c>
      <c r="E119" s="107">
        <v>2500</v>
      </c>
      <c r="F119" s="108">
        <v>4.0763324226263196</v>
      </c>
      <c r="G119" s="109" t="s">
        <v>158</v>
      </c>
      <c r="H119" s="110"/>
      <c r="I119" s="109" t="s">
        <v>15</v>
      </c>
      <c r="J119" s="111" t="s">
        <v>22</v>
      </c>
      <c r="K119" s="112" t="s">
        <v>106</v>
      </c>
      <c r="L119" s="113">
        <v>613.29639999999995</v>
      </c>
    </row>
    <row r="120" spans="1:12" ht="15.75">
      <c r="A120" s="104">
        <v>44936</v>
      </c>
      <c r="B120" s="105" t="s">
        <v>18</v>
      </c>
      <c r="C120" s="105" t="s">
        <v>40</v>
      </c>
      <c r="D120" s="106" t="s">
        <v>10</v>
      </c>
      <c r="E120" s="107">
        <v>2500</v>
      </c>
      <c r="F120" s="108">
        <v>4.0763324226263196</v>
      </c>
      <c r="G120" s="109" t="s">
        <v>159</v>
      </c>
      <c r="H120" s="110"/>
      <c r="I120" s="109" t="s">
        <v>135</v>
      </c>
      <c r="J120" s="111" t="s">
        <v>22</v>
      </c>
      <c r="K120" s="112" t="s">
        <v>106</v>
      </c>
      <c r="L120" s="113">
        <v>613.29639999999995</v>
      </c>
    </row>
    <row r="121" spans="1:12" ht="15.75">
      <c r="A121" s="104">
        <v>44936</v>
      </c>
      <c r="B121" s="105" t="s">
        <v>45</v>
      </c>
      <c r="C121" s="116" t="s">
        <v>57</v>
      </c>
      <c r="D121" s="106" t="s">
        <v>7</v>
      </c>
      <c r="E121" s="121">
        <v>1900</v>
      </c>
      <c r="F121" s="108">
        <v>3.0980126411960027</v>
      </c>
      <c r="G121" s="118" t="s">
        <v>60</v>
      </c>
      <c r="H121" s="110"/>
      <c r="I121" s="109" t="s">
        <v>39</v>
      </c>
      <c r="J121" s="111" t="s">
        <v>22</v>
      </c>
      <c r="K121" s="112" t="s">
        <v>106</v>
      </c>
      <c r="L121" s="113">
        <v>613.29639999999995</v>
      </c>
    </row>
    <row r="122" spans="1:12" ht="15.75">
      <c r="A122" s="104">
        <v>44936</v>
      </c>
      <c r="B122" s="105" t="s">
        <v>45</v>
      </c>
      <c r="C122" s="116" t="s">
        <v>57</v>
      </c>
      <c r="D122" s="106" t="s">
        <v>7</v>
      </c>
      <c r="E122" s="121">
        <v>1600</v>
      </c>
      <c r="F122" s="108">
        <v>2.6088527504808443</v>
      </c>
      <c r="G122" s="109" t="s">
        <v>92</v>
      </c>
      <c r="H122" s="110"/>
      <c r="I122" s="109" t="s">
        <v>58</v>
      </c>
      <c r="J122" s="111" t="s">
        <v>22</v>
      </c>
      <c r="K122" s="112" t="s">
        <v>106</v>
      </c>
      <c r="L122" s="113">
        <v>613.29639999999995</v>
      </c>
    </row>
    <row r="123" spans="1:12" ht="15.75">
      <c r="A123" s="104">
        <v>44936</v>
      </c>
      <c r="B123" s="105" t="s">
        <v>45</v>
      </c>
      <c r="C123" s="116" t="s">
        <v>57</v>
      </c>
      <c r="D123" s="106" t="s">
        <v>10</v>
      </c>
      <c r="E123" s="107">
        <v>2800</v>
      </c>
      <c r="F123" s="108">
        <v>4.565492313341478</v>
      </c>
      <c r="G123" s="118" t="s">
        <v>62</v>
      </c>
      <c r="H123" s="110"/>
      <c r="I123" s="109" t="s">
        <v>15</v>
      </c>
      <c r="J123" s="111" t="s">
        <v>22</v>
      </c>
      <c r="K123" s="112" t="s">
        <v>106</v>
      </c>
      <c r="L123" s="113">
        <v>613.29639999999995</v>
      </c>
    </row>
    <row r="124" spans="1:12" ht="15.75">
      <c r="A124" s="104">
        <v>44937</v>
      </c>
      <c r="B124" s="133" t="s">
        <v>193</v>
      </c>
      <c r="C124" s="133" t="s">
        <v>11</v>
      </c>
      <c r="D124" s="137" t="s">
        <v>9</v>
      </c>
      <c r="E124" s="134">
        <v>216612</v>
      </c>
      <c r="F124" s="108">
        <v>353.19300749197293</v>
      </c>
      <c r="G124" s="135" t="s">
        <v>195</v>
      </c>
      <c r="H124" s="136"/>
      <c r="I124" s="136" t="s">
        <v>55</v>
      </c>
      <c r="J124" s="111" t="s">
        <v>22</v>
      </c>
      <c r="K124" s="112" t="s">
        <v>106</v>
      </c>
      <c r="L124" s="113">
        <v>613.29639999999995</v>
      </c>
    </row>
    <row r="125" spans="1:12" ht="15.75">
      <c r="A125" s="104">
        <v>44937</v>
      </c>
      <c r="B125" s="133" t="s">
        <v>193</v>
      </c>
      <c r="C125" s="111" t="s">
        <v>11</v>
      </c>
      <c r="D125" s="137" t="s">
        <v>8</v>
      </c>
      <c r="E125" s="134">
        <v>87466</v>
      </c>
      <c r="F125" s="108">
        <v>142.61619667097347</v>
      </c>
      <c r="G125" s="135" t="s">
        <v>195</v>
      </c>
      <c r="H125" s="136"/>
      <c r="I125" s="136" t="s">
        <v>55</v>
      </c>
      <c r="J125" s="111" t="s">
        <v>22</v>
      </c>
      <c r="K125" s="112" t="s">
        <v>106</v>
      </c>
      <c r="L125" s="113">
        <v>613.29639999999995</v>
      </c>
    </row>
    <row r="126" spans="1:12" ht="15.75">
      <c r="A126" s="104">
        <v>44937</v>
      </c>
      <c r="B126" s="133" t="s">
        <v>193</v>
      </c>
      <c r="C126" s="111" t="s">
        <v>11</v>
      </c>
      <c r="D126" s="137" t="s">
        <v>6</v>
      </c>
      <c r="E126" s="134">
        <v>231525</v>
      </c>
      <c r="F126" s="108">
        <v>377.50914565942344</v>
      </c>
      <c r="G126" s="135" t="s">
        <v>195</v>
      </c>
      <c r="H126" s="136"/>
      <c r="I126" s="136" t="s">
        <v>55</v>
      </c>
      <c r="J126" s="111" t="s">
        <v>22</v>
      </c>
      <c r="K126" s="112" t="s">
        <v>106</v>
      </c>
      <c r="L126" s="113">
        <v>613.29639999999995</v>
      </c>
    </row>
    <row r="127" spans="1:12" ht="15.75">
      <c r="A127" s="104">
        <v>44937</v>
      </c>
      <c r="B127" s="133" t="s">
        <v>193</v>
      </c>
      <c r="C127" s="133" t="s">
        <v>11</v>
      </c>
      <c r="D127" s="137" t="s">
        <v>7</v>
      </c>
      <c r="E127" s="134">
        <v>207515</v>
      </c>
      <c r="F127" s="108">
        <v>338.36004907252027</v>
      </c>
      <c r="G127" s="135" t="s">
        <v>195</v>
      </c>
      <c r="H127" s="136"/>
      <c r="I127" s="136" t="s">
        <v>55</v>
      </c>
      <c r="J127" s="111" t="s">
        <v>22</v>
      </c>
      <c r="K127" s="112" t="s">
        <v>106</v>
      </c>
      <c r="L127" s="113">
        <v>613.29639999999995</v>
      </c>
    </row>
    <row r="128" spans="1:12" ht="15.75">
      <c r="A128" s="104">
        <v>44937</v>
      </c>
      <c r="B128" s="133" t="s">
        <v>193</v>
      </c>
      <c r="C128" s="133" t="s">
        <v>11</v>
      </c>
      <c r="D128" s="137" t="s">
        <v>10</v>
      </c>
      <c r="E128" s="134">
        <v>58310</v>
      </c>
      <c r="F128" s="108">
        <v>95.076377425336275</v>
      </c>
      <c r="G128" s="135" t="s">
        <v>195</v>
      </c>
      <c r="H128" s="136"/>
      <c r="I128" s="136" t="s">
        <v>55</v>
      </c>
      <c r="J128" s="111" t="s">
        <v>22</v>
      </c>
      <c r="K128" s="112" t="s">
        <v>106</v>
      </c>
      <c r="L128" s="113">
        <v>613.29639999999995</v>
      </c>
    </row>
    <row r="129" spans="1:12" ht="15.75">
      <c r="A129" s="104">
        <v>44937</v>
      </c>
      <c r="B129" s="105" t="s">
        <v>199</v>
      </c>
      <c r="C129" s="116" t="s">
        <v>57</v>
      </c>
      <c r="D129" s="106" t="s">
        <v>7</v>
      </c>
      <c r="E129" s="128">
        <v>1800</v>
      </c>
      <c r="F129" s="108">
        <v>2.9349593442909501</v>
      </c>
      <c r="G129" s="129" t="s">
        <v>200</v>
      </c>
      <c r="H129" s="110"/>
      <c r="I129" s="109" t="s">
        <v>20</v>
      </c>
      <c r="J129" s="111" t="s">
        <v>22</v>
      </c>
      <c r="K129" s="112" t="s">
        <v>106</v>
      </c>
      <c r="L129" s="113">
        <v>613.29639999999995</v>
      </c>
    </row>
    <row r="130" spans="1:12" ht="15.75">
      <c r="A130" s="104">
        <v>44937</v>
      </c>
      <c r="B130" s="140" t="s">
        <v>45</v>
      </c>
      <c r="C130" s="116" t="s">
        <v>57</v>
      </c>
      <c r="D130" s="106" t="s">
        <v>8</v>
      </c>
      <c r="E130" s="117">
        <v>1600</v>
      </c>
      <c r="F130" s="108">
        <v>2.6088527504808443</v>
      </c>
      <c r="G130" s="118" t="s">
        <v>66</v>
      </c>
      <c r="H130" s="110"/>
      <c r="I130" s="118" t="s">
        <v>14</v>
      </c>
      <c r="J130" s="111" t="s">
        <v>22</v>
      </c>
      <c r="K130" s="112" t="s">
        <v>106</v>
      </c>
      <c r="L130" s="113">
        <v>613.29639999999995</v>
      </c>
    </row>
    <row r="131" spans="1:12" ht="15.75">
      <c r="A131" s="115">
        <v>44937</v>
      </c>
      <c r="B131" s="105" t="s">
        <v>45</v>
      </c>
      <c r="C131" s="116" t="s">
        <v>57</v>
      </c>
      <c r="D131" s="106" t="s">
        <v>9</v>
      </c>
      <c r="E131" s="134">
        <v>2500</v>
      </c>
      <c r="F131" s="108">
        <v>4.0763324226263196</v>
      </c>
      <c r="G131" s="118" t="s">
        <v>90</v>
      </c>
      <c r="H131" s="110"/>
      <c r="I131" s="118" t="s">
        <v>17</v>
      </c>
      <c r="J131" s="111" t="s">
        <v>22</v>
      </c>
      <c r="K131" s="112" t="s">
        <v>106</v>
      </c>
      <c r="L131" s="113">
        <v>613.29639999999995</v>
      </c>
    </row>
    <row r="132" spans="1:12" ht="15.75">
      <c r="A132" s="122">
        <v>44937</v>
      </c>
      <c r="B132" s="123" t="s">
        <v>45</v>
      </c>
      <c r="C132" s="116" t="s">
        <v>57</v>
      </c>
      <c r="D132" s="124" t="s">
        <v>9</v>
      </c>
      <c r="E132" s="125">
        <v>1650</v>
      </c>
      <c r="F132" s="108">
        <v>2.6903793989333709</v>
      </c>
      <c r="G132" s="126" t="s">
        <v>59</v>
      </c>
      <c r="H132" s="110"/>
      <c r="I132" s="118" t="s">
        <v>16</v>
      </c>
      <c r="J132" s="111" t="s">
        <v>22</v>
      </c>
      <c r="K132" s="112" t="s">
        <v>106</v>
      </c>
      <c r="L132" s="113">
        <v>613.29639999999995</v>
      </c>
    </row>
    <row r="133" spans="1:12" ht="15.75">
      <c r="A133" s="104">
        <v>44937</v>
      </c>
      <c r="B133" s="105" t="s">
        <v>45</v>
      </c>
      <c r="C133" s="116" t="s">
        <v>57</v>
      </c>
      <c r="D133" s="106" t="s">
        <v>6</v>
      </c>
      <c r="E133" s="120">
        <v>1900</v>
      </c>
      <c r="F133" s="108">
        <v>3.0980126411960027</v>
      </c>
      <c r="G133" s="118" t="s">
        <v>132</v>
      </c>
      <c r="H133" s="110"/>
      <c r="I133" s="118" t="s">
        <v>127</v>
      </c>
      <c r="J133" s="111" t="s">
        <v>22</v>
      </c>
      <c r="K133" s="112" t="s">
        <v>106</v>
      </c>
      <c r="L133" s="113">
        <v>613.29639999999995</v>
      </c>
    </row>
    <row r="134" spans="1:12" ht="15.75">
      <c r="A134" s="115">
        <v>44937</v>
      </c>
      <c r="B134" s="105" t="s">
        <v>45</v>
      </c>
      <c r="C134" s="116" t="s">
        <v>57</v>
      </c>
      <c r="D134" s="106" t="s">
        <v>6</v>
      </c>
      <c r="E134" s="121">
        <v>1750</v>
      </c>
      <c r="F134" s="108">
        <v>2.8534326958384235</v>
      </c>
      <c r="G134" s="109" t="s">
        <v>65</v>
      </c>
      <c r="H134" s="110"/>
      <c r="I134" s="118" t="s">
        <v>13</v>
      </c>
      <c r="J134" s="111" t="s">
        <v>22</v>
      </c>
      <c r="K134" s="112" t="s">
        <v>106</v>
      </c>
      <c r="L134" s="113">
        <v>613.29639999999995</v>
      </c>
    </row>
    <row r="135" spans="1:12" ht="15.75">
      <c r="A135" s="104">
        <v>44937</v>
      </c>
      <c r="B135" s="105" t="s">
        <v>45</v>
      </c>
      <c r="C135" s="116" t="s">
        <v>57</v>
      </c>
      <c r="D135" s="106" t="s">
        <v>6</v>
      </c>
      <c r="E135" s="131">
        <v>3000</v>
      </c>
      <c r="F135" s="108">
        <v>4.8915989071515833</v>
      </c>
      <c r="G135" s="118" t="s">
        <v>64</v>
      </c>
      <c r="H135" s="109"/>
      <c r="I135" s="130" t="s">
        <v>24</v>
      </c>
      <c r="J135" s="111" t="s">
        <v>22</v>
      </c>
      <c r="K135" s="112" t="s">
        <v>106</v>
      </c>
      <c r="L135" s="113">
        <v>613.29639999999995</v>
      </c>
    </row>
    <row r="136" spans="1:12" ht="15.75">
      <c r="A136" s="104">
        <v>44937</v>
      </c>
      <c r="B136" s="105" t="s">
        <v>81</v>
      </c>
      <c r="C136" s="116" t="s">
        <v>57</v>
      </c>
      <c r="D136" s="106" t="s">
        <v>6</v>
      </c>
      <c r="E136" s="120">
        <v>1600</v>
      </c>
      <c r="F136" s="108">
        <v>2.6088527504808443</v>
      </c>
      <c r="G136" s="118" t="s">
        <v>63</v>
      </c>
      <c r="H136" s="110"/>
      <c r="I136" s="118" t="s">
        <v>44</v>
      </c>
      <c r="J136" s="111" t="s">
        <v>22</v>
      </c>
      <c r="K136" s="112" t="s">
        <v>106</v>
      </c>
      <c r="L136" s="113">
        <v>613.29639999999995</v>
      </c>
    </row>
    <row r="137" spans="1:12" ht="15.75">
      <c r="A137" s="104">
        <v>44937</v>
      </c>
      <c r="B137" s="105" t="s">
        <v>45</v>
      </c>
      <c r="C137" s="116" t="s">
        <v>57</v>
      </c>
      <c r="D137" s="106" t="s">
        <v>6</v>
      </c>
      <c r="E137" s="131">
        <v>1800</v>
      </c>
      <c r="F137" s="108">
        <v>2.9349593442909501</v>
      </c>
      <c r="G137" s="118" t="s">
        <v>105</v>
      </c>
      <c r="H137" s="109"/>
      <c r="I137" s="118" t="s">
        <v>104</v>
      </c>
      <c r="J137" s="111" t="s">
        <v>22</v>
      </c>
      <c r="K137" s="112" t="s">
        <v>106</v>
      </c>
      <c r="L137" s="113">
        <v>613.29639999999995</v>
      </c>
    </row>
    <row r="138" spans="1:12" ht="15.75">
      <c r="A138" s="104">
        <v>44937</v>
      </c>
      <c r="B138" s="105" t="s">
        <v>45</v>
      </c>
      <c r="C138" s="116" t="s">
        <v>57</v>
      </c>
      <c r="D138" s="106" t="s">
        <v>6</v>
      </c>
      <c r="E138" s="131">
        <v>2000</v>
      </c>
      <c r="F138" s="108">
        <v>3.2610659381010554</v>
      </c>
      <c r="G138" s="118" t="s">
        <v>140</v>
      </c>
      <c r="H138" s="109"/>
      <c r="I138" s="118" t="s">
        <v>136</v>
      </c>
      <c r="J138" s="111" t="s">
        <v>22</v>
      </c>
      <c r="K138" s="112" t="s">
        <v>106</v>
      </c>
      <c r="L138" s="113">
        <v>613.29639999999995</v>
      </c>
    </row>
    <row r="139" spans="1:12" ht="15.75">
      <c r="A139" s="104">
        <v>44937</v>
      </c>
      <c r="B139" s="105" t="s">
        <v>45</v>
      </c>
      <c r="C139" s="116" t="s">
        <v>57</v>
      </c>
      <c r="D139" s="106" t="s">
        <v>6</v>
      </c>
      <c r="E139" s="141">
        <v>500</v>
      </c>
      <c r="F139" s="108">
        <v>0.81526648452526385</v>
      </c>
      <c r="G139" s="118" t="s">
        <v>142</v>
      </c>
      <c r="H139" s="110"/>
      <c r="I139" s="118" t="s">
        <v>119</v>
      </c>
      <c r="J139" s="111" t="s">
        <v>22</v>
      </c>
      <c r="K139" s="112" t="s">
        <v>106</v>
      </c>
      <c r="L139" s="113">
        <v>613.29639999999995</v>
      </c>
    </row>
    <row r="140" spans="1:12" ht="15.75">
      <c r="A140" s="104">
        <v>44937</v>
      </c>
      <c r="B140" s="105" t="s">
        <v>45</v>
      </c>
      <c r="C140" s="116" t="s">
        <v>57</v>
      </c>
      <c r="D140" s="106" t="s">
        <v>7</v>
      </c>
      <c r="E140" s="121">
        <v>1100</v>
      </c>
      <c r="F140" s="108">
        <v>1.7935862659555806</v>
      </c>
      <c r="G140" s="109" t="s">
        <v>133</v>
      </c>
      <c r="H140" s="110"/>
      <c r="I140" s="109" t="s">
        <v>12</v>
      </c>
      <c r="J140" s="111" t="s">
        <v>22</v>
      </c>
      <c r="K140" s="112" t="s">
        <v>106</v>
      </c>
      <c r="L140" s="113">
        <v>613.29639999999995</v>
      </c>
    </row>
    <row r="141" spans="1:12" ht="15.75">
      <c r="A141" s="104">
        <v>44937</v>
      </c>
      <c r="B141" s="105" t="s">
        <v>45</v>
      </c>
      <c r="C141" s="116" t="s">
        <v>57</v>
      </c>
      <c r="D141" s="106" t="s">
        <v>10</v>
      </c>
      <c r="E141" s="117">
        <v>2300</v>
      </c>
      <c r="F141" s="108">
        <v>3.7502258288162138</v>
      </c>
      <c r="G141" s="118" t="s">
        <v>247</v>
      </c>
      <c r="H141" s="110"/>
      <c r="I141" s="118" t="s">
        <v>135</v>
      </c>
      <c r="J141" s="111" t="s">
        <v>22</v>
      </c>
      <c r="K141" s="112" t="s">
        <v>106</v>
      </c>
      <c r="L141" s="113">
        <v>613.29639999999995</v>
      </c>
    </row>
    <row r="142" spans="1:12" ht="15.75">
      <c r="A142" s="104">
        <v>44937</v>
      </c>
      <c r="B142" s="105" t="s">
        <v>18</v>
      </c>
      <c r="C142" s="105" t="s">
        <v>40</v>
      </c>
      <c r="D142" s="106" t="s">
        <v>9</v>
      </c>
      <c r="E142" s="107">
        <v>5000</v>
      </c>
      <c r="F142" s="108">
        <v>8.1526648452526391</v>
      </c>
      <c r="G142" s="109" t="s">
        <v>145</v>
      </c>
      <c r="H142" s="110"/>
      <c r="I142" s="109" t="s">
        <v>17</v>
      </c>
      <c r="J142" s="111" t="s">
        <v>22</v>
      </c>
      <c r="K142" s="112" t="s">
        <v>106</v>
      </c>
      <c r="L142" s="113">
        <v>613.29639999999995</v>
      </c>
    </row>
    <row r="143" spans="1:12" ht="15.75">
      <c r="A143" s="104">
        <v>44937</v>
      </c>
      <c r="B143" s="105" t="s">
        <v>18</v>
      </c>
      <c r="C143" s="105" t="s">
        <v>40</v>
      </c>
      <c r="D143" s="106" t="s">
        <v>9</v>
      </c>
      <c r="E143" s="107">
        <v>5000</v>
      </c>
      <c r="F143" s="108">
        <v>8.1526648452526391</v>
      </c>
      <c r="G143" s="109" t="s">
        <v>146</v>
      </c>
      <c r="H143" s="110"/>
      <c r="I143" s="109" t="s">
        <v>16</v>
      </c>
      <c r="J143" s="111" t="s">
        <v>22</v>
      </c>
      <c r="K143" s="112" t="s">
        <v>106</v>
      </c>
      <c r="L143" s="113">
        <v>613.29639999999995</v>
      </c>
    </row>
    <row r="144" spans="1:12" ht="15.75">
      <c r="A144" s="104">
        <v>44937</v>
      </c>
      <c r="B144" s="105" t="s">
        <v>18</v>
      </c>
      <c r="C144" s="105" t="s">
        <v>40</v>
      </c>
      <c r="D144" s="106" t="s">
        <v>7</v>
      </c>
      <c r="E144" s="107">
        <v>5000</v>
      </c>
      <c r="F144" s="108">
        <v>8.1049362303617389</v>
      </c>
      <c r="G144" s="109" t="s">
        <v>147</v>
      </c>
      <c r="H144" s="110"/>
      <c r="I144" s="109" t="s">
        <v>20</v>
      </c>
      <c r="J144" s="111" t="s">
        <v>22</v>
      </c>
      <c r="K144" s="112" t="s">
        <v>43</v>
      </c>
      <c r="L144" s="114">
        <v>616.90800000000002</v>
      </c>
    </row>
    <row r="145" spans="1:12" ht="15.75">
      <c r="A145" s="104">
        <v>44937</v>
      </c>
      <c r="B145" s="105" t="s">
        <v>18</v>
      </c>
      <c r="C145" s="105" t="s">
        <v>40</v>
      </c>
      <c r="D145" s="106" t="s">
        <v>6</v>
      </c>
      <c r="E145" s="107">
        <v>5000</v>
      </c>
      <c r="F145" s="108">
        <v>8.1049362303617389</v>
      </c>
      <c r="G145" s="109" t="s">
        <v>148</v>
      </c>
      <c r="H145" s="110"/>
      <c r="I145" s="109" t="s">
        <v>13</v>
      </c>
      <c r="J145" s="111" t="s">
        <v>22</v>
      </c>
      <c r="K145" s="112" t="s">
        <v>43</v>
      </c>
      <c r="L145" s="114">
        <v>616.90800000000002</v>
      </c>
    </row>
    <row r="146" spans="1:12" ht="15.75">
      <c r="A146" s="104">
        <v>44937</v>
      </c>
      <c r="B146" s="105" t="s">
        <v>18</v>
      </c>
      <c r="C146" s="105" t="s">
        <v>40</v>
      </c>
      <c r="D146" s="106" t="s">
        <v>7</v>
      </c>
      <c r="E146" s="107">
        <v>2500</v>
      </c>
      <c r="F146" s="108">
        <v>4.0524681151808695</v>
      </c>
      <c r="G146" s="109" t="s">
        <v>149</v>
      </c>
      <c r="H146" s="110"/>
      <c r="I146" s="109" t="s">
        <v>14</v>
      </c>
      <c r="J146" s="111" t="s">
        <v>22</v>
      </c>
      <c r="K146" s="112" t="s">
        <v>43</v>
      </c>
      <c r="L146" s="114">
        <v>616.90800000000002</v>
      </c>
    </row>
    <row r="147" spans="1:12" ht="15.75">
      <c r="A147" s="104">
        <v>44937</v>
      </c>
      <c r="B147" s="105" t="s">
        <v>18</v>
      </c>
      <c r="C147" s="105" t="s">
        <v>40</v>
      </c>
      <c r="D147" s="106" t="s">
        <v>7</v>
      </c>
      <c r="E147" s="107">
        <v>2500</v>
      </c>
      <c r="F147" s="108">
        <v>4.0524681151808695</v>
      </c>
      <c r="G147" s="109" t="s">
        <v>149</v>
      </c>
      <c r="H147" s="110"/>
      <c r="I147" s="109" t="s">
        <v>39</v>
      </c>
      <c r="J147" s="111" t="s">
        <v>22</v>
      </c>
      <c r="K147" s="112" t="s">
        <v>43</v>
      </c>
      <c r="L147" s="114">
        <v>616.90800000000002</v>
      </c>
    </row>
    <row r="148" spans="1:12" ht="15.75">
      <c r="A148" s="104">
        <v>44937</v>
      </c>
      <c r="B148" s="105" t="s">
        <v>18</v>
      </c>
      <c r="C148" s="105" t="s">
        <v>40</v>
      </c>
      <c r="D148" s="106" t="s">
        <v>7</v>
      </c>
      <c r="E148" s="107">
        <v>2500</v>
      </c>
      <c r="F148" s="108">
        <v>4.0524681151808695</v>
      </c>
      <c r="G148" s="109" t="s">
        <v>150</v>
      </c>
      <c r="H148" s="110"/>
      <c r="I148" s="109" t="s">
        <v>12</v>
      </c>
      <c r="J148" s="111" t="s">
        <v>22</v>
      </c>
      <c r="K148" s="112" t="s">
        <v>43</v>
      </c>
      <c r="L148" s="114">
        <v>616.90800000000002</v>
      </c>
    </row>
    <row r="149" spans="1:12" ht="15.75">
      <c r="A149" s="104">
        <v>44937</v>
      </c>
      <c r="B149" s="105" t="s">
        <v>18</v>
      </c>
      <c r="C149" s="105" t="s">
        <v>40</v>
      </c>
      <c r="D149" s="106" t="s">
        <v>7</v>
      </c>
      <c r="E149" s="107">
        <v>2500</v>
      </c>
      <c r="F149" s="108">
        <v>4.0524681151808695</v>
      </c>
      <c r="G149" s="109" t="s">
        <v>151</v>
      </c>
      <c r="H149" s="110"/>
      <c r="I149" s="109" t="s">
        <v>58</v>
      </c>
      <c r="J149" s="111" t="s">
        <v>22</v>
      </c>
      <c r="K149" s="112" t="s">
        <v>43</v>
      </c>
      <c r="L149" s="114">
        <v>616.90800000000002</v>
      </c>
    </row>
    <row r="150" spans="1:12" ht="15.75">
      <c r="A150" s="104">
        <v>44937</v>
      </c>
      <c r="B150" s="105" t="s">
        <v>18</v>
      </c>
      <c r="C150" s="105" t="s">
        <v>40</v>
      </c>
      <c r="D150" s="106" t="s">
        <v>7</v>
      </c>
      <c r="E150" s="107">
        <v>2500</v>
      </c>
      <c r="F150" s="108">
        <v>4.0524681151808695</v>
      </c>
      <c r="G150" s="109" t="s">
        <v>152</v>
      </c>
      <c r="H150" s="110"/>
      <c r="I150" s="109" t="s">
        <v>119</v>
      </c>
      <c r="J150" s="111" t="s">
        <v>22</v>
      </c>
      <c r="K150" s="112" t="s">
        <v>43</v>
      </c>
      <c r="L150" s="114">
        <v>616.90800000000002</v>
      </c>
    </row>
    <row r="151" spans="1:12" ht="15.75">
      <c r="A151" s="104">
        <v>44937</v>
      </c>
      <c r="B151" s="105" t="s">
        <v>18</v>
      </c>
      <c r="C151" s="105" t="s">
        <v>40</v>
      </c>
      <c r="D151" s="106" t="s">
        <v>6</v>
      </c>
      <c r="E151" s="107">
        <v>2500</v>
      </c>
      <c r="F151" s="108">
        <v>4.0524681151808695</v>
      </c>
      <c r="G151" s="109" t="s">
        <v>153</v>
      </c>
      <c r="H151" s="110"/>
      <c r="I151" s="109" t="s">
        <v>24</v>
      </c>
      <c r="J151" s="111" t="s">
        <v>22</v>
      </c>
      <c r="K151" s="112" t="s">
        <v>43</v>
      </c>
      <c r="L151" s="114">
        <v>616.90800000000002</v>
      </c>
    </row>
    <row r="152" spans="1:12" ht="15.75">
      <c r="A152" s="104">
        <v>44937</v>
      </c>
      <c r="B152" s="105" t="s">
        <v>18</v>
      </c>
      <c r="C152" s="105" t="s">
        <v>40</v>
      </c>
      <c r="D152" s="106" t="s">
        <v>6</v>
      </c>
      <c r="E152" s="107">
        <v>2500</v>
      </c>
      <c r="F152" s="108">
        <v>4.0524681151808695</v>
      </c>
      <c r="G152" s="109" t="s">
        <v>154</v>
      </c>
      <c r="H152" s="110"/>
      <c r="I152" s="109" t="s">
        <v>104</v>
      </c>
      <c r="J152" s="111" t="s">
        <v>22</v>
      </c>
      <c r="K152" s="112" t="s">
        <v>43</v>
      </c>
      <c r="L152" s="114">
        <v>616.90800000000002</v>
      </c>
    </row>
    <row r="153" spans="1:12" ht="15.75">
      <c r="A153" s="104">
        <v>44937</v>
      </c>
      <c r="B153" s="105" t="s">
        <v>18</v>
      </c>
      <c r="C153" s="105" t="s">
        <v>40</v>
      </c>
      <c r="D153" s="106" t="s">
        <v>6</v>
      </c>
      <c r="E153" s="107">
        <v>2500</v>
      </c>
      <c r="F153" s="108">
        <v>4.0524681151808695</v>
      </c>
      <c r="G153" s="109" t="s">
        <v>155</v>
      </c>
      <c r="H153" s="110"/>
      <c r="I153" s="109" t="s">
        <v>127</v>
      </c>
      <c r="J153" s="111" t="s">
        <v>22</v>
      </c>
      <c r="K153" s="112" t="s">
        <v>43</v>
      </c>
      <c r="L153" s="114">
        <v>616.90800000000002</v>
      </c>
    </row>
    <row r="154" spans="1:12" ht="15.75">
      <c r="A154" s="104">
        <v>44937</v>
      </c>
      <c r="B154" s="105" t="s">
        <v>18</v>
      </c>
      <c r="C154" s="105" t="s">
        <v>40</v>
      </c>
      <c r="D154" s="106" t="s">
        <v>6</v>
      </c>
      <c r="E154" s="107">
        <v>2500</v>
      </c>
      <c r="F154" s="108">
        <v>4.0524681151808695</v>
      </c>
      <c r="G154" s="109" t="s">
        <v>156</v>
      </c>
      <c r="H154" s="110"/>
      <c r="I154" s="109" t="s">
        <v>136</v>
      </c>
      <c r="J154" s="111" t="s">
        <v>22</v>
      </c>
      <c r="K154" s="112" t="s">
        <v>43</v>
      </c>
      <c r="L154" s="114">
        <v>616.90800000000002</v>
      </c>
    </row>
    <row r="155" spans="1:12" ht="15.75">
      <c r="A155" s="104">
        <v>44937</v>
      </c>
      <c r="B155" s="105" t="s">
        <v>18</v>
      </c>
      <c r="C155" s="105" t="s">
        <v>40</v>
      </c>
      <c r="D155" s="106" t="s">
        <v>6</v>
      </c>
      <c r="E155" s="107">
        <v>2500</v>
      </c>
      <c r="F155" s="108">
        <v>4.0524681151808695</v>
      </c>
      <c r="G155" s="109" t="s">
        <v>157</v>
      </c>
      <c r="H155" s="110"/>
      <c r="I155" s="109" t="s">
        <v>44</v>
      </c>
      <c r="J155" s="111" t="s">
        <v>22</v>
      </c>
      <c r="K155" s="112" t="s">
        <v>43</v>
      </c>
      <c r="L155" s="114">
        <v>616.90800000000002</v>
      </c>
    </row>
    <row r="156" spans="1:12" ht="15.75">
      <c r="A156" s="104">
        <v>44937</v>
      </c>
      <c r="B156" s="105" t="s">
        <v>18</v>
      </c>
      <c r="C156" s="105" t="s">
        <v>40</v>
      </c>
      <c r="D156" s="106" t="s">
        <v>10</v>
      </c>
      <c r="E156" s="107">
        <v>2500</v>
      </c>
      <c r="F156" s="108">
        <v>4.0763324226263196</v>
      </c>
      <c r="G156" s="109" t="s">
        <v>158</v>
      </c>
      <c r="H156" s="110"/>
      <c r="I156" s="109" t="s">
        <v>15</v>
      </c>
      <c r="J156" s="111" t="s">
        <v>22</v>
      </c>
      <c r="K156" s="112" t="s">
        <v>106</v>
      </c>
      <c r="L156" s="113">
        <v>613.29639999999995</v>
      </c>
    </row>
    <row r="157" spans="1:12" ht="15.75">
      <c r="A157" s="104">
        <v>44937</v>
      </c>
      <c r="B157" s="105" t="s">
        <v>18</v>
      </c>
      <c r="C157" s="105" t="s">
        <v>40</v>
      </c>
      <c r="D157" s="106" t="s">
        <v>10</v>
      </c>
      <c r="E157" s="107">
        <v>2500</v>
      </c>
      <c r="F157" s="108">
        <v>4.0763324226263196</v>
      </c>
      <c r="G157" s="109" t="s">
        <v>159</v>
      </c>
      <c r="H157" s="110"/>
      <c r="I157" s="109" t="s">
        <v>135</v>
      </c>
      <c r="J157" s="111" t="s">
        <v>22</v>
      </c>
      <c r="K157" s="112" t="s">
        <v>106</v>
      </c>
      <c r="L157" s="113">
        <v>613.29639999999995</v>
      </c>
    </row>
    <row r="158" spans="1:12" ht="15.75">
      <c r="A158" s="104">
        <v>44937</v>
      </c>
      <c r="B158" s="105" t="s">
        <v>45</v>
      </c>
      <c r="C158" s="116" t="s">
        <v>57</v>
      </c>
      <c r="D158" s="106" t="s">
        <v>7</v>
      </c>
      <c r="E158" s="121">
        <v>1950</v>
      </c>
      <c r="F158" s="108">
        <v>3.1795392896485293</v>
      </c>
      <c r="G158" s="118" t="s">
        <v>60</v>
      </c>
      <c r="H158" s="110"/>
      <c r="I158" s="109" t="s">
        <v>39</v>
      </c>
      <c r="J158" s="111" t="s">
        <v>22</v>
      </c>
      <c r="K158" s="112" t="s">
        <v>106</v>
      </c>
      <c r="L158" s="113">
        <v>613.29639999999995</v>
      </c>
    </row>
    <row r="159" spans="1:12" ht="15.75">
      <c r="A159" s="104">
        <v>44937</v>
      </c>
      <c r="B159" s="105" t="s">
        <v>45</v>
      </c>
      <c r="C159" s="116" t="s">
        <v>57</v>
      </c>
      <c r="D159" s="106" t="s">
        <v>7</v>
      </c>
      <c r="E159" s="121">
        <v>1200</v>
      </c>
      <c r="F159" s="108">
        <v>1.9566395628606332</v>
      </c>
      <c r="G159" s="109" t="s">
        <v>92</v>
      </c>
      <c r="H159" s="110"/>
      <c r="I159" s="109" t="s">
        <v>58</v>
      </c>
      <c r="J159" s="111" t="s">
        <v>22</v>
      </c>
      <c r="K159" s="112" t="s">
        <v>106</v>
      </c>
      <c r="L159" s="113">
        <v>613.29639999999995</v>
      </c>
    </row>
    <row r="160" spans="1:12" ht="15.75">
      <c r="A160" s="104">
        <v>44937</v>
      </c>
      <c r="B160" s="105" t="s">
        <v>45</v>
      </c>
      <c r="C160" s="116" t="s">
        <v>57</v>
      </c>
      <c r="D160" s="106" t="s">
        <v>10</v>
      </c>
      <c r="E160" s="107">
        <v>1800</v>
      </c>
      <c r="F160" s="108">
        <v>2.9349593442909501</v>
      </c>
      <c r="G160" s="118" t="s">
        <v>62</v>
      </c>
      <c r="H160" s="110"/>
      <c r="I160" s="109" t="s">
        <v>15</v>
      </c>
      <c r="J160" s="111" t="s">
        <v>22</v>
      </c>
      <c r="K160" s="112" t="s">
        <v>106</v>
      </c>
      <c r="L160" s="113">
        <v>613.29639999999995</v>
      </c>
    </row>
    <row r="161" spans="1:12" ht="15.75">
      <c r="A161" s="104">
        <v>44938</v>
      </c>
      <c r="B161" s="105" t="s">
        <v>199</v>
      </c>
      <c r="C161" s="116" t="s">
        <v>57</v>
      </c>
      <c r="D161" s="106" t="s">
        <v>7</v>
      </c>
      <c r="E161" s="128">
        <v>1800</v>
      </c>
      <c r="F161" s="108">
        <v>2.9349593442909501</v>
      </c>
      <c r="G161" s="129" t="s">
        <v>200</v>
      </c>
      <c r="H161" s="110"/>
      <c r="I161" s="109" t="s">
        <v>20</v>
      </c>
      <c r="J161" s="111" t="s">
        <v>22</v>
      </c>
      <c r="K161" s="112" t="s">
        <v>106</v>
      </c>
      <c r="L161" s="113">
        <v>613.29639999999995</v>
      </c>
    </row>
    <row r="162" spans="1:12" ht="15.75">
      <c r="A162" s="104">
        <v>44938</v>
      </c>
      <c r="B162" s="140" t="s">
        <v>45</v>
      </c>
      <c r="C162" s="116" t="s">
        <v>57</v>
      </c>
      <c r="D162" s="106" t="s">
        <v>8</v>
      </c>
      <c r="E162" s="117">
        <v>1700</v>
      </c>
      <c r="F162" s="108">
        <v>2.771906047385897</v>
      </c>
      <c r="G162" s="118" t="s">
        <v>66</v>
      </c>
      <c r="H162" s="110"/>
      <c r="I162" s="118" t="s">
        <v>14</v>
      </c>
      <c r="J162" s="111" t="s">
        <v>22</v>
      </c>
      <c r="K162" s="112" t="s">
        <v>106</v>
      </c>
      <c r="L162" s="113">
        <v>613.29639999999995</v>
      </c>
    </row>
    <row r="163" spans="1:12" ht="15.75">
      <c r="A163" s="115">
        <v>44938</v>
      </c>
      <c r="B163" s="105" t="s">
        <v>45</v>
      </c>
      <c r="C163" s="116" t="s">
        <v>57</v>
      </c>
      <c r="D163" s="106" t="s">
        <v>9</v>
      </c>
      <c r="E163" s="134">
        <v>2500</v>
      </c>
      <c r="F163" s="108">
        <v>4.0763324226263196</v>
      </c>
      <c r="G163" s="142" t="s">
        <v>90</v>
      </c>
      <c r="H163" s="110"/>
      <c r="I163" s="142" t="s">
        <v>17</v>
      </c>
      <c r="J163" s="111" t="s">
        <v>22</v>
      </c>
      <c r="K163" s="112" t="s">
        <v>106</v>
      </c>
      <c r="L163" s="113">
        <v>613.29639999999995</v>
      </c>
    </row>
    <row r="164" spans="1:12" ht="15.75">
      <c r="A164" s="104">
        <v>44938</v>
      </c>
      <c r="B164" s="105" t="s">
        <v>45</v>
      </c>
      <c r="C164" s="116" t="s">
        <v>57</v>
      </c>
      <c r="D164" s="106" t="s">
        <v>6</v>
      </c>
      <c r="E164" s="120">
        <v>1900</v>
      </c>
      <c r="F164" s="108">
        <v>3.0980126411960027</v>
      </c>
      <c r="G164" s="118" t="s">
        <v>132</v>
      </c>
      <c r="H164" s="110"/>
      <c r="I164" s="118" t="s">
        <v>127</v>
      </c>
      <c r="J164" s="111" t="s">
        <v>22</v>
      </c>
      <c r="K164" s="112" t="s">
        <v>106</v>
      </c>
      <c r="L164" s="113">
        <v>613.29639999999995</v>
      </c>
    </row>
    <row r="165" spans="1:12" ht="15.75">
      <c r="A165" s="115">
        <v>44938</v>
      </c>
      <c r="B165" s="105" t="s">
        <v>45</v>
      </c>
      <c r="C165" s="116" t="s">
        <v>57</v>
      </c>
      <c r="D165" s="106" t="s">
        <v>6</v>
      </c>
      <c r="E165" s="121">
        <v>1900</v>
      </c>
      <c r="F165" s="108">
        <v>3.0980126411960027</v>
      </c>
      <c r="G165" s="109" t="s">
        <v>65</v>
      </c>
      <c r="H165" s="110"/>
      <c r="I165" s="118" t="s">
        <v>13</v>
      </c>
      <c r="J165" s="111" t="s">
        <v>22</v>
      </c>
      <c r="K165" s="112" t="s">
        <v>106</v>
      </c>
      <c r="L165" s="113">
        <v>613.29639999999995</v>
      </c>
    </row>
    <row r="166" spans="1:12" ht="15.75">
      <c r="A166" s="104">
        <v>44938</v>
      </c>
      <c r="B166" s="105" t="s">
        <v>203</v>
      </c>
      <c r="C166" s="116" t="s">
        <v>57</v>
      </c>
      <c r="D166" s="106" t="s">
        <v>6</v>
      </c>
      <c r="E166" s="131">
        <v>1500</v>
      </c>
      <c r="F166" s="108">
        <v>2.4457994535757916</v>
      </c>
      <c r="G166" s="118" t="s">
        <v>182</v>
      </c>
      <c r="H166" s="109">
        <v>1</v>
      </c>
      <c r="I166" s="130" t="s">
        <v>24</v>
      </c>
      <c r="J166" s="111" t="s">
        <v>22</v>
      </c>
      <c r="K166" s="112" t="s">
        <v>106</v>
      </c>
      <c r="L166" s="113">
        <v>613.29639999999995</v>
      </c>
    </row>
    <row r="167" spans="1:12" ht="15.75">
      <c r="A167" s="104">
        <v>44938</v>
      </c>
      <c r="B167" s="105" t="s">
        <v>204</v>
      </c>
      <c r="C167" s="116" t="s">
        <v>57</v>
      </c>
      <c r="D167" s="106" t="s">
        <v>6</v>
      </c>
      <c r="E167" s="141">
        <v>2000</v>
      </c>
      <c r="F167" s="108">
        <v>3.2610659381010554</v>
      </c>
      <c r="G167" s="118" t="s">
        <v>183</v>
      </c>
      <c r="H167" s="109">
        <v>1</v>
      </c>
      <c r="I167" s="130" t="s">
        <v>24</v>
      </c>
      <c r="J167" s="111" t="s">
        <v>22</v>
      </c>
      <c r="K167" s="112" t="s">
        <v>106</v>
      </c>
      <c r="L167" s="113">
        <v>613.29639999999995</v>
      </c>
    </row>
    <row r="168" spans="1:12" ht="15.75">
      <c r="A168" s="104">
        <v>44938</v>
      </c>
      <c r="B168" s="105" t="s">
        <v>205</v>
      </c>
      <c r="C168" s="116" t="s">
        <v>57</v>
      </c>
      <c r="D168" s="106" t="s">
        <v>6</v>
      </c>
      <c r="E168" s="131">
        <v>2000</v>
      </c>
      <c r="F168" s="108">
        <v>3.2610659381010554</v>
      </c>
      <c r="G168" s="118" t="s">
        <v>183</v>
      </c>
      <c r="H168" s="109">
        <v>1</v>
      </c>
      <c r="I168" s="130" t="s">
        <v>24</v>
      </c>
      <c r="J168" s="111" t="s">
        <v>22</v>
      </c>
      <c r="K168" s="112" t="s">
        <v>106</v>
      </c>
      <c r="L168" s="113">
        <v>613.29639999999995</v>
      </c>
    </row>
    <row r="169" spans="1:12" ht="15.75">
      <c r="A169" s="104">
        <v>44938</v>
      </c>
      <c r="B169" s="105" t="s">
        <v>45</v>
      </c>
      <c r="C169" s="116" t="s">
        <v>57</v>
      </c>
      <c r="D169" s="106" t="s">
        <v>6</v>
      </c>
      <c r="E169" s="143">
        <v>1800</v>
      </c>
      <c r="F169" s="108">
        <v>2.9349593442909501</v>
      </c>
      <c r="G169" s="118" t="s">
        <v>183</v>
      </c>
      <c r="H169" s="109">
        <v>1</v>
      </c>
      <c r="I169" s="130" t="s">
        <v>24</v>
      </c>
      <c r="J169" s="111" t="s">
        <v>22</v>
      </c>
      <c r="K169" s="112" t="s">
        <v>106</v>
      </c>
      <c r="L169" s="113">
        <v>613.29639999999995</v>
      </c>
    </row>
    <row r="170" spans="1:12" ht="15.75">
      <c r="A170" s="104">
        <v>44938</v>
      </c>
      <c r="B170" s="105" t="s">
        <v>46</v>
      </c>
      <c r="C170" s="105" t="s">
        <v>264</v>
      </c>
      <c r="D170" s="106" t="s">
        <v>6</v>
      </c>
      <c r="E170" s="131">
        <v>5000</v>
      </c>
      <c r="F170" s="108">
        <v>8.1049362303617389</v>
      </c>
      <c r="G170" s="118" t="s">
        <v>183</v>
      </c>
      <c r="H170" s="109">
        <v>1</v>
      </c>
      <c r="I170" s="130" t="s">
        <v>24</v>
      </c>
      <c r="J170" s="111" t="s">
        <v>22</v>
      </c>
      <c r="K170" s="112" t="s">
        <v>43</v>
      </c>
      <c r="L170" s="114">
        <v>616.90800000000002</v>
      </c>
    </row>
    <row r="171" spans="1:12" ht="15.75">
      <c r="A171" s="104">
        <v>44938</v>
      </c>
      <c r="B171" s="105" t="s">
        <v>47</v>
      </c>
      <c r="C171" s="105" t="s">
        <v>264</v>
      </c>
      <c r="D171" s="106" t="s">
        <v>6</v>
      </c>
      <c r="E171" s="131">
        <v>8000</v>
      </c>
      <c r="F171" s="108">
        <v>12.967897968578782</v>
      </c>
      <c r="G171" s="118" t="s">
        <v>184</v>
      </c>
      <c r="H171" s="109">
        <v>1</v>
      </c>
      <c r="I171" s="130" t="s">
        <v>24</v>
      </c>
      <c r="J171" s="111" t="s">
        <v>22</v>
      </c>
      <c r="K171" s="112" t="s">
        <v>43</v>
      </c>
      <c r="L171" s="114">
        <v>616.90800000000002</v>
      </c>
    </row>
    <row r="172" spans="1:12" ht="15.75">
      <c r="A172" s="104">
        <v>44938</v>
      </c>
      <c r="B172" s="105" t="s">
        <v>164</v>
      </c>
      <c r="C172" s="105" t="s">
        <v>50</v>
      </c>
      <c r="D172" s="106" t="s">
        <v>6</v>
      </c>
      <c r="E172" s="131">
        <v>1600</v>
      </c>
      <c r="F172" s="108">
        <v>2.5935795937157566</v>
      </c>
      <c r="G172" s="118" t="s">
        <v>183</v>
      </c>
      <c r="H172" s="109">
        <v>1</v>
      </c>
      <c r="I172" s="130" t="s">
        <v>24</v>
      </c>
      <c r="J172" s="111" t="s">
        <v>22</v>
      </c>
      <c r="K172" s="112" t="s">
        <v>43</v>
      </c>
      <c r="L172" s="114">
        <v>616.90800000000002</v>
      </c>
    </row>
    <row r="173" spans="1:12" ht="15.75">
      <c r="A173" s="104">
        <v>44938</v>
      </c>
      <c r="B173" s="105" t="s">
        <v>81</v>
      </c>
      <c r="C173" s="116" t="s">
        <v>57</v>
      </c>
      <c r="D173" s="106" t="s">
        <v>6</v>
      </c>
      <c r="E173" s="120">
        <v>1600</v>
      </c>
      <c r="F173" s="108">
        <v>2.6088527504808443</v>
      </c>
      <c r="G173" s="118" t="s">
        <v>63</v>
      </c>
      <c r="H173" s="110"/>
      <c r="I173" s="118" t="s">
        <v>44</v>
      </c>
      <c r="J173" s="111" t="s">
        <v>22</v>
      </c>
      <c r="K173" s="112" t="s">
        <v>106</v>
      </c>
      <c r="L173" s="113">
        <v>613.29639999999995</v>
      </c>
    </row>
    <row r="174" spans="1:12" ht="15.75">
      <c r="A174" s="104">
        <v>44938</v>
      </c>
      <c r="B174" s="105" t="s">
        <v>219</v>
      </c>
      <c r="C174" s="116" t="s">
        <v>57</v>
      </c>
      <c r="D174" s="106" t="s">
        <v>6</v>
      </c>
      <c r="E174" s="131">
        <v>1500</v>
      </c>
      <c r="F174" s="108">
        <v>2.4457994535757916</v>
      </c>
      <c r="G174" s="118" t="s">
        <v>220</v>
      </c>
      <c r="H174" s="109">
        <v>2</v>
      </c>
      <c r="I174" s="118" t="s">
        <v>104</v>
      </c>
      <c r="J174" s="111" t="s">
        <v>22</v>
      </c>
      <c r="K174" s="112" t="s">
        <v>106</v>
      </c>
      <c r="L174" s="113">
        <v>613.29639999999995</v>
      </c>
    </row>
    <row r="175" spans="1:12" ht="15.75">
      <c r="A175" s="104">
        <v>44938</v>
      </c>
      <c r="B175" s="105" t="s">
        <v>221</v>
      </c>
      <c r="C175" s="116" t="s">
        <v>57</v>
      </c>
      <c r="D175" s="106" t="s">
        <v>6</v>
      </c>
      <c r="E175" s="141">
        <v>2000</v>
      </c>
      <c r="F175" s="108">
        <v>3.2610659381010554</v>
      </c>
      <c r="G175" s="118" t="s">
        <v>220</v>
      </c>
      <c r="H175" s="109">
        <v>2</v>
      </c>
      <c r="I175" s="118" t="s">
        <v>104</v>
      </c>
      <c r="J175" s="111" t="s">
        <v>22</v>
      </c>
      <c r="K175" s="112" t="s">
        <v>106</v>
      </c>
      <c r="L175" s="113">
        <v>613.29639999999995</v>
      </c>
    </row>
    <row r="176" spans="1:12" ht="15.75">
      <c r="A176" s="104">
        <v>44938</v>
      </c>
      <c r="B176" s="105" t="s">
        <v>222</v>
      </c>
      <c r="C176" s="116" t="s">
        <v>57</v>
      </c>
      <c r="D176" s="106" t="s">
        <v>6</v>
      </c>
      <c r="E176" s="131">
        <v>2000</v>
      </c>
      <c r="F176" s="108">
        <v>3.2610659381010554</v>
      </c>
      <c r="G176" s="118" t="s">
        <v>220</v>
      </c>
      <c r="H176" s="109">
        <v>2</v>
      </c>
      <c r="I176" s="118" t="s">
        <v>104</v>
      </c>
      <c r="J176" s="111" t="s">
        <v>22</v>
      </c>
      <c r="K176" s="112" t="s">
        <v>106</v>
      </c>
      <c r="L176" s="113">
        <v>613.29639999999995</v>
      </c>
    </row>
    <row r="177" spans="1:12" ht="15.75">
      <c r="A177" s="104">
        <v>44938</v>
      </c>
      <c r="B177" s="105" t="s">
        <v>223</v>
      </c>
      <c r="C177" s="116" t="s">
        <v>57</v>
      </c>
      <c r="D177" s="106" t="s">
        <v>6</v>
      </c>
      <c r="E177" s="143">
        <v>1000</v>
      </c>
      <c r="F177" s="108">
        <v>1.6305329690505277</v>
      </c>
      <c r="G177" s="118" t="s">
        <v>220</v>
      </c>
      <c r="H177" s="109">
        <v>2</v>
      </c>
      <c r="I177" s="118" t="s">
        <v>104</v>
      </c>
      <c r="J177" s="111" t="s">
        <v>22</v>
      </c>
      <c r="K177" s="112" t="s">
        <v>106</v>
      </c>
      <c r="L177" s="113">
        <v>613.29639999999995</v>
      </c>
    </row>
    <row r="178" spans="1:12" ht="15.75">
      <c r="A178" s="104">
        <v>44938</v>
      </c>
      <c r="B178" s="105" t="s">
        <v>45</v>
      </c>
      <c r="C178" s="116" t="s">
        <v>57</v>
      </c>
      <c r="D178" s="106" t="s">
        <v>6</v>
      </c>
      <c r="E178" s="131">
        <v>1900</v>
      </c>
      <c r="F178" s="108">
        <v>3.0980126411960027</v>
      </c>
      <c r="G178" s="109" t="s">
        <v>220</v>
      </c>
      <c r="H178" s="109">
        <v>2</v>
      </c>
      <c r="I178" s="118" t="s">
        <v>104</v>
      </c>
      <c r="J178" s="111" t="s">
        <v>22</v>
      </c>
      <c r="K178" s="112" t="s">
        <v>106</v>
      </c>
      <c r="L178" s="113">
        <v>613.29639999999995</v>
      </c>
    </row>
    <row r="179" spans="1:12" ht="15.75">
      <c r="A179" s="104">
        <v>44938</v>
      </c>
      <c r="B179" s="105" t="s">
        <v>46</v>
      </c>
      <c r="C179" s="105" t="s">
        <v>264</v>
      </c>
      <c r="D179" s="106" t="s">
        <v>6</v>
      </c>
      <c r="E179" s="131">
        <v>5000</v>
      </c>
      <c r="F179" s="108">
        <v>8.1049362303617389</v>
      </c>
      <c r="G179" s="109" t="s">
        <v>220</v>
      </c>
      <c r="H179" s="109">
        <v>2</v>
      </c>
      <c r="I179" s="118" t="s">
        <v>104</v>
      </c>
      <c r="J179" s="111" t="s">
        <v>22</v>
      </c>
      <c r="K179" s="112" t="s">
        <v>43</v>
      </c>
      <c r="L179" s="114">
        <v>616.90800000000002</v>
      </c>
    </row>
    <row r="180" spans="1:12" ht="15.75">
      <c r="A180" s="104">
        <v>44938</v>
      </c>
      <c r="B180" s="105" t="s">
        <v>47</v>
      </c>
      <c r="C180" s="105" t="s">
        <v>264</v>
      </c>
      <c r="D180" s="106" t="s">
        <v>6</v>
      </c>
      <c r="E180" s="131">
        <v>7000</v>
      </c>
      <c r="F180" s="108">
        <v>11.346910722506435</v>
      </c>
      <c r="G180" s="118" t="s">
        <v>224</v>
      </c>
      <c r="H180" s="109">
        <v>2</v>
      </c>
      <c r="I180" s="118" t="s">
        <v>104</v>
      </c>
      <c r="J180" s="111" t="s">
        <v>22</v>
      </c>
      <c r="K180" s="112" t="s">
        <v>43</v>
      </c>
      <c r="L180" s="114">
        <v>616.90800000000002</v>
      </c>
    </row>
    <row r="181" spans="1:12" ht="15.75">
      <c r="A181" s="104">
        <v>44938</v>
      </c>
      <c r="B181" s="105" t="s">
        <v>123</v>
      </c>
      <c r="C181" s="116" t="s">
        <v>57</v>
      </c>
      <c r="D181" s="106" t="s">
        <v>6</v>
      </c>
      <c r="E181" s="131">
        <v>4000</v>
      </c>
      <c r="F181" s="108">
        <v>6.5221318762021108</v>
      </c>
      <c r="G181" s="118" t="s">
        <v>237</v>
      </c>
      <c r="H181" s="109">
        <v>3</v>
      </c>
      <c r="I181" s="118" t="s">
        <v>136</v>
      </c>
      <c r="J181" s="111" t="s">
        <v>22</v>
      </c>
      <c r="K181" s="112" t="s">
        <v>106</v>
      </c>
      <c r="L181" s="113">
        <v>613.29639999999995</v>
      </c>
    </row>
    <row r="182" spans="1:12" ht="15.75">
      <c r="A182" s="104">
        <v>44938</v>
      </c>
      <c r="B182" s="105" t="s">
        <v>124</v>
      </c>
      <c r="C182" s="116" t="s">
        <v>57</v>
      </c>
      <c r="D182" s="106" t="s">
        <v>6</v>
      </c>
      <c r="E182" s="141">
        <v>2000</v>
      </c>
      <c r="F182" s="108">
        <v>3.2610659381010554</v>
      </c>
      <c r="G182" s="118" t="s">
        <v>238</v>
      </c>
      <c r="H182" s="109">
        <v>3</v>
      </c>
      <c r="I182" s="118" t="s">
        <v>136</v>
      </c>
      <c r="J182" s="111" t="s">
        <v>22</v>
      </c>
      <c r="K182" s="112" t="s">
        <v>106</v>
      </c>
      <c r="L182" s="113">
        <v>613.29639999999995</v>
      </c>
    </row>
    <row r="183" spans="1:12" ht="15.75">
      <c r="A183" s="104">
        <v>44938</v>
      </c>
      <c r="B183" s="105" t="s">
        <v>47</v>
      </c>
      <c r="C183" s="105" t="s">
        <v>264</v>
      </c>
      <c r="D183" s="106" t="s">
        <v>6</v>
      </c>
      <c r="E183" s="131">
        <v>8000</v>
      </c>
      <c r="F183" s="108">
        <v>12.967897968578782</v>
      </c>
      <c r="G183" s="118" t="s">
        <v>239</v>
      </c>
      <c r="H183" s="109">
        <v>3</v>
      </c>
      <c r="I183" s="118" t="s">
        <v>136</v>
      </c>
      <c r="J183" s="111" t="s">
        <v>22</v>
      </c>
      <c r="K183" s="112" t="s">
        <v>43</v>
      </c>
      <c r="L183" s="114">
        <v>616.90800000000002</v>
      </c>
    </row>
    <row r="184" spans="1:12" ht="15.75">
      <c r="A184" s="104">
        <v>44938</v>
      </c>
      <c r="B184" s="105" t="s">
        <v>45</v>
      </c>
      <c r="C184" s="116" t="s">
        <v>57</v>
      </c>
      <c r="D184" s="106" t="s">
        <v>6</v>
      </c>
      <c r="E184" s="143">
        <v>1500</v>
      </c>
      <c r="F184" s="108">
        <v>2.4457994535757916</v>
      </c>
      <c r="G184" s="118" t="s">
        <v>240</v>
      </c>
      <c r="H184" s="109">
        <v>3</v>
      </c>
      <c r="I184" s="118" t="s">
        <v>136</v>
      </c>
      <c r="J184" s="111" t="s">
        <v>22</v>
      </c>
      <c r="K184" s="112" t="s">
        <v>106</v>
      </c>
      <c r="L184" s="113">
        <v>613.29639999999995</v>
      </c>
    </row>
    <row r="185" spans="1:12" ht="15.75">
      <c r="A185" s="104">
        <v>44938</v>
      </c>
      <c r="B185" s="105" t="s">
        <v>46</v>
      </c>
      <c r="C185" s="105" t="s">
        <v>264</v>
      </c>
      <c r="D185" s="106" t="s">
        <v>6</v>
      </c>
      <c r="E185" s="131">
        <v>3000</v>
      </c>
      <c r="F185" s="108">
        <v>4.8629617382170434</v>
      </c>
      <c r="G185" s="109" t="s">
        <v>238</v>
      </c>
      <c r="H185" s="109">
        <v>3</v>
      </c>
      <c r="I185" s="118" t="s">
        <v>136</v>
      </c>
      <c r="J185" s="111" t="s">
        <v>22</v>
      </c>
      <c r="K185" s="112" t="s">
        <v>43</v>
      </c>
      <c r="L185" s="114">
        <v>616.90800000000002</v>
      </c>
    </row>
    <row r="186" spans="1:12" ht="15.75">
      <c r="A186" s="104">
        <v>44938</v>
      </c>
      <c r="B186" s="105" t="s">
        <v>45</v>
      </c>
      <c r="C186" s="116" t="s">
        <v>57</v>
      </c>
      <c r="D186" s="106" t="s">
        <v>6</v>
      </c>
      <c r="E186" s="131">
        <v>500</v>
      </c>
      <c r="F186" s="108">
        <v>0.81526648452526385</v>
      </c>
      <c r="G186" s="118" t="s">
        <v>142</v>
      </c>
      <c r="H186" s="110"/>
      <c r="I186" s="118" t="s">
        <v>119</v>
      </c>
      <c r="J186" s="111" t="s">
        <v>22</v>
      </c>
      <c r="K186" s="112" t="s">
        <v>106</v>
      </c>
      <c r="L186" s="113">
        <v>613.29639999999995</v>
      </c>
    </row>
    <row r="187" spans="1:12" ht="15.75">
      <c r="A187" s="104">
        <v>44938</v>
      </c>
      <c r="B187" s="105" t="s">
        <v>45</v>
      </c>
      <c r="C187" s="116" t="s">
        <v>57</v>
      </c>
      <c r="D187" s="106" t="s">
        <v>7</v>
      </c>
      <c r="E187" s="121">
        <v>1300</v>
      </c>
      <c r="F187" s="108">
        <v>2.1196928597656859</v>
      </c>
      <c r="G187" s="109" t="s">
        <v>133</v>
      </c>
      <c r="H187" s="110"/>
      <c r="I187" s="109" t="s">
        <v>12</v>
      </c>
      <c r="J187" s="111" t="s">
        <v>22</v>
      </c>
      <c r="K187" s="112" t="s">
        <v>106</v>
      </c>
      <c r="L187" s="113">
        <v>613.29639999999995</v>
      </c>
    </row>
    <row r="188" spans="1:12" ht="15.75">
      <c r="A188" s="104">
        <v>44938</v>
      </c>
      <c r="B188" s="105" t="s">
        <v>45</v>
      </c>
      <c r="C188" s="116" t="s">
        <v>57</v>
      </c>
      <c r="D188" s="106" t="s">
        <v>10</v>
      </c>
      <c r="E188" s="117">
        <v>1800</v>
      </c>
      <c r="F188" s="108">
        <v>2.9349593442909501</v>
      </c>
      <c r="G188" s="118" t="s">
        <v>247</v>
      </c>
      <c r="H188" s="110"/>
      <c r="I188" s="118" t="s">
        <v>135</v>
      </c>
      <c r="J188" s="111" t="s">
        <v>22</v>
      </c>
      <c r="K188" s="112" t="s">
        <v>106</v>
      </c>
      <c r="L188" s="113">
        <v>613.29639999999995</v>
      </c>
    </row>
    <row r="189" spans="1:12" ht="15.75">
      <c r="A189" s="104">
        <v>44938</v>
      </c>
      <c r="B189" s="105" t="s">
        <v>18</v>
      </c>
      <c r="C189" s="105" t="s">
        <v>40</v>
      </c>
      <c r="D189" s="106" t="s">
        <v>9</v>
      </c>
      <c r="E189" s="107">
        <v>5000</v>
      </c>
      <c r="F189" s="108">
        <v>8.1526648452526391</v>
      </c>
      <c r="G189" s="109" t="s">
        <v>145</v>
      </c>
      <c r="H189" s="110"/>
      <c r="I189" s="109" t="s">
        <v>17</v>
      </c>
      <c r="J189" s="111" t="s">
        <v>22</v>
      </c>
      <c r="K189" s="112" t="s">
        <v>106</v>
      </c>
      <c r="L189" s="113">
        <v>613.29639999999995</v>
      </c>
    </row>
    <row r="190" spans="1:12" ht="15.75">
      <c r="A190" s="104">
        <v>44938</v>
      </c>
      <c r="B190" s="105" t="s">
        <v>18</v>
      </c>
      <c r="C190" s="105" t="s">
        <v>40</v>
      </c>
      <c r="D190" s="106" t="s">
        <v>9</v>
      </c>
      <c r="E190" s="107">
        <v>5000</v>
      </c>
      <c r="F190" s="108">
        <v>8.1526648452526391</v>
      </c>
      <c r="G190" s="109" t="s">
        <v>146</v>
      </c>
      <c r="H190" s="110"/>
      <c r="I190" s="109" t="s">
        <v>16</v>
      </c>
      <c r="J190" s="111" t="s">
        <v>22</v>
      </c>
      <c r="K190" s="112" t="s">
        <v>106</v>
      </c>
      <c r="L190" s="113">
        <v>613.29639999999995</v>
      </c>
    </row>
    <row r="191" spans="1:12" ht="15.75">
      <c r="A191" s="104">
        <v>44938</v>
      </c>
      <c r="B191" s="105" t="s">
        <v>18</v>
      </c>
      <c r="C191" s="105" t="s">
        <v>40</v>
      </c>
      <c r="D191" s="106" t="s">
        <v>7</v>
      </c>
      <c r="E191" s="107">
        <v>5000</v>
      </c>
      <c r="F191" s="108">
        <v>8.1049362303617389</v>
      </c>
      <c r="G191" s="109" t="s">
        <v>147</v>
      </c>
      <c r="H191" s="110"/>
      <c r="I191" s="109" t="s">
        <v>20</v>
      </c>
      <c r="J191" s="111" t="s">
        <v>22</v>
      </c>
      <c r="K191" s="112" t="s">
        <v>43</v>
      </c>
      <c r="L191" s="114">
        <v>616.90800000000002</v>
      </c>
    </row>
    <row r="192" spans="1:12" ht="15.75">
      <c r="A192" s="104">
        <v>44938</v>
      </c>
      <c r="B192" s="105" t="s">
        <v>18</v>
      </c>
      <c r="C192" s="105" t="s">
        <v>40</v>
      </c>
      <c r="D192" s="106" t="s">
        <v>6</v>
      </c>
      <c r="E192" s="107">
        <v>5000</v>
      </c>
      <c r="F192" s="108">
        <v>8.1049362303617389</v>
      </c>
      <c r="G192" s="109" t="s">
        <v>148</v>
      </c>
      <c r="H192" s="110"/>
      <c r="I192" s="109" t="s">
        <v>13</v>
      </c>
      <c r="J192" s="111" t="s">
        <v>22</v>
      </c>
      <c r="K192" s="112" t="s">
        <v>43</v>
      </c>
      <c r="L192" s="114">
        <v>616.90800000000002</v>
      </c>
    </row>
    <row r="193" spans="1:12" ht="15.75">
      <c r="A193" s="104">
        <v>44938</v>
      </c>
      <c r="B193" s="105" t="s">
        <v>18</v>
      </c>
      <c r="C193" s="105" t="s">
        <v>40</v>
      </c>
      <c r="D193" s="106" t="s">
        <v>7</v>
      </c>
      <c r="E193" s="107">
        <v>2500</v>
      </c>
      <c r="F193" s="108">
        <v>4.0524681151808695</v>
      </c>
      <c r="G193" s="109" t="s">
        <v>149</v>
      </c>
      <c r="H193" s="110"/>
      <c r="I193" s="109" t="s">
        <v>14</v>
      </c>
      <c r="J193" s="111" t="s">
        <v>22</v>
      </c>
      <c r="K193" s="112" t="s">
        <v>43</v>
      </c>
      <c r="L193" s="114">
        <v>616.90800000000002</v>
      </c>
    </row>
    <row r="194" spans="1:12" ht="15.75">
      <c r="A194" s="104">
        <v>44938</v>
      </c>
      <c r="B194" s="105" t="s">
        <v>18</v>
      </c>
      <c r="C194" s="105" t="s">
        <v>40</v>
      </c>
      <c r="D194" s="106" t="s">
        <v>7</v>
      </c>
      <c r="E194" s="107">
        <v>2500</v>
      </c>
      <c r="F194" s="108">
        <v>4.0524681151808695</v>
      </c>
      <c r="G194" s="109" t="s">
        <v>149</v>
      </c>
      <c r="H194" s="110"/>
      <c r="I194" s="109" t="s">
        <v>39</v>
      </c>
      <c r="J194" s="111" t="s">
        <v>22</v>
      </c>
      <c r="K194" s="112" t="s">
        <v>43</v>
      </c>
      <c r="L194" s="114">
        <v>616.90800000000002</v>
      </c>
    </row>
    <row r="195" spans="1:12" ht="15.75">
      <c r="A195" s="104">
        <v>44938</v>
      </c>
      <c r="B195" s="105" t="s">
        <v>18</v>
      </c>
      <c r="C195" s="105" t="s">
        <v>40</v>
      </c>
      <c r="D195" s="106" t="s">
        <v>7</v>
      </c>
      <c r="E195" s="107">
        <v>2500</v>
      </c>
      <c r="F195" s="108">
        <v>4.0524681151808695</v>
      </c>
      <c r="G195" s="109" t="s">
        <v>150</v>
      </c>
      <c r="H195" s="110"/>
      <c r="I195" s="109" t="s">
        <v>12</v>
      </c>
      <c r="J195" s="111" t="s">
        <v>22</v>
      </c>
      <c r="K195" s="112" t="s">
        <v>43</v>
      </c>
      <c r="L195" s="114">
        <v>616.90800000000002</v>
      </c>
    </row>
    <row r="196" spans="1:12" ht="15.75">
      <c r="A196" s="104">
        <v>44938</v>
      </c>
      <c r="B196" s="105" t="s">
        <v>18</v>
      </c>
      <c r="C196" s="105" t="s">
        <v>40</v>
      </c>
      <c r="D196" s="106" t="s">
        <v>7</v>
      </c>
      <c r="E196" s="107">
        <v>2500</v>
      </c>
      <c r="F196" s="108">
        <v>4.0524681151808695</v>
      </c>
      <c r="G196" s="109" t="s">
        <v>151</v>
      </c>
      <c r="H196" s="110"/>
      <c r="I196" s="109" t="s">
        <v>58</v>
      </c>
      <c r="J196" s="111" t="s">
        <v>22</v>
      </c>
      <c r="K196" s="112" t="s">
        <v>43</v>
      </c>
      <c r="L196" s="114">
        <v>616.90800000000002</v>
      </c>
    </row>
    <row r="197" spans="1:12" ht="15.75">
      <c r="A197" s="104">
        <v>44938</v>
      </c>
      <c r="B197" s="105" t="s">
        <v>18</v>
      </c>
      <c r="C197" s="105" t="s">
        <v>40</v>
      </c>
      <c r="D197" s="106" t="s">
        <v>7</v>
      </c>
      <c r="E197" s="107">
        <v>2500</v>
      </c>
      <c r="F197" s="108">
        <v>4.0524681151808695</v>
      </c>
      <c r="G197" s="109" t="s">
        <v>152</v>
      </c>
      <c r="H197" s="110"/>
      <c r="I197" s="109" t="s">
        <v>119</v>
      </c>
      <c r="J197" s="111" t="s">
        <v>22</v>
      </c>
      <c r="K197" s="112" t="s">
        <v>43</v>
      </c>
      <c r="L197" s="114">
        <v>616.90800000000002</v>
      </c>
    </row>
    <row r="198" spans="1:12" ht="15.75">
      <c r="A198" s="104">
        <v>44938</v>
      </c>
      <c r="B198" s="105" t="s">
        <v>18</v>
      </c>
      <c r="C198" s="105" t="s">
        <v>40</v>
      </c>
      <c r="D198" s="106" t="s">
        <v>6</v>
      </c>
      <c r="E198" s="107">
        <v>2500</v>
      </c>
      <c r="F198" s="108">
        <v>4.0524681151808695</v>
      </c>
      <c r="G198" s="109" t="s">
        <v>153</v>
      </c>
      <c r="H198" s="110"/>
      <c r="I198" s="109" t="s">
        <v>24</v>
      </c>
      <c r="J198" s="111" t="s">
        <v>22</v>
      </c>
      <c r="K198" s="112" t="s">
        <v>43</v>
      </c>
      <c r="L198" s="114">
        <v>616.90800000000002</v>
      </c>
    </row>
    <row r="199" spans="1:12" ht="15.75">
      <c r="A199" s="104">
        <v>44938</v>
      </c>
      <c r="B199" s="105" t="s">
        <v>18</v>
      </c>
      <c r="C199" s="105" t="s">
        <v>40</v>
      </c>
      <c r="D199" s="106" t="s">
        <v>6</v>
      </c>
      <c r="E199" s="107">
        <v>2500</v>
      </c>
      <c r="F199" s="108">
        <v>4.0524681151808695</v>
      </c>
      <c r="G199" s="109" t="s">
        <v>154</v>
      </c>
      <c r="H199" s="110"/>
      <c r="I199" s="109" t="s">
        <v>104</v>
      </c>
      <c r="J199" s="111" t="s">
        <v>22</v>
      </c>
      <c r="K199" s="112" t="s">
        <v>43</v>
      </c>
      <c r="L199" s="114">
        <v>616.90800000000002</v>
      </c>
    </row>
    <row r="200" spans="1:12" ht="15.75">
      <c r="A200" s="104">
        <v>44938</v>
      </c>
      <c r="B200" s="105" t="s">
        <v>18</v>
      </c>
      <c r="C200" s="105" t="s">
        <v>40</v>
      </c>
      <c r="D200" s="106" t="s">
        <v>6</v>
      </c>
      <c r="E200" s="107">
        <v>2500</v>
      </c>
      <c r="F200" s="108">
        <v>4.0524681151808695</v>
      </c>
      <c r="G200" s="109" t="s">
        <v>155</v>
      </c>
      <c r="H200" s="110"/>
      <c r="I200" s="109" t="s">
        <v>127</v>
      </c>
      <c r="J200" s="111" t="s">
        <v>22</v>
      </c>
      <c r="K200" s="112" t="s">
        <v>43</v>
      </c>
      <c r="L200" s="114">
        <v>616.90800000000002</v>
      </c>
    </row>
    <row r="201" spans="1:12" ht="15.75">
      <c r="A201" s="104">
        <v>44938</v>
      </c>
      <c r="B201" s="105" t="s">
        <v>18</v>
      </c>
      <c r="C201" s="105" t="s">
        <v>40</v>
      </c>
      <c r="D201" s="106" t="s">
        <v>6</v>
      </c>
      <c r="E201" s="107">
        <v>2500</v>
      </c>
      <c r="F201" s="108">
        <v>4.0524681151808695</v>
      </c>
      <c r="G201" s="109" t="s">
        <v>156</v>
      </c>
      <c r="H201" s="110"/>
      <c r="I201" s="109" t="s">
        <v>136</v>
      </c>
      <c r="J201" s="111" t="s">
        <v>22</v>
      </c>
      <c r="K201" s="112" t="s">
        <v>43</v>
      </c>
      <c r="L201" s="114">
        <v>616.90800000000002</v>
      </c>
    </row>
    <row r="202" spans="1:12" ht="15.75">
      <c r="A202" s="104">
        <v>44938</v>
      </c>
      <c r="B202" s="105" t="s">
        <v>18</v>
      </c>
      <c r="C202" s="105" t="s">
        <v>40</v>
      </c>
      <c r="D202" s="106" t="s">
        <v>6</v>
      </c>
      <c r="E202" s="107">
        <v>2500</v>
      </c>
      <c r="F202" s="108">
        <v>4.0524681151808695</v>
      </c>
      <c r="G202" s="109" t="s">
        <v>157</v>
      </c>
      <c r="H202" s="110"/>
      <c r="I202" s="109" t="s">
        <v>44</v>
      </c>
      <c r="J202" s="111" t="s">
        <v>22</v>
      </c>
      <c r="K202" s="112" t="s">
        <v>43</v>
      </c>
      <c r="L202" s="114">
        <v>616.90800000000002</v>
      </c>
    </row>
    <row r="203" spans="1:12" ht="15.75">
      <c r="A203" s="104">
        <v>44938</v>
      </c>
      <c r="B203" s="105" t="s">
        <v>18</v>
      </c>
      <c r="C203" s="105" t="s">
        <v>40</v>
      </c>
      <c r="D203" s="106" t="s">
        <v>10</v>
      </c>
      <c r="E203" s="107">
        <v>2500</v>
      </c>
      <c r="F203" s="108">
        <v>4.0763324226263196</v>
      </c>
      <c r="G203" s="109" t="s">
        <v>158</v>
      </c>
      <c r="H203" s="110"/>
      <c r="I203" s="109" t="s">
        <v>15</v>
      </c>
      <c r="J203" s="111" t="s">
        <v>22</v>
      </c>
      <c r="K203" s="112" t="s">
        <v>106</v>
      </c>
      <c r="L203" s="113">
        <v>613.29639999999995</v>
      </c>
    </row>
    <row r="204" spans="1:12" ht="15.75">
      <c r="A204" s="104">
        <v>44938</v>
      </c>
      <c r="B204" s="105" t="s">
        <v>18</v>
      </c>
      <c r="C204" s="105" t="s">
        <v>40</v>
      </c>
      <c r="D204" s="106" t="s">
        <v>10</v>
      </c>
      <c r="E204" s="107">
        <v>2500</v>
      </c>
      <c r="F204" s="108">
        <v>4.0763324226263196</v>
      </c>
      <c r="G204" s="109" t="s">
        <v>159</v>
      </c>
      <c r="H204" s="110"/>
      <c r="I204" s="109" t="s">
        <v>135</v>
      </c>
      <c r="J204" s="111" t="s">
        <v>22</v>
      </c>
      <c r="K204" s="112" t="s">
        <v>106</v>
      </c>
      <c r="L204" s="113">
        <v>613.29639999999995</v>
      </c>
    </row>
    <row r="205" spans="1:12" ht="15.75">
      <c r="A205" s="104">
        <v>44938</v>
      </c>
      <c r="B205" s="105" t="s">
        <v>45</v>
      </c>
      <c r="C205" s="116" t="s">
        <v>57</v>
      </c>
      <c r="D205" s="106" t="s">
        <v>7</v>
      </c>
      <c r="E205" s="121">
        <v>1950</v>
      </c>
      <c r="F205" s="108">
        <v>3.1795392896485293</v>
      </c>
      <c r="G205" s="118" t="s">
        <v>60</v>
      </c>
      <c r="H205" s="110"/>
      <c r="I205" s="109" t="s">
        <v>39</v>
      </c>
      <c r="J205" s="111" t="s">
        <v>22</v>
      </c>
      <c r="K205" s="112" t="s">
        <v>106</v>
      </c>
      <c r="L205" s="113">
        <v>613.29639999999995</v>
      </c>
    </row>
    <row r="206" spans="1:12" ht="15.75">
      <c r="A206" s="104">
        <v>44938</v>
      </c>
      <c r="B206" s="105" t="s">
        <v>45</v>
      </c>
      <c r="C206" s="116" t="s">
        <v>57</v>
      </c>
      <c r="D206" s="106" t="s">
        <v>7</v>
      </c>
      <c r="E206" s="121">
        <v>1700</v>
      </c>
      <c r="F206" s="108">
        <v>2.771906047385897</v>
      </c>
      <c r="G206" s="109" t="s">
        <v>92</v>
      </c>
      <c r="H206" s="110"/>
      <c r="I206" s="109" t="s">
        <v>58</v>
      </c>
      <c r="J206" s="111" t="s">
        <v>22</v>
      </c>
      <c r="K206" s="112" t="s">
        <v>106</v>
      </c>
      <c r="L206" s="113">
        <v>613.29639999999995</v>
      </c>
    </row>
    <row r="207" spans="1:12" ht="15.75">
      <c r="A207" s="104">
        <v>44938</v>
      </c>
      <c r="B207" s="105" t="s">
        <v>45</v>
      </c>
      <c r="C207" s="116" t="s">
        <v>57</v>
      </c>
      <c r="D207" s="106" t="s">
        <v>10</v>
      </c>
      <c r="E207" s="107">
        <v>1850</v>
      </c>
      <c r="F207" s="108">
        <v>3.0164859927434762</v>
      </c>
      <c r="G207" s="118" t="s">
        <v>62</v>
      </c>
      <c r="H207" s="110"/>
      <c r="I207" s="109" t="s">
        <v>15</v>
      </c>
      <c r="J207" s="111" t="s">
        <v>22</v>
      </c>
      <c r="K207" s="112" t="s">
        <v>106</v>
      </c>
      <c r="L207" s="113">
        <v>613.29639999999995</v>
      </c>
    </row>
    <row r="208" spans="1:12" ht="15.75">
      <c r="A208" s="104">
        <v>44938</v>
      </c>
      <c r="B208" s="105" t="s">
        <v>61</v>
      </c>
      <c r="C208" s="105" t="s">
        <v>49</v>
      </c>
      <c r="D208" s="106" t="s">
        <v>10</v>
      </c>
      <c r="E208" s="107">
        <v>12000</v>
      </c>
      <c r="F208" s="108">
        <v>19.566395628606333</v>
      </c>
      <c r="G208" s="118" t="s">
        <v>77</v>
      </c>
      <c r="H208" s="110"/>
      <c r="I208" s="109" t="s">
        <v>15</v>
      </c>
      <c r="J208" s="111" t="s">
        <v>22</v>
      </c>
      <c r="K208" s="112" t="s">
        <v>106</v>
      </c>
      <c r="L208" s="113">
        <v>613.29639999999995</v>
      </c>
    </row>
    <row r="209" spans="1:12" ht="15.75">
      <c r="A209" s="104">
        <v>44939</v>
      </c>
      <c r="B209" s="105" t="s">
        <v>199</v>
      </c>
      <c r="C209" s="116" t="s">
        <v>57</v>
      </c>
      <c r="D209" s="106" t="s">
        <v>7</v>
      </c>
      <c r="E209" s="128">
        <v>1700</v>
      </c>
      <c r="F209" s="108">
        <v>2.771906047385897</v>
      </c>
      <c r="G209" s="129" t="s">
        <v>200</v>
      </c>
      <c r="H209" s="110"/>
      <c r="I209" s="109" t="s">
        <v>20</v>
      </c>
      <c r="J209" s="111" t="s">
        <v>22</v>
      </c>
      <c r="K209" s="112" t="s">
        <v>106</v>
      </c>
      <c r="L209" s="113">
        <v>613.29639999999995</v>
      </c>
    </row>
    <row r="210" spans="1:12" ht="15.75">
      <c r="A210" s="104">
        <v>44939</v>
      </c>
      <c r="B210" s="140" t="s">
        <v>45</v>
      </c>
      <c r="C210" s="116" t="s">
        <v>57</v>
      </c>
      <c r="D210" s="106" t="s">
        <v>8</v>
      </c>
      <c r="E210" s="117">
        <v>1700</v>
      </c>
      <c r="F210" s="108">
        <v>2.771906047385897</v>
      </c>
      <c r="G210" s="118" t="s">
        <v>66</v>
      </c>
      <c r="H210" s="110"/>
      <c r="I210" s="118" t="s">
        <v>14</v>
      </c>
      <c r="J210" s="111" t="s">
        <v>22</v>
      </c>
      <c r="K210" s="112" t="s">
        <v>106</v>
      </c>
      <c r="L210" s="113">
        <v>613.29639999999995</v>
      </c>
    </row>
    <row r="211" spans="1:12" ht="15.75">
      <c r="A211" s="104">
        <v>44939</v>
      </c>
      <c r="B211" s="140" t="s">
        <v>180</v>
      </c>
      <c r="C211" s="105" t="s">
        <v>272</v>
      </c>
      <c r="D211" s="106" t="s">
        <v>10</v>
      </c>
      <c r="E211" s="117">
        <v>6400</v>
      </c>
      <c r="F211" s="108">
        <v>10.435411001923377</v>
      </c>
      <c r="G211" s="118" t="s">
        <v>73</v>
      </c>
      <c r="H211" s="110"/>
      <c r="I211" s="118" t="s">
        <v>14</v>
      </c>
      <c r="J211" s="111" t="s">
        <v>22</v>
      </c>
      <c r="K211" s="112" t="s">
        <v>106</v>
      </c>
      <c r="L211" s="113">
        <v>613.29639999999995</v>
      </c>
    </row>
    <row r="212" spans="1:12" ht="15.75">
      <c r="A212" s="122">
        <v>44939</v>
      </c>
      <c r="B212" s="123" t="s">
        <v>81</v>
      </c>
      <c r="C212" s="116" t="s">
        <v>57</v>
      </c>
      <c r="D212" s="124" t="s">
        <v>9</v>
      </c>
      <c r="E212" s="125">
        <v>1700</v>
      </c>
      <c r="F212" s="108">
        <v>2.771906047385897</v>
      </c>
      <c r="G212" s="126" t="s">
        <v>59</v>
      </c>
      <c r="H212" s="110"/>
      <c r="I212" s="118" t="s">
        <v>16</v>
      </c>
      <c r="J212" s="111" t="s">
        <v>22</v>
      </c>
      <c r="K212" s="112" t="s">
        <v>106</v>
      </c>
      <c r="L212" s="113">
        <v>613.29639999999995</v>
      </c>
    </row>
    <row r="213" spans="1:12" ht="15.75">
      <c r="A213" s="104">
        <v>44939</v>
      </c>
      <c r="B213" s="105" t="s">
        <v>45</v>
      </c>
      <c r="C213" s="116" t="s">
        <v>57</v>
      </c>
      <c r="D213" s="106" t="s">
        <v>6</v>
      </c>
      <c r="E213" s="120">
        <v>1900</v>
      </c>
      <c r="F213" s="108">
        <v>3.0980126411960027</v>
      </c>
      <c r="G213" s="118" t="s">
        <v>132</v>
      </c>
      <c r="H213" s="110"/>
      <c r="I213" s="118" t="s">
        <v>127</v>
      </c>
      <c r="J213" s="111" t="s">
        <v>22</v>
      </c>
      <c r="K213" s="112" t="s">
        <v>106</v>
      </c>
      <c r="L213" s="113">
        <v>613.29639999999995</v>
      </c>
    </row>
    <row r="214" spans="1:12" ht="15.75">
      <c r="A214" s="115">
        <v>44939</v>
      </c>
      <c r="B214" s="105" t="s">
        <v>45</v>
      </c>
      <c r="C214" s="116" t="s">
        <v>57</v>
      </c>
      <c r="D214" s="106" t="s">
        <v>6</v>
      </c>
      <c r="E214" s="121">
        <v>1850</v>
      </c>
      <c r="F214" s="108">
        <v>3.0164859927434762</v>
      </c>
      <c r="G214" s="109" t="s">
        <v>65</v>
      </c>
      <c r="H214" s="110"/>
      <c r="I214" s="118" t="s">
        <v>13</v>
      </c>
      <c r="J214" s="111" t="s">
        <v>22</v>
      </c>
      <c r="K214" s="112" t="s">
        <v>106</v>
      </c>
      <c r="L214" s="113">
        <v>613.29639999999995</v>
      </c>
    </row>
    <row r="215" spans="1:12" ht="15.75">
      <c r="A215" s="104">
        <v>44939</v>
      </c>
      <c r="B215" s="105" t="s">
        <v>206</v>
      </c>
      <c r="C215" s="116" t="s">
        <v>57</v>
      </c>
      <c r="D215" s="106" t="s">
        <v>6</v>
      </c>
      <c r="E215" s="131">
        <v>6000</v>
      </c>
      <c r="F215" s="108">
        <v>9.7831978143031666</v>
      </c>
      <c r="G215" s="118" t="s">
        <v>183</v>
      </c>
      <c r="H215" s="109">
        <v>1</v>
      </c>
      <c r="I215" s="130" t="s">
        <v>24</v>
      </c>
      <c r="J215" s="111" t="s">
        <v>22</v>
      </c>
      <c r="K215" s="112" t="s">
        <v>106</v>
      </c>
      <c r="L215" s="113">
        <v>613.29639999999995</v>
      </c>
    </row>
    <row r="216" spans="1:12" ht="15.75">
      <c r="A216" s="104">
        <v>44939</v>
      </c>
      <c r="B216" s="105" t="s">
        <v>207</v>
      </c>
      <c r="C216" s="116" t="s">
        <v>57</v>
      </c>
      <c r="D216" s="106" t="s">
        <v>6</v>
      </c>
      <c r="E216" s="131">
        <v>6000</v>
      </c>
      <c r="F216" s="108">
        <v>9.7831978143031666</v>
      </c>
      <c r="G216" s="118" t="s">
        <v>183</v>
      </c>
      <c r="H216" s="109">
        <v>1</v>
      </c>
      <c r="I216" s="130" t="s">
        <v>24</v>
      </c>
      <c r="J216" s="111" t="s">
        <v>22</v>
      </c>
      <c r="K216" s="112" t="s">
        <v>106</v>
      </c>
      <c r="L216" s="113">
        <v>613.29639999999995</v>
      </c>
    </row>
    <row r="217" spans="1:12" ht="15.75">
      <c r="A217" s="104">
        <v>44939</v>
      </c>
      <c r="B217" s="105" t="s">
        <v>45</v>
      </c>
      <c r="C217" s="116" t="s">
        <v>57</v>
      </c>
      <c r="D217" s="106" t="s">
        <v>6</v>
      </c>
      <c r="E217" s="131">
        <v>2000</v>
      </c>
      <c r="F217" s="108">
        <v>3.2610659381010554</v>
      </c>
      <c r="G217" s="118" t="s">
        <v>183</v>
      </c>
      <c r="H217" s="109">
        <v>1</v>
      </c>
      <c r="I217" s="130" t="s">
        <v>24</v>
      </c>
      <c r="J217" s="111" t="s">
        <v>22</v>
      </c>
      <c r="K217" s="112" t="s">
        <v>106</v>
      </c>
      <c r="L217" s="113">
        <v>613.29639999999995</v>
      </c>
    </row>
    <row r="218" spans="1:12" ht="15.75">
      <c r="A218" s="104">
        <v>44939</v>
      </c>
      <c r="B218" s="105" t="s">
        <v>46</v>
      </c>
      <c r="C218" s="105" t="s">
        <v>264</v>
      </c>
      <c r="D218" s="106" t="s">
        <v>6</v>
      </c>
      <c r="E218" s="131">
        <v>5000</v>
      </c>
      <c r="F218" s="108">
        <v>8.1049362303617389</v>
      </c>
      <c r="G218" s="118" t="s">
        <v>183</v>
      </c>
      <c r="H218" s="109">
        <v>1</v>
      </c>
      <c r="I218" s="130" t="s">
        <v>24</v>
      </c>
      <c r="J218" s="111" t="s">
        <v>22</v>
      </c>
      <c r="K218" s="112" t="s">
        <v>43</v>
      </c>
      <c r="L218" s="114">
        <v>616.90800000000002</v>
      </c>
    </row>
    <row r="219" spans="1:12" ht="15.75">
      <c r="A219" s="104">
        <v>44939</v>
      </c>
      <c r="B219" s="105" t="s">
        <v>47</v>
      </c>
      <c r="C219" s="105" t="s">
        <v>264</v>
      </c>
      <c r="D219" s="106" t="s">
        <v>6</v>
      </c>
      <c r="E219" s="131">
        <v>8000</v>
      </c>
      <c r="F219" s="108">
        <v>12.967897968578782</v>
      </c>
      <c r="G219" s="118" t="s">
        <v>184</v>
      </c>
      <c r="H219" s="109">
        <v>1</v>
      </c>
      <c r="I219" s="130" t="s">
        <v>24</v>
      </c>
      <c r="J219" s="111" t="s">
        <v>22</v>
      </c>
      <c r="K219" s="112" t="s">
        <v>43</v>
      </c>
      <c r="L219" s="114">
        <v>616.90800000000002</v>
      </c>
    </row>
    <row r="220" spans="1:12" ht="15.75">
      <c r="A220" s="104">
        <v>44939</v>
      </c>
      <c r="B220" s="105" t="s">
        <v>164</v>
      </c>
      <c r="C220" s="105" t="s">
        <v>50</v>
      </c>
      <c r="D220" s="106" t="s">
        <v>6</v>
      </c>
      <c r="E220" s="131">
        <v>1500</v>
      </c>
      <c r="F220" s="108">
        <v>2.4314808691085217</v>
      </c>
      <c r="G220" s="118" t="s">
        <v>183</v>
      </c>
      <c r="H220" s="109">
        <v>1</v>
      </c>
      <c r="I220" s="130" t="s">
        <v>24</v>
      </c>
      <c r="J220" s="111" t="s">
        <v>22</v>
      </c>
      <c r="K220" s="112" t="s">
        <v>43</v>
      </c>
      <c r="L220" s="114">
        <v>616.90800000000002</v>
      </c>
    </row>
    <row r="221" spans="1:12" ht="15.75">
      <c r="A221" s="104">
        <v>44939</v>
      </c>
      <c r="B221" s="105" t="s">
        <v>81</v>
      </c>
      <c r="C221" s="116" t="s">
        <v>57</v>
      </c>
      <c r="D221" s="106" t="s">
        <v>6</v>
      </c>
      <c r="E221" s="120">
        <v>1600</v>
      </c>
      <c r="F221" s="108">
        <v>2.6088527504808443</v>
      </c>
      <c r="G221" s="118" t="s">
        <v>63</v>
      </c>
      <c r="H221" s="110"/>
      <c r="I221" s="118" t="s">
        <v>44</v>
      </c>
      <c r="J221" s="111" t="s">
        <v>22</v>
      </c>
      <c r="K221" s="112" t="s">
        <v>106</v>
      </c>
      <c r="L221" s="113">
        <v>613.29639999999995</v>
      </c>
    </row>
    <row r="222" spans="1:12" ht="15.75">
      <c r="A222" s="104">
        <v>44939</v>
      </c>
      <c r="B222" s="105" t="s">
        <v>225</v>
      </c>
      <c r="C222" s="116" t="s">
        <v>57</v>
      </c>
      <c r="D222" s="106" t="s">
        <v>6</v>
      </c>
      <c r="E222" s="131">
        <v>3000</v>
      </c>
      <c r="F222" s="108">
        <v>4.8915989071515833</v>
      </c>
      <c r="G222" s="118" t="s">
        <v>220</v>
      </c>
      <c r="H222" s="109">
        <v>2</v>
      </c>
      <c r="I222" s="118" t="s">
        <v>104</v>
      </c>
      <c r="J222" s="111" t="s">
        <v>22</v>
      </c>
      <c r="K222" s="112" t="s">
        <v>106</v>
      </c>
      <c r="L222" s="113">
        <v>613.29639999999995</v>
      </c>
    </row>
    <row r="223" spans="1:12" ht="15.75">
      <c r="A223" s="104">
        <v>44939</v>
      </c>
      <c r="B223" s="105" t="s">
        <v>226</v>
      </c>
      <c r="C223" s="116" t="s">
        <v>57</v>
      </c>
      <c r="D223" s="106" t="s">
        <v>6</v>
      </c>
      <c r="E223" s="131">
        <v>3000</v>
      </c>
      <c r="F223" s="108">
        <v>4.8915989071515833</v>
      </c>
      <c r="G223" s="109" t="s">
        <v>220</v>
      </c>
      <c r="H223" s="109">
        <v>2</v>
      </c>
      <c r="I223" s="118" t="s">
        <v>104</v>
      </c>
      <c r="J223" s="111" t="s">
        <v>22</v>
      </c>
      <c r="K223" s="112" t="s">
        <v>106</v>
      </c>
      <c r="L223" s="113">
        <v>613.29639999999995</v>
      </c>
    </row>
    <row r="224" spans="1:12" ht="15.75">
      <c r="A224" s="104">
        <v>44939</v>
      </c>
      <c r="B224" s="105" t="s">
        <v>223</v>
      </c>
      <c r="C224" s="116" t="s">
        <v>57</v>
      </c>
      <c r="D224" s="106" t="s">
        <v>6</v>
      </c>
      <c r="E224" s="131">
        <v>1000</v>
      </c>
      <c r="F224" s="108">
        <v>1.6305329690505277</v>
      </c>
      <c r="G224" s="118" t="s">
        <v>220</v>
      </c>
      <c r="H224" s="109">
        <v>2</v>
      </c>
      <c r="I224" s="118" t="s">
        <v>104</v>
      </c>
      <c r="J224" s="111" t="s">
        <v>22</v>
      </c>
      <c r="K224" s="112" t="s">
        <v>106</v>
      </c>
      <c r="L224" s="113">
        <v>613.29639999999995</v>
      </c>
    </row>
    <row r="225" spans="1:12" ht="15.75">
      <c r="A225" s="104">
        <v>44939</v>
      </c>
      <c r="B225" s="105" t="s">
        <v>45</v>
      </c>
      <c r="C225" s="116" t="s">
        <v>57</v>
      </c>
      <c r="D225" s="106" t="s">
        <v>6</v>
      </c>
      <c r="E225" s="131">
        <v>1900</v>
      </c>
      <c r="F225" s="108">
        <v>3.0980126411960027</v>
      </c>
      <c r="G225" s="118" t="s">
        <v>220</v>
      </c>
      <c r="H225" s="109">
        <v>2</v>
      </c>
      <c r="I225" s="118" t="s">
        <v>104</v>
      </c>
      <c r="J225" s="111" t="s">
        <v>22</v>
      </c>
      <c r="K225" s="112" t="s">
        <v>106</v>
      </c>
      <c r="L225" s="113">
        <v>613.29639999999995</v>
      </c>
    </row>
    <row r="226" spans="1:12" ht="15.75">
      <c r="A226" s="104">
        <v>44939</v>
      </c>
      <c r="B226" s="105" t="s">
        <v>164</v>
      </c>
      <c r="C226" s="105" t="s">
        <v>50</v>
      </c>
      <c r="D226" s="106" t="s">
        <v>6</v>
      </c>
      <c r="E226" s="131">
        <v>2000</v>
      </c>
      <c r="F226" s="108">
        <v>3.2419744921446956</v>
      </c>
      <c r="G226" s="118" t="s">
        <v>220</v>
      </c>
      <c r="H226" s="109">
        <v>2</v>
      </c>
      <c r="I226" s="118" t="s">
        <v>104</v>
      </c>
      <c r="J226" s="111" t="s">
        <v>22</v>
      </c>
      <c r="K226" s="112" t="s">
        <v>43</v>
      </c>
      <c r="L226" s="114">
        <v>616.90800000000002</v>
      </c>
    </row>
    <row r="227" spans="1:12" ht="15.75">
      <c r="A227" s="104">
        <v>44939</v>
      </c>
      <c r="B227" s="105" t="s">
        <v>46</v>
      </c>
      <c r="C227" s="105" t="s">
        <v>264</v>
      </c>
      <c r="D227" s="106" t="s">
        <v>6</v>
      </c>
      <c r="E227" s="131">
        <v>5000</v>
      </c>
      <c r="F227" s="108">
        <v>8.1049362303617389</v>
      </c>
      <c r="G227" s="109" t="s">
        <v>227</v>
      </c>
      <c r="H227" s="109">
        <v>2</v>
      </c>
      <c r="I227" s="118" t="s">
        <v>104</v>
      </c>
      <c r="J227" s="111" t="s">
        <v>22</v>
      </c>
      <c r="K227" s="112" t="s">
        <v>43</v>
      </c>
      <c r="L227" s="114">
        <v>616.90800000000002</v>
      </c>
    </row>
    <row r="228" spans="1:12" ht="15.75">
      <c r="A228" s="104">
        <v>44939</v>
      </c>
      <c r="B228" s="105" t="s">
        <v>47</v>
      </c>
      <c r="C228" s="105" t="s">
        <v>264</v>
      </c>
      <c r="D228" s="106" t="s">
        <v>6</v>
      </c>
      <c r="E228" s="131">
        <v>7000</v>
      </c>
      <c r="F228" s="108">
        <v>11.346910722506435</v>
      </c>
      <c r="G228" s="118" t="s">
        <v>224</v>
      </c>
      <c r="H228" s="109">
        <v>2</v>
      </c>
      <c r="I228" s="118" t="s">
        <v>104</v>
      </c>
      <c r="J228" s="111" t="s">
        <v>22</v>
      </c>
      <c r="K228" s="112" t="s">
        <v>43</v>
      </c>
      <c r="L228" s="114">
        <v>616.90800000000002</v>
      </c>
    </row>
    <row r="229" spans="1:12" ht="15.75">
      <c r="A229" s="104">
        <v>44939</v>
      </c>
      <c r="B229" s="105" t="s">
        <v>241</v>
      </c>
      <c r="C229" s="116" t="s">
        <v>57</v>
      </c>
      <c r="D229" s="106" t="s">
        <v>6</v>
      </c>
      <c r="E229" s="131">
        <v>6000</v>
      </c>
      <c r="F229" s="108">
        <v>9.7831978143031666</v>
      </c>
      <c r="G229" s="109" t="s">
        <v>238</v>
      </c>
      <c r="H229" s="109">
        <v>3</v>
      </c>
      <c r="I229" s="118" t="s">
        <v>136</v>
      </c>
      <c r="J229" s="111" t="s">
        <v>22</v>
      </c>
      <c r="K229" s="112" t="s">
        <v>106</v>
      </c>
      <c r="L229" s="113">
        <v>613.29639999999995</v>
      </c>
    </row>
    <row r="230" spans="1:12" ht="15.75">
      <c r="A230" s="104">
        <v>44939</v>
      </c>
      <c r="B230" s="105" t="s">
        <v>242</v>
      </c>
      <c r="C230" s="116" t="s">
        <v>57</v>
      </c>
      <c r="D230" s="106" t="s">
        <v>6</v>
      </c>
      <c r="E230" s="131">
        <v>6000</v>
      </c>
      <c r="F230" s="108">
        <v>9.7831978143031666</v>
      </c>
      <c r="G230" s="118" t="s">
        <v>238</v>
      </c>
      <c r="H230" s="109">
        <v>3</v>
      </c>
      <c r="I230" s="118" t="s">
        <v>136</v>
      </c>
      <c r="J230" s="111" t="s">
        <v>22</v>
      </c>
      <c r="K230" s="112" t="s">
        <v>106</v>
      </c>
      <c r="L230" s="113">
        <v>613.29639999999995</v>
      </c>
    </row>
    <row r="231" spans="1:12" ht="15.75">
      <c r="A231" s="104">
        <v>44939</v>
      </c>
      <c r="B231" s="105" t="s">
        <v>47</v>
      </c>
      <c r="C231" s="105" t="s">
        <v>264</v>
      </c>
      <c r="D231" s="106" t="s">
        <v>6</v>
      </c>
      <c r="E231" s="131">
        <v>8000</v>
      </c>
      <c r="F231" s="108">
        <v>12.967897968578782</v>
      </c>
      <c r="G231" s="118" t="s">
        <v>243</v>
      </c>
      <c r="H231" s="109">
        <v>3</v>
      </c>
      <c r="I231" s="118" t="s">
        <v>136</v>
      </c>
      <c r="J231" s="111" t="s">
        <v>22</v>
      </c>
      <c r="K231" s="112" t="s">
        <v>43</v>
      </c>
      <c r="L231" s="114">
        <v>616.90800000000002</v>
      </c>
    </row>
    <row r="232" spans="1:12" ht="15.75">
      <c r="A232" s="104">
        <v>44939</v>
      </c>
      <c r="B232" s="105" t="s">
        <v>164</v>
      </c>
      <c r="C232" s="105" t="s">
        <v>50</v>
      </c>
      <c r="D232" s="106" t="s">
        <v>6</v>
      </c>
      <c r="E232" s="131">
        <v>3000</v>
      </c>
      <c r="F232" s="108">
        <v>4.8629617382170434</v>
      </c>
      <c r="G232" s="109" t="s">
        <v>238</v>
      </c>
      <c r="H232" s="109">
        <v>3</v>
      </c>
      <c r="I232" s="118" t="s">
        <v>136</v>
      </c>
      <c r="J232" s="111" t="s">
        <v>22</v>
      </c>
      <c r="K232" s="112" t="s">
        <v>43</v>
      </c>
      <c r="L232" s="114">
        <v>616.90800000000002</v>
      </c>
    </row>
    <row r="233" spans="1:12" ht="15.75">
      <c r="A233" s="104">
        <v>44939</v>
      </c>
      <c r="B233" s="105" t="s">
        <v>45</v>
      </c>
      <c r="C233" s="116" t="s">
        <v>57</v>
      </c>
      <c r="D233" s="106" t="s">
        <v>6</v>
      </c>
      <c r="E233" s="131">
        <v>1500</v>
      </c>
      <c r="F233" s="108">
        <v>2.4457994535757916</v>
      </c>
      <c r="G233" s="118" t="s">
        <v>238</v>
      </c>
      <c r="H233" s="109">
        <v>3</v>
      </c>
      <c r="I233" s="118" t="s">
        <v>136</v>
      </c>
      <c r="J233" s="111" t="s">
        <v>22</v>
      </c>
      <c r="K233" s="112" t="s">
        <v>106</v>
      </c>
      <c r="L233" s="113">
        <v>613.29639999999995</v>
      </c>
    </row>
    <row r="234" spans="1:12" ht="15.75">
      <c r="A234" s="104">
        <v>44939</v>
      </c>
      <c r="B234" s="105" t="s">
        <v>46</v>
      </c>
      <c r="C234" s="105" t="s">
        <v>264</v>
      </c>
      <c r="D234" s="106" t="s">
        <v>6</v>
      </c>
      <c r="E234" s="131">
        <v>3000</v>
      </c>
      <c r="F234" s="108">
        <v>4.8629617382170434</v>
      </c>
      <c r="G234" s="118" t="s">
        <v>238</v>
      </c>
      <c r="H234" s="109">
        <v>3</v>
      </c>
      <c r="I234" s="118" t="s">
        <v>136</v>
      </c>
      <c r="J234" s="111" t="s">
        <v>22</v>
      </c>
      <c r="K234" s="112" t="s">
        <v>43</v>
      </c>
      <c r="L234" s="114">
        <v>616.90800000000002</v>
      </c>
    </row>
    <row r="235" spans="1:12" ht="15.75">
      <c r="A235" s="104">
        <v>44939</v>
      </c>
      <c r="B235" s="105" t="s">
        <v>45</v>
      </c>
      <c r="C235" s="116" t="s">
        <v>57</v>
      </c>
      <c r="D235" s="106" t="s">
        <v>6</v>
      </c>
      <c r="E235" s="143">
        <v>1000</v>
      </c>
      <c r="F235" s="108">
        <v>1.6305329690505277</v>
      </c>
      <c r="G235" s="118" t="s">
        <v>142</v>
      </c>
      <c r="H235" s="110"/>
      <c r="I235" s="118" t="s">
        <v>119</v>
      </c>
      <c r="J235" s="111" t="s">
        <v>22</v>
      </c>
      <c r="K235" s="112" t="s">
        <v>106</v>
      </c>
      <c r="L235" s="113">
        <v>613.29639999999995</v>
      </c>
    </row>
    <row r="236" spans="1:12" ht="15.75">
      <c r="A236" s="104">
        <v>44939</v>
      </c>
      <c r="B236" s="105" t="s">
        <v>45</v>
      </c>
      <c r="C236" s="116" t="s">
        <v>57</v>
      </c>
      <c r="D236" s="106" t="s">
        <v>7</v>
      </c>
      <c r="E236" s="121">
        <v>1500</v>
      </c>
      <c r="F236" s="108">
        <v>2.4457994535757916</v>
      </c>
      <c r="G236" s="109" t="s">
        <v>133</v>
      </c>
      <c r="H236" s="110"/>
      <c r="I236" s="109" t="s">
        <v>12</v>
      </c>
      <c r="J236" s="111" t="s">
        <v>22</v>
      </c>
      <c r="K236" s="112" t="s">
        <v>106</v>
      </c>
      <c r="L236" s="113">
        <v>613.29639999999995</v>
      </c>
    </row>
    <row r="237" spans="1:12" ht="15.75">
      <c r="A237" s="104">
        <v>44939</v>
      </c>
      <c r="B237" s="105" t="s">
        <v>45</v>
      </c>
      <c r="C237" s="116" t="s">
        <v>57</v>
      </c>
      <c r="D237" s="106" t="s">
        <v>10</v>
      </c>
      <c r="E237" s="117">
        <v>1800</v>
      </c>
      <c r="F237" s="108">
        <v>2.9349593442909501</v>
      </c>
      <c r="G237" s="118" t="s">
        <v>247</v>
      </c>
      <c r="H237" s="110"/>
      <c r="I237" s="118" t="s">
        <v>135</v>
      </c>
      <c r="J237" s="111" t="s">
        <v>22</v>
      </c>
      <c r="K237" s="112" t="s">
        <v>106</v>
      </c>
      <c r="L237" s="113">
        <v>613.29639999999995</v>
      </c>
    </row>
    <row r="238" spans="1:12" ht="15.75">
      <c r="A238" s="104">
        <v>44939</v>
      </c>
      <c r="B238" s="105" t="s">
        <v>18</v>
      </c>
      <c r="C238" s="105" t="s">
        <v>40</v>
      </c>
      <c r="D238" s="106" t="s">
        <v>9</v>
      </c>
      <c r="E238" s="107">
        <v>5000</v>
      </c>
      <c r="F238" s="108">
        <v>8.1526648452526391</v>
      </c>
      <c r="G238" s="109" t="s">
        <v>145</v>
      </c>
      <c r="H238" s="110"/>
      <c r="I238" s="109" t="s">
        <v>17</v>
      </c>
      <c r="J238" s="111" t="s">
        <v>22</v>
      </c>
      <c r="K238" s="112" t="s">
        <v>106</v>
      </c>
      <c r="L238" s="113">
        <v>613.29639999999995</v>
      </c>
    </row>
    <row r="239" spans="1:12" ht="15.75">
      <c r="A239" s="104">
        <v>44939</v>
      </c>
      <c r="B239" s="105" t="s">
        <v>18</v>
      </c>
      <c r="C239" s="105" t="s">
        <v>40</v>
      </c>
      <c r="D239" s="106" t="s">
        <v>9</v>
      </c>
      <c r="E239" s="107">
        <v>5000</v>
      </c>
      <c r="F239" s="108">
        <v>8.1526648452526391</v>
      </c>
      <c r="G239" s="109" t="s">
        <v>146</v>
      </c>
      <c r="H239" s="110"/>
      <c r="I239" s="109" t="s">
        <v>16</v>
      </c>
      <c r="J239" s="111" t="s">
        <v>22</v>
      </c>
      <c r="K239" s="112" t="s">
        <v>106</v>
      </c>
      <c r="L239" s="113">
        <v>613.29639999999995</v>
      </c>
    </row>
    <row r="240" spans="1:12" ht="15.75">
      <c r="A240" s="104">
        <v>44939</v>
      </c>
      <c r="B240" s="105" t="s">
        <v>18</v>
      </c>
      <c r="C240" s="105" t="s">
        <v>40</v>
      </c>
      <c r="D240" s="106" t="s">
        <v>7</v>
      </c>
      <c r="E240" s="107">
        <v>5000</v>
      </c>
      <c r="F240" s="108">
        <v>8.1049362303617389</v>
      </c>
      <c r="G240" s="109" t="s">
        <v>147</v>
      </c>
      <c r="H240" s="110"/>
      <c r="I240" s="109" t="s">
        <v>20</v>
      </c>
      <c r="J240" s="111" t="s">
        <v>22</v>
      </c>
      <c r="K240" s="112" t="s">
        <v>43</v>
      </c>
      <c r="L240" s="114">
        <v>616.90800000000002</v>
      </c>
    </row>
    <row r="241" spans="1:12" ht="15.75">
      <c r="A241" s="104">
        <v>44939</v>
      </c>
      <c r="B241" s="105" t="s">
        <v>18</v>
      </c>
      <c r="C241" s="105" t="s">
        <v>40</v>
      </c>
      <c r="D241" s="106" t="s">
        <v>6</v>
      </c>
      <c r="E241" s="107">
        <v>5000</v>
      </c>
      <c r="F241" s="108">
        <v>8.1049362303617389</v>
      </c>
      <c r="G241" s="109" t="s">
        <v>148</v>
      </c>
      <c r="H241" s="110"/>
      <c r="I241" s="109" t="s">
        <v>13</v>
      </c>
      <c r="J241" s="111" t="s">
        <v>22</v>
      </c>
      <c r="K241" s="112" t="s">
        <v>43</v>
      </c>
      <c r="L241" s="114">
        <v>616.90800000000002</v>
      </c>
    </row>
    <row r="242" spans="1:12" ht="15.75">
      <c r="A242" s="104">
        <v>44939</v>
      </c>
      <c r="B242" s="105" t="s">
        <v>18</v>
      </c>
      <c r="C242" s="105" t="s">
        <v>40</v>
      </c>
      <c r="D242" s="106" t="s">
        <v>7</v>
      </c>
      <c r="E242" s="107">
        <v>2500</v>
      </c>
      <c r="F242" s="108">
        <v>4.0524681151808695</v>
      </c>
      <c r="G242" s="109" t="s">
        <v>149</v>
      </c>
      <c r="H242" s="110"/>
      <c r="I242" s="109" t="s">
        <v>14</v>
      </c>
      <c r="J242" s="111" t="s">
        <v>22</v>
      </c>
      <c r="K242" s="112" t="s">
        <v>43</v>
      </c>
      <c r="L242" s="114">
        <v>616.90800000000002</v>
      </c>
    </row>
    <row r="243" spans="1:12" ht="15.75">
      <c r="A243" s="104">
        <v>44939</v>
      </c>
      <c r="B243" s="105" t="s">
        <v>18</v>
      </c>
      <c r="C243" s="105" t="s">
        <v>40</v>
      </c>
      <c r="D243" s="106" t="s">
        <v>7</v>
      </c>
      <c r="E243" s="107">
        <v>2500</v>
      </c>
      <c r="F243" s="108">
        <v>4.0524681151808695</v>
      </c>
      <c r="G243" s="109" t="s">
        <v>149</v>
      </c>
      <c r="H243" s="110"/>
      <c r="I243" s="109" t="s">
        <v>39</v>
      </c>
      <c r="J243" s="111" t="s">
        <v>22</v>
      </c>
      <c r="K243" s="112" t="s">
        <v>43</v>
      </c>
      <c r="L243" s="114">
        <v>616.90800000000002</v>
      </c>
    </row>
    <row r="244" spans="1:12" ht="15.75">
      <c r="A244" s="104">
        <v>44939</v>
      </c>
      <c r="B244" s="105" t="s">
        <v>18</v>
      </c>
      <c r="C244" s="105" t="s">
        <v>40</v>
      </c>
      <c r="D244" s="106" t="s">
        <v>7</v>
      </c>
      <c r="E244" s="107">
        <v>2500</v>
      </c>
      <c r="F244" s="108">
        <v>4.0524681151808695</v>
      </c>
      <c r="G244" s="109" t="s">
        <v>150</v>
      </c>
      <c r="H244" s="110"/>
      <c r="I244" s="109" t="s">
        <v>12</v>
      </c>
      <c r="J244" s="111" t="s">
        <v>22</v>
      </c>
      <c r="K244" s="112" t="s">
        <v>43</v>
      </c>
      <c r="L244" s="114">
        <v>616.90800000000002</v>
      </c>
    </row>
    <row r="245" spans="1:12" ht="15.75">
      <c r="A245" s="104">
        <v>44939</v>
      </c>
      <c r="B245" s="105" t="s">
        <v>18</v>
      </c>
      <c r="C245" s="105" t="s">
        <v>40</v>
      </c>
      <c r="D245" s="106" t="s">
        <v>7</v>
      </c>
      <c r="E245" s="107">
        <v>2500</v>
      </c>
      <c r="F245" s="108">
        <v>4.0524681151808695</v>
      </c>
      <c r="G245" s="109" t="s">
        <v>151</v>
      </c>
      <c r="H245" s="110"/>
      <c r="I245" s="109" t="s">
        <v>58</v>
      </c>
      <c r="J245" s="111" t="s">
        <v>22</v>
      </c>
      <c r="K245" s="112" t="s">
        <v>43</v>
      </c>
      <c r="L245" s="114">
        <v>616.90800000000002</v>
      </c>
    </row>
    <row r="246" spans="1:12" ht="15.75">
      <c r="A246" s="104">
        <v>44939</v>
      </c>
      <c r="B246" s="105" t="s">
        <v>18</v>
      </c>
      <c r="C246" s="105" t="s">
        <v>40</v>
      </c>
      <c r="D246" s="106" t="s">
        <v>7</v>
      </c>
      <c r="E246" s="107">
        <v>2500</v>
      </c>
      <c r="F246" s="108">
        <v>4.0524681151808695</v>
      </c>
      <c r="G246" s="109" t="s">
        <v>152</v>
      </c>
      <c r="H246" s="110"/>
      <c r="I246" s="109" t="s">
        <v>119</v>
      </c>
      <c r="J246" s="111" t="s">
        <v>22</v>
      </c>
      <c r="K246" s="112" t="s">
        <v>43</v>
      </c>
      <c r="L246" s="114">
        <v>616.90800000000002</v>
      </c>
    </row>
    <row r="247" spans="1:12" ht="15.75">
      <c r="A247" s="104">
        <v>44939</v>
      </c>
      <c r="B247" s="105" t="s">
        <v>18</v>
      </c>
      <c r="C247" s="105" t="s">
        <v>40</v>
      </c>
      <c r="D247" s="106" t="s">
        <v>6</v>
      </c>
      <c r="E247" s="107">
        <v>2500</v>
      </c>
      <c r="F247" s="108">
        <v>4.0524681151808695</v>
      </c>
      <c r="G247" s="109" t="s">
        <v>153</v>
      </c>
      <c r="H247" s="110"/>
      <c r="I247" s="109" t="s">
        <v>24</v>
      </c>
      <c r="J247" s="111" t="s">
        <v>22</v>
      </c>
      <c r="K247" s="112" t="s">
        <v>43</v>
      </c>
      <c r="L247" s="114">
        <v>616.90800000000002</v>
      </c>
    </row>
    <row r="248" spans="1:12" ht="15.75">
      <c r="A248" s="104">
        <v>44939</v>
      </c>
      <c r="B248" s="105" t="s">
        <v>18</v>
      </c>
      <c r="C248" s="105" t="s">
        <v>40</v>
      </c>
      <c r="D248" s="106" t="s">
        <v>6</v>
      </c>
      <c r="E248" s="107">
        <v>2500</v>
      </c>
      <c r="F248" s="108">
        <v>4.0524681151808695</v>
      </c>
      <c r="G248" s="109" t="s">
        <v>154</v>
      </c>
      <c r="H248" s="110"/>
      <c r="I248" s="109" t="s">
        <v>104</v>
      </c>
      <c r="J248" s="111" t="s">
        <v>22</v>
      </c>
      <c r="K248" s="112" t="s">
        <v>43</v>
      </c>
      <c r="L248" s="114">
        <v>616.90800000000002</v>
      </c>
    </row>
    <row r="249" spans="1:12" ht="15.75">
      <c r="A249" s="104">
        <v>44939</v>
      </c>
      <c r="B249" s="105" t="s">
        <v>18</v>
      </c>
      <c r="C249" s="105" t="s">
        <v>40</v>
      </c>
      <c r="D249" s="106" t="s">
        <v>6</v>
      </c>
      <c r="E249" s="107">
        <v>2500</v>
      </c>
      <c r="F249" s="108">
        <v>4.0524681151808695</v>
      </c>
      <c r="G249" s="109" t="s">
        <v>155</v>
      </c>
      <c r="H249" s="110"/>
      <c r="I249" s="109" t="s">
        <v>127</v>
      </c>
      <c r="J249" s="111" t="s">
        <v>22</v>
      </c>
      <c r="K249" s="112" t="s">
        <v>43</v>
      </c>
      <c r="L249" s="114">
        <v>616.90800000000002</v>
      </c>
    </row>
    <row r="250" spans="1:12" ht="15.75">
      <c r="A250" s="104">
        <v>44939</v>
      </c>
      <c r="B250" s="105" t="s">
        <v>18</v>
      </c>
      <c r="C250" s="105" t="s">
        <v>40</v>
      </c>
      <c r="D250" s="106" t="s">
        <v>6</v>
      </c>
      <c r="E250" s="107">
        <v>2500</v>
      </c>
      <c r="F250" s="108">
        <v>4.0524681151808695</v>
      </c>
      <c r="G250" s="109" t="s">
        <v>156</v>
      </c>
      <c r="H250" s="110"/>
      <c r="I250" s="109" t="s">
        <v>136</v>
      </c>
      <c r="J250" s="111" t="s">
        <v>22</v>
      </c>
      <c r="K250" s="112" t="s">
        <v>43</v>
      </c>
      <c r="L250" s="114">
        <v>616.90800000000002</v>
      </c>
    </row>
    <row r="251" spans="1:12" ht="15.75">
      <c r="A251" s="104">
        <v>44939</v>
      </c>
      <c r="B251" s="105" t="s">
        <v>18</v>
      </c>
      <c r="C251" s="105" t="s">
        <v>40</v>
      </c>
      <c r="D251" s="106" t="s">
        <v>6</v>
      </c>
      <c r="E251" s="107">
        <v>2500</v>
      </c>
      <c r="F251" s="108">
        <v>4.0524681151808695</v>
      </c>
      <c r="G251" s="109" t="s">
        <v>157</v>
      </c>
      <c r="H251" s="110"/>
      <c r="I251" s="109" t="s">
        <v>44</v>
      </c>
      <c r="J251" s="111" t="s">
        <v>22</v>
      </c>
      <c r="K251" s="112" t="s">
        <v>43</v>
      </c>
      <c r="L251" s="114">
        <v>616.90800000000002</v>
      </c>
    </row>
    <row r="252" spans="1:12" ht="15.75">
      <c r="A252" s="104">
        <v>44939</v>
      </c>
      <c r="B252" s="105" t="s">
        <v>18</v>
      </c>
      <c r="C252" s="105" t="s">
        <v>40</v>
      </c>
      <c r="D252" s="106" t="s">
        <v>10</v>
      </c>
      <c r="E252" s="107">
        <v>2500</v>
      </c>
      <c r="F252" s="108">
        <v>4.0763324226263196</v>
      </c>
      <c r="G252" s="109" t="s">
        <v>158</v>
      </c>
      <c r="H252" s="110"/>
      <c r="I252" s="109" t="s">
        <v>15</v>
      </c>
      <c r="J252" s="111" t="s">
        <v>22</v>
      </c>
      <c r="K252" s="112" t="s">
        <v>106</v>
      </c>
      <c r="L252" s="113">
        <v>613.29639999999995</v>
      </c>
    </row>
    <row r="253" spans="1:12" ht="15.75">
      <c r="A253" s="104">
        <v>44939</v>
      </c>
      <c r="B253" s="105" t="s">
        <v>18</v>
      </c>
      <c r="C253" s="105" t="s">
        <v>40</v>
      </c>
      <c r="D253" s="106" t="s">
        <v>10</v>
      </c>
      <c r="E253" s="107">
        <v>2500</v>
      </c>
      <c r="F253" s="108">
        <v>4.0763324226263196</v>
      </c>
      <c r="G253" s="109" t="s">
        <v>159</v>
      </c>
      <c r="H253" s="110"/>
      <c r="I253" s="109" t="s">
        <v>135</v>
      </c>
      <c r="J253" s="111" t="s">
        <v>22</v>
      </c>
      <c r="K253" s="112" t="s">
        <v>106</v>
      </c>
      <c r="L253" s="113">
        <v>613.29639999999995</v>
      </c>
    </row>
    <row r="254" spans="1:12" ht="15.75">
      <c r="A254" s="104">
        <v>44939</v>
      </c>
      <c r="B254" s="105" t="s">
        <v>45</v>
      </c>
      <c r="C254" s="116" t="s">
        <v>57</v>
      </c>
      <c r="D254" s="106" t="s">
        <v>7</v>
      </c>
      <c r="E254" s="121">
        <v>1900</v>
      </c>
      <c r="F254" s="108">
        <v>3.0980126411960027</v>
      </c>
      <c r="G254" s="118" t="s">
        <v>60</v>
      </c>
      <c r="H254" s="110"/>
      <c r="I254" s="109" t="s">
        <v>39</v>
      </c>
      <c r="J254" s="111" t="s">
        <v>22</v>
      </c>
      <c r="K254" s="112" t="s">
        <v>106</v>
      </c>
      <c r="L254" s="113">
        <v>613.29639999999995</v>
      </c>
    </row>
    <row r="255" spans="1:12" ht="15.75">
      <c r="A255" s="104">
        <v>44939</v>
      </c>
      <c r="B255" s="105" t="s">
        <v>45</v>
      </c>
      <c r="C255" s="116" t="s">
        <v>57</v>
      </c>
      <c r="D255" s="106" t="s">
        <v>7</v>
      </c>
      <c r="E255" s="121">
        <v>1500</v>
      </c>
      <c r="F255" s="108">
        <v>2.4457994535757916</v>
      </c>
      <c r="G255" s="109" t="s">
        <v>92</v>
      </c>
      <c r="H255" s="110"/>
      <c r="I255" s="109" t="s">
        <v>58</v>
      </c>
      <c r="J255" s="111" t="s">
        <v>22</v>
      </c>
      <c r="K255" s="112" t="s">
        <v>106</v>
      </c>
      <c r="L255" s="113">
        <v>613.29639999999995</v>
      </c>
    </row>
    <row r="256" spans="1:12" ht="15.75">
      <c r="A256" s="104">
        <v>44939</v>
      </c>
      <c r="B256" s="105" t="s">
        <v>45</v>
      </c>
      <c r="C256" s="116" t="s">
        <v>57</v>
      </c>
      <c r="D256" s="106" t="s">
        <v>10</v>
      </c>
      <c r="E256" s="107">
        <v>2000</v>
      </c>
      <c r="F256" s="108">
        <v>3.2610659381010554</v>
      </c>
      <c r="G256" s="118" t="s">
        <v>62</v>
      </c>
      <c r="H256" s="110"/>
      <c r="I256" s="109" t="s">
        <v>15</v>
      </c>
      <c r="J256" s="111" t="s">
        <v>22</v>
      </c>
      <c r="K256" s="112" t="s">
        <v>106</v>
      </c>
      <c r="L256" s="113">
        <v>613.29639999999995</v>
      </c>
    </row>
    <row r="257" spans="1:12" ht="15.75">
      <c r="A257" s="104">
        <v>44939</v>
      </c>
      <c r="B257" s="105" t="s">
        <v>179</v>
      </c>
      <c r="C257" s="105" t="s">
        <v>272</v>
      </c>
      <c r="D257" s="106" t="s">
        <v>10</v>
      </c>
      <c r="E257" s="107">
        <v>350</v>
      </c>
      <c r="F257" s="108">
        <v>0.57068653916768475</v>
      </c>
      <c r="G257" s="118" t="s">
        <v>78</v>
      </c>
      <c r="H257" s="110"/>
      <c r="I257" s="109" t="s">
        <v>15</v>
      </c>
      <c r="J257" s="111" t="s">
        <v>22</v>
      </c>
      <c r="K257" s="112" t="s">
        <v>106</v>
      </c>
      <c r="L257" s="113">
        <v>613.29639999999995</v>
      </c>
    </row>
    <row r="258" spans="1:12" ht="15.75">
      <c r="A258" s="104">
        <v>44939</v>
      </c>
      <c r="B258" s="105" t="s">
        <v>250</v>
      </c>
      <c r="C258" s="105" t="s">
        <v>272</v>
      </c>
      <c r="D258" s="106" t="s">
        <v>10</v>
      </c>
      <c r="E258" s="107">
        <v>5400</v>
      </c>
      <c r="F258" s="108">
        <v>8.8048780328728498</v>
      </c>
      <c r="G258" s="118" t="s">
        <v>78</v>
      </c>
      <c r="H258" s="110"/>
      <c r="I258" s="109" t="s">
        <v>15</v>
      </c>
      <c r="J258" s="111" t="s">
        <v>22</v>
      </c>
      <c r="K258" s="112" t="s">
        <v>106</v>
      </c>
      <c r="L258" s="113">
        <v>613.29639999999995</v>
      </c>
    </row>
    <row r="259" spans="1:12" ht="15.75">
      <c r="A259" s="104">
        <v>44939</v>
      </c>
      <c r="B259" s="105" t="s">
        <v>251</v>
      </c>
      <c r="C259" s="105" t="s">
        <v>272</v>
      </c>
      <c r="D259" s="106" t="s">
        <v>10</v>
      </c>
      <c r="E259" s="107">
        <v>4500</v>
      </c>
      <c r="F259" s="108">
        <v>7.3373983607273745</v>
      </c>
      <c r="G259" s="118" t="s">
        <v>78</v>
      </c>
      <c r="H259" s="110"/>
      <c r="I259" s="109" t="s">
        <v>15</v>
      </c>
      <c r="J259" s="111" t="s">
        <v>22</v>
      </c>
      <c r="K259" s="112" t="s">
        <v>106</v>
      </c>
      <c r="L259" s="113">
        <v>613.29639999999995</v>
      </c>
    </row>
    <row r="260" spans="1:12" ht="15.75">
      <c r="A260" s="104">
        <v>44939</v>
      </c>
      <c r="B260" s="105" t="s">
        <v>177</v>
      </c>
      <c r="C260" s="105" t="s">
        <v>272</v>
      </c>
      <c r="D260" s="106" t="s">
        <v>10</v>
      </c>
      <c r="E260" s="117">
        <v>3450</v>
      </c>
      <c r="F260" s="108">
        <v>5.6253387432243205</v>
      </c>
      <c r="G260" s="118" t="s">
        <v>78</v>
      </c>
      <c r="H260" s="110"/>
      <c r="I260" s="109" t="s">
        <v>15</v>
      </c>
      <c r="J260" s="111" t="s">
        <v>22</v>
      </c>
      <c r="K260" s="112" t="s">
        <v>106</v>
      </c>
      <c r="L260" s="113">
        <v>613.29639999999995</v>
      </c>
    </row>
    <row r="261" spans="1:12" ht="15.75">
      <c r="A261" s="104">
        <v>44939</v>
      </c>
      <c r="B261" s="105" t="s">
        <v>178</v>
      </c>
      <c r="C261" s="105" t="s">
        <v>272</v>
      </c>
      <c r="D261" s="106" t="s">
        <v>10</v>
      </c>
      <c r="E261" s="117">
        <v>2900</v>
      </c>
      <c r="F261" s="108">
        <v>4.7285456102465302</v>
      </c>
      <c r="G261" s="118" t="s">
        <v>78</v>
      </c>
      <c r="H261" s="110"/>
      <c r="I261" s="109" t="s">
        <v>15</v>
      </c>
      <c r="J261" s="111" t="s">
        <v>22</v>
      </c>
      <c r="K261" s="112" t="s">
        <v>106</v>
      </c>
      <c r="L261" s="113">
        <v>613.29639999999995</v>
      </c>
    </row>
    <row r="262" spans="1:12" ht="15.75">
      <c r="A262" s="104">
        <v>44939</v>
      </c>
      <c r="B262" s="105" t="s">
        <v>252</v>
      </c>
      <c r="C262" s="105" t="s">
        <v>272</v>
      </c>
      <c r="D262" s="106" t="s">
        <v>10</v>
      </c>
      <c r="E262" s="107">
        <v>850</v>
      </c>
      <c r="F262" s="108">
        <v>1.3859530236929485</v>
      </c>
      <c r="G262" s="118" t="s">
        <v>78</v>
      </c>
      <c r="H262" s="110"/>
      <c r="I262" s="109" t="s">
        <v>15</v>
      </c>
      <c r="J262" s="111" t="s">
        <v>22</v>
      </c>
      <c r="K262" s="112" t="s">
        <v>106</v>
      </c>
      <c r="L262" s="113">
        <v>613.29639999999995</v>
      </c>
    </row>
    <row r="263" spans="1:12" ht="15.75">
      <c r="A263" s="104">
        <v>44939</v>
      </c>
      <c r="B263" s="133" t="s">
        <v>266</v>
      </c>
      <c r="C263" s="119" t="s">
        <v>49</v>
      </c>
      <c r="D263" s="138" t="s">
        <v>10</v>
      </c>
      <c r="E263" s="134">
        <v>200000</v>
      </c>
      <c r="F263" s="108">
        <v>311.87332952847873</v>
      </c>
      <c r="G263" s="135" t="s">
        <v>267</v>
      </c>
      <c r="H263" s="136"/>
      <c r="I263" s="136" t="s">
        <v>56</v>
      </c>
      <c r="J263" s="111" t="s">
        <v>22</v>
      </c>
      <c r="K263" s="112" t="s">
        <v>106</v>
      </c>
      <c r="L263" s="113">
        <v>641.28599999999994</v>
      </c>
    </row>
    <row r="264" spans="1:12" ht="15.75">
      <c r="A264" s="104">
        <v>44940</v>
      </c>
      <c r="B264" s="119" t="s">
        <v>199</v>
      </c>
      <c r="C264" s="116" t="s">
        <v>57</v>
      </c>
      <c r="D264" s="106" t="s">
        <v>7</v>
      </c>
      <c r="E264" s="139">
        <v>1800</v>
      </c>
      <c r="F264" s="108">
        <v>2.9349593442909501</v>
      </c>
      <c r="G264" s="129" t="s">
        <v>200</v>
      </c>
      <c r="H264" s="110"/>
      <c r="I264" s="109" t="s">
        <v>20</v>
      </c>
      <c r="J264" s="111" t="s">
        <v>22</v>
      </c>
      <c r="K264" s="112" t="s">
        <v>106</v>
      </c>
      <c r="L264" s="113">
        <v>613.29639999999995</v>
      </c>
    </row>
    <row r="265" spans="1:12" ht="15.75">
      <c r="A265" s="122">
        <v>44940</v>
      </c>
      <c r="B265" s="123" t="s">
        <v>45</v>
      </c>
      <c r="C265" s="116" t="s">
        <v>57</v>
      </c>
      <c r="D265" s="124" t="s">
        <v>9</v>
      </c>
      <c r="E265" s="125">
        <v>1600</v>
      </c>
      <c r="F265" s="108">
        <v>2.6088527504808443</v>
      </c>
      <c r="G265" s="126" t="s">
        <v>59</v>
      </c>
      <c r="H265" s="110"/>
      <c r="I265" s="118" t="s">
        <v>16</v>
      </c>
      <c r="J265" s="111" t="s">
        <v>22</v>
      </c>
      <c r="K265" s="112" t="s">
        <v>106</v>
      </c>
      <c r="L265" s="113">
        <v>613.29639999999995</v>
      </c>
    </row>
    <row r="266" spans="1:12" ht="15.75">
      <c r="A266" s="115">
        <v>44940</v>
      </c>
      <c r="B266" s="105" t="s">
        <v>45</v>
      </c>
      <c r="C266" s="116" t="s">
        <v>57</v>
      </c>
      <c r="D266" s="106" t="s">
        <v>6</v>
      </c>
      <c r="E266" s="121">
        <v>1600</v>
      </c>
      <c r="F266" s="108">
        <v>2.6088527504808443</v>
      </c>
      <c r="G266" s="109" t="s">
        <v>65</v>
      </c>
      <c r="H266" s="110"/>
      <c r="I266" s="118" t="s">
        <v>13</v>
      </c>
      <c r="J266" s="111" t="s">
        <v>22</v>
      </c>
      <c r="K266" s="112" t="s">
        <v>106</v>
      </c>
      <c r="L266" s="113">
        <v>613.29639999999995</v>
      </c>
    </row>
    <row r="267" spans="1:12" ht="15.75">
      <c r="A267" s="104">
        <v>44940</v>
      </c>
      <c r="B267" s="105" t="s">
        <v>208</v>
      </c>
      <c r="C267" s="116" t="s">
        <v>57</v>
      </c>
      <c r="D267" s="106" t="s">
        <v>6</v>
      </c>
      <c r="E267" s="131">
        <v>1500</v>
      </c>
      <c r="F267" s="108">
        <v>2.4457994535757916</v>
      </c>
      <c r="G267" s="118" t="s">
        <v>185</v>
      </c>
      <c r="H267" s="109">
        <v>1</v>
      </c>
      <c r="I267" s="130" t="s">
        <v>24</v>
      </c>
      <c r="J267" s="111" t="s">
        <v>22</v>
      </c>
      <c r="K267" s="112" t="s">
        <v>106</v>
      </c>
      <c r="L267" s="113">
        <v>613.29639999999995</v>
      </c>
    </row>
    <row r="268" spans="1:12" ht="15.75">
      <c r="A268" s="104">
        <v>44940</v>
      </c>
      <c r="B268" s="105" t="s">
        <v>45</v>
      </c>
      <c r="C268" s="116" t="s">
        <v>57</v>
      </c>
      <c r="D268" s="106" t="s">
        <v>6</v>
      </c>
      <c r="E268" s="131">
        <v>1900</v>
      </c>
      <c r="F268" s="108">
        <v>3.0980126411960027</v>
      </c>
      <c r="G268" s="118" t="s">
        <v>183</v>
      </c>
      <c r="H268" s="109">
        <v>1</v>
      </c>
      <c r="I268" s="130" t="s">
        <v>24</v>
      </c>
      <c r="J268" s="111" t="s">
        <v>22</v>
      </c>
      <c r="K268" s="112" t="s">
        <v>106</v>
      </c>
      <c r="L268" s="113">
        <v>613.29639999999995</v>
      </c>
    </row>
    <row r="269" spans="1:12" ht="15.75">
      <c r="A269" s="104">
        <v>44940</v>
      </c>
      <c r="B269" s="105" t="s">
        <v>46</v>
      </c>
      <c r="C269" s="105" t="s">
        <v>264</v>
      </c>
      <c r="D269" s="106" t="s">
        <v>6</v>
      </c>
      <c r="E269" s="131">
        <v>5000</v>
      </c>
      <c r="F269" s="108">
        <v>8.1049362303617389</v>
      </c>
      <c r="G269" s="118" t="s">
        <v>183</v>
      </c>
      <c r="H269" s="109">
        <v>1</v>
      </c>
      <c r="I269" s="130" t="s">
        <v>24</v>
      </c>
      <c r="J269" s="111" t="s">
        <v>22</v>
      </c>
      <c r="K269" s="112" t="s">
        <v>43</v>
      </c>
      <c r="L269" s="114">
        <v>616.90800000000002</v>
      </c>
    </row>
    <row r="270" spans="1:12" ht="15.75">
      <c r="A270" s="104">
        <v>44940</v>
      </c>
      <c r="B270" s="105" t="s">
        <v>81</v>
      </c>
      <c r="C270" s="116" t="s">
        <v>57</v>
      </c>
      <c r="D270" s="106" t="s">
        <v>6</v>
      </c>
      <c r="E270" s="120">
        <v>1200</v>
      </c>
      <c r="F270" s="108">
        <v>1.9566395628606332</v>
      </c>
      <c r="G270" s="118" t="s">
        <v>63</v>
      </c>
      <c r="H270" s="110"/>
      <c r="I270" s="118" t="s">
        <v>44</v>
      </c>
      <c r="J270" s="111" t="s">
        <v>22</v>
      </c>
      <c r="K270" s="112" t="s">
        <v>106</v>
      </c>
      <c r="L270" s="113">
        <v>613.29639999999995</v>
      </c>
    </row>
    <row r="271" spans="1:12" ht="15.75">
      <c r="A271" s="104">
        <v>44940</v>
      </c>
      <c r="B271" s="105" t="s">
        <v>228</v>
      </c>
      <c r="C271" s="116" t="s">
        <v>57</v>
      </c>
      <c r="D271" s="106" t="s">
        <v>6</v>
      </c>
      <c r="E271" s="131">
        <v>1500</v>
      </c>
      <c r="F271" s="108">
        <v>2.4457994535757916</v>
      </c>
      <c r="G271" s="118" t="s">
        <v>220</v>
      </c>
      <c r="H271" s="109">
        <v>2</v>
      </c>
      <c r="I271" s="118" t="s">
        <v>104</v>
      </c>
      <c r="J271" s="111" t="s">
        <v>22</v>
      </c>
      <c r="K271" s="112" t="s">
        <v>106</v>
      </c>
      <c r="L271" s="113">
        <v>613.29639999999995</v>
      </c>
    </row>
    <row r="272" spans="1:12" ht="15.75">
      <c r="A272" s="104">
        <v>44940</v>
      </c>
      <c r="B272" s="105" t="s">
        <v>45</v>
      </c>
      <c r="C272" s="116" t="s">
        <v>57</v>
      </c>
      <c r="D272" s="106" t="s">
        <v>6</v>
      </c>
      <c r="E272" s="131">
        <v>1900</v>
      </c>
      <c r="F272" s="108">
        <v>3.0980126411960027</v>
      </c>
      <c r="G272" s="109" t="s">
        <v>220</v>
      </c>
      <c r="H272" s="109">
        <v>2</v>
      </c>
      <c r="I272" s="118" t="s">
        <v>104</v>
      </c>
      <c r="J272" s="111" t="s">
        <v>22</v>
      </c>
      <c r="K272" s="112" t="s">
        <v>106</v>
      </c>
      <c r="L272" s="113">
        <v>613.29639999999995</v>
      </c>
    </row>
    <row r="273" spans="1:12" ht="15.75">
      <c r="A273" s="104">
        <v>44940</v>
      </c>
      <c r="B273" s="105" t="s">
        <v>46</v>
      </c>
      <c r="C273" s="105" t="s">
        <v>264</v>
      </c>
      <c r="D273" s="106" t="s">
        <v>6</v>
      </c>
      <c r="E273" s="131">
        <v>5000</v>
      </c>
      <c r="F273" s="108">
        <v>8.1049362303617389</v>
      </c>
      <c r="G273" s="109" t="s">
        <v>220</v>
      </c>
      <c r="H273" s="109">
        <v>2</v>
      </c>
      <c r="I273" s="118" t="s">
        <v>104</v>
      </c>
      <c r="J273" s="111" t="s">
        <v>22</v>
      </c>
      <c r="K273" s="112" t="s">
        <v>43</v>
      </c>
      <c r="L273" s="114">
        <v>616.90800000000002</v>
      </c>
    </row>
    <row r="274" spans="1:12" ht="15.75">
      <c r="A274" s="104">
        <v>44940</v>
      </c>
      <c r="B274" s="105" t="s">
        <v>244</v>
      </c>
      <c r="C274" s="116" t="s">
        <v>57</v>
      </c>
      <c r="D274" s="106" t="s">
        <v>6</v>
      </c>
      <c r="E274" s="131">
        <v>2000</v>
      </c>
      <c r="F274" s="108">
        <v>3.2610659381010554</v>
      </c>
      <c r="G274" s="118" t="s">
        <v>238</v>
      </c>
      <c r="H274" s="109">
        <v>3</v>
      </c>
      <c r="I274" s="118" t="s">
        <v>136</v>
      </c>
      <c r="J274" s="111" t="s">
        <v>22</v>
      </c>
      <c r="K274" s="112" t="s">
        <v>106</v>
      </c>
      <c r="L274" s="113">
        <v>613.29639999999995</v>
      </c>
    </row>
    <row r="275" spans="1:12" ht="15.75">
      <c r="A275" s="104">
        <v>44940</v>
      </c>
      <c r="B275" s="105" t="s">
        <v>245</v>
      </c>
      <c r="C275" s="116" t="s">
        <v>57</v>
      </c>
      <c r="D275" s="106" t="s">
        <v>6</v>
      </c>
      <c r="E275" s="131">
        <v>5000</v>
      </c>
      <c r="F275" s="108">
        <v>8.1526648452526391</v>
      </c>
      <c r="G275" s="109" t="s">
        <v>238</v>
      </c>
      <c r="H275" s="109">
        <v>3</v>
      </c>
      <c r="I275" s="118" t="s">
        <v>136</v>
      </c>
      <c r="J275" s="111" t="s">
        <v>22</v>
      </c>
      <c r="K275" s="112" t="s">
        <v>106</v>
      </c>
      <c r="L275" s="113">
        <v>613.29639999999995</v>
      </c>
    </row>
    <row r="276" spans="1:12" ht="15.75">
      <c r="A276" s="104">
        <v>44940</v>
      </c>
      <c r="B276" s="105" t="s">
        <v>191</v>
      </c>
      <c r="C276" s="116" t="s">
        <v>57</v>
      </c>
      <c r="D276" s="106" t="s">
        <v>6</v>
      </c>
      <c r="E276" s="131">
        <v>5000</v>
      </c>
      <c r="F276" s="108">
        <v>8.1526648452526391</v>
      </c>
      <c r="G276" s="118" t="s">
        <v>238</v>
      </c>
      <c r="H276" s="109">
        <v>3</v>
      </c>
      <c r="I276" s="118" t="s">
        <v>136</v>
      </c>
      <c r="J276" s="111" t="s">
        <v>22</v>
      </c>
      <c r="K276" s="112" t="s">
        <v>106</v>
      </c>
      <c r="L276" s="113">
        <v>613.29639999999995</v>
      </c>
    </row>
    <row r="277" spans="1:12" ht="15.75">
      <c r="A277" s="104">
        <v>44940</v>
      </c>
      <c r="B277" s="105" t="s">
        <v>131</v>
      </c>
      <c r="C277" s="116" t="s">
        <v>57</v>
      </c>
      <c r="D277" s="106" t="s">
        <v>6</v>
      </c>
      <c r="E277" s="131">
        <v>4000</v>
      </c>
      <c r="F277" s="108">
        <v>6.5221318762021108</v>
      </c>
      <c r="G277" s="118" t="s">
        <v>246</v>
      </c>
      <c r="H277" s="109">
        <v>3</v>
      </c>
      <c r="I277" s="118" t="s">
        <v>136</v>
      </c>
      <c r="J277" s="111" t="s">
        <v>22</v>
      </c>
      <c r="K277" s="112" t="s">
        <v>106</v>
      </c>
      <c r="L277" s="113">
        <v>613.29639999999995</v>
      </c>
    </row>
    <row r="278" spans="1:12" ht="15.75">
      <c r="A278" s="104">
        <v>44940</v>
      </c>
      <c r="B278" s="105" t="s">
        <v>45</v>
      </c>
      <c r="C278" s="116" t="s">
        <v>57</v>
      </c>
      <c r="D278" s="106" t="s">
        <v>6</v>
      </c>
      <c r="E278" s="131">
        <v>1500</v>
      </c>
      <c r="F278" s="108">
        <v>2.4457994535757916</v>
      </c>
      <c r="G278" s="109" t="s">
        <v>238</v>
      </c>
      <c r="H278" s="109">
        <v>3</v>
      </c>
      <c r="I278" s="118" t="s">
        <v>136</v>
      </c>
      <c r="J278" s="111" t="s">
        <v>22</v>
      </c>
      <c r="K278" s="112" t="s">
        <v>106</v>
      </c>
      <c r="L278" s="113">
        <v>613.29639999999995</v>
      </c>
    </row>
    <row r="279" spans="1:12" ht="15.75">
      <c r="A279" s="104">
        <v>44940</v>
      </c>
      <c r="B279" s="105" t="s">
        <v>46</v>
      </c>
      <c r="C279" s="105" t="s">
        <v>264</v>
      </c>
      <c r="D279" s="106" t="s">
        <v>6</v>
      </c>
      <c r="E279" s="131">
        <v>3000</v>
      </c>
      <c r="F279" s="108">
        <v>4.8629617382170434</v>
      </c>
      <c r="G279" s="109" t="s">
        <v>238</v>
      </c>
      <c r="H279" s="109">
        <v>3</v>
      </c>
      <c r="I279" s="118" t="s">
        <v>136</v>
      </c>
      <c r="J279" s="111" t="s">
        <v>22</v>
      </c>
      <c r="K279" s="112" t="s">
        <v>43</v>
      </c>
      <c r="L279" s="114">
        <v>616.90800000000002</v>
      </c>
    </row>
    <row r="280" spans="1:12" ht="15.75">
      <c r="A280" s="104">
        <v>44940</v>
      </c>
      <c r="B280" s="105" t="s">
        <v>45</v>
      </c>
      <c r="C280" s="116" t="s">
        <v>57</v>
      </c>
      <c r="D280" s="106" t="s">
        <v>6</v>
      </c>
      <c r="E280" s="131">
        <v>500</v>
      </c>
      <c r="F280" s="108">
        <v>0.81526648452526385</v>
      </c>
      <c r="G280" s="118" t="s">
        <v>142</v>
      </c>
      <c r="H280" s="110"/>
      <c r="I280" s="118" t="s">
        <v>119</v>
      </c>
      <c r="J280" s="111" t="s">
        <v>22</v>
      </c>
      <c r="K280" s="112" t="s">
        <v>106</v>
      </c>
      <c r="L280" s="113">
        <v>613.29639999999995</v>
      </c>
    </row>
    <row r="281" spans="1:12" ht="15.75">
      <c r="A281" s="104">
        <v>44940</v>
      </c>
      <c r="B281" s="105" t="s">
        <v>45</v>
      </c>
      <c r="C281" s="116" t="s">
        <v>57</v>
      </c>
      <c r="D281" s="106" t="s">
        <v>7</v>
      </c>
      <c r="E281" s="121">
        <v>1000</v>
      </c>
      <c r="F281" s="108">
        <v>1.6305329690505277</v>
      </c>
      <c r="G281" s="109" t="s">
        <v>133</v>
      </c>
      <c r="H281" s="110"/>
      <c r="I281" s="109" t="s">
        <v>12</v>
      </c>
      <c r="J281" s="111" t="s">
        <v>22</v>
      </c>
      <c r="K281" s="112" t="s">
        <v>106</v>
      </c>
      <c r="L281" s="113">
        <v>613.29639999999995</v>
      </c>
    </row>
    <row r="282" spans="1:12" ht="15.75">
      <c r="A282" s="104">
        <v>44940</v>
      </c>
      <c r="B282" s="105" t="s">
        <v>45</v>
      </c>
      <c r="C282" s="116" t="s">
        <v>57</v>
      </c>
      <c r="D282" s="106" t="s">
        <v>10</v>
      </c>
      <c r="E282" s="117">
        <v>1800</v>
      </c>
      <c r="F282" s="108">
        <v>2.9349593442909501</v>
      </c>
      <c r="G282" s="118" t="s">
        <v>247</v>
      </c>
      <c r="H282" s="110"/>
      <c r="I282" s="118" t="s">
        <v>135</v>
      </c>
      <c r="J282" s="111" t="s">
        <v>22</v>
      </c>
      <c r="K282" s="112" t="s">
        <v>106</v>
      </c>
      <c r="L282" s="113">
        <v>613.29639999999995</v>
      </c>
    </row>
    <row r="283" spans="1:12" ht="15.75">
      <c r="A283" s="104">
        <v>44940</v>
      </c>
      <c r="B283" s="105" t="s">
        <v>18</v>
      </c>
      <c r="C283" s="105" t="s">
        <v>40</v>
      </c>
      <c r="D283" s="106" t="s">
        <v>9</v>
      </c>
      <c r="E283" s="107">
        <v>5000</v>
      </c>
      <c r="F283" s="108">
        <v>8.1526648452526391</v>
      </c>
      <c r="G283" s="109" t="s">
        <v>145</v>
      </c>
      <c r="H283" s="110"/>
      <c r="I283" s="109" t="s">
        <v>17</v>
      </c>
      <c r="J283" s="111" t="s">
        <v>22</v>
      </c>
      <c r="K283" s="112" t="s">
        <v>106</v>
      </c>
      <c r="L283" s="113">
        <v>613.29639999999995</v>
      </c>
    </row>
    <row r="284" spans="1:12" ht="15.75">
      <c r="A284" s="104">
        <v>44940</v>
      </c>
      <c r="B284" s="105" t="s">
        <v>18</v>
      </c>
      <c r="C284" s="105" t="s">
        <v>40</v>
      </c>
      <c r="D284" s="106" t="s">
        <v>9</v>
      </c>
      <c r="E284" s="107">
        <v>5000</v>
      </c>
      <c r="F284" s="108">
        <v>8.1526648452526391</v>
      </c>
      <c r="G284" s="109" t="s">
        <v>146</v>
      </c>
      <c r="H284" s="110"/>
      <c r="I284" s="109" t="s">
        <v>16</v>
      </c>
      <c r="J284" s="111" t="s">
        <v>22</v>
      </c>
      <c r="K284" s="112" t="s">
        <v>106</v>
      </c>
      <c r="L284" s="113">
        <v>613.29639999999995</v>
      </c>
    </row>
    <row r="285" spans="1:12" ht="15.75">
      <c r="A285" s="104">
        <v>44940</v>
      </c>
      <c r="B285" s="105" t="s">
        <v>18</v>
      </c>
      <c r="C285" s="105" t="s">
        <v>40</v>
      </c>
      <c r="D285" s="106" t="s">
        <v>7</v>
      </c>
      <c r="E285" s="107">
        <v>5000</v>
      </c>
      <c r="F285" s="108">
        <v>8.1049362303617389</v>
      </c>
      <c r="G285" s="109" t="s">
        <v>147</v>
      </c>
      <c r="H285" s="110"/>
      <c r="I285" s="109" t="s">
        <v>20</v>
      </c>
      <c r="J285" s="111" t="s">
        <v>22</v>
      </c>
      <c r="K285" s="112" t="s">
        <v>43</v>
      </c>
      <c r="L285" s="114">
        <v>616.90800000000002</v>
      </c>
    </row>
    <row r="286" spans="1:12" ht="15.75">
      <c r="A286" s="104">
        <v>44940</v>
      </c>
      <c r="B286" s="105" t="s">
        <v>18</v>
      </c>
      <c r="C286" s="105" t="s">
        <v>40</v>
      </c>
      <c r="D286" s="106" t="s">
        <v>6</v>
      </c>
      <c r="E286" s="107">
        <v>5000</v>
      </c>
      <c r="F286" s="108">
        <v>8.1049362303617389</v>
      </c>
      <c r="G286" s="109" t="s">
        <v>148</v>
      </c>
      <c r="H286" s="110"/>
      <c r="I286" s="109" t="s">
        <v>13</v>
      </c>
      <c r="J286" s="111" t="s">
        <v>22</v>
      </c>
      <c r="K286" s="112" t="s">
        <v>43</v>
      </c>
      <c r="L286" s="114">
        <v>616.90800000000002</v>
      </c>
    </row>
    <row r="287" spans="1:12" ht="15.75">
      <c r="A287" s="104">
        <v>44940</v>
      </c>
      <c r="B287" s="105" t="s">
        <v>18</v>
      </c>
      <c r="C287" s="105" t="s">
        <v>40</v>
      </c>
      <c r="D287" s="106" t="s">
        <v>7</v>
      </c>
      <c r="E287" s="107">
        <v>2500</v>
      </c>
      <c r="F287" s="108">
        <v>4.0524681151808695</v>
      </c>
      <c r="G287" s="109" t="s">
        <v>149</v>
      </c>
      <c r="H287" s="110"/>
      <c r="I287" s="109" t="s">
        <v>14</v>
      </c>
      <c r="J287" s="111" t="s">
        <v>22</v>
      </c>
      <c r="K287" s="112" t="s">
        <v>43</v>
      </c>
      <c r="L287" s="114">
        <v>616.90800000000002</v>
      </c>
    </row>
    <row r="288" spans="1:12" ht="15.75">
      <c r="A288" s="104">
        <v>44940</v>
      </c>
      <c r="B288" s="105" t="s">
        <v>18</v>
      </c>
      <c r="C288" s="105" t="s">
        <v>40</v>
      </c>
      <c r="D288" s="106" t="s">
        <v>7</v>
      </c>
      <c r="E288" s="107">
        <v>2500</v>
      </c>
      <c r="F288" s="108">
        <v>4.0524681151808695</v>
      </c>
      <c r="G288" s="109" t="s">
        <v>149</v>
      </c>
      <c r="H288" s="110"/>
      <c r="I288" s="109" t="s">
        <v>39</v>
      </c>
      <c r="J288" s="111" t="s">
        <v>22</v>
      </c>
      <c r="K288" s="112" t="s">
        <v>43</v>
      </c>
      <c r="L288" s="114">
        <v>616.90800000000002</v>
      </c>
    </row>
    <row r="289" spans="1:12" ht="15.75">
      <c r="A289" s="104">
        <v>44940</v>
      </c>
      <c r="B289" s="105" t="s">
        <v>18</v>
      </c>
      <c r="C289" s="105" t="s">
        <v>40</v>
      </c>
      <c r="D289" s="106" t="s">
        <v>7</v>
      </c>
      <c r="E289" s="107">
        <v>2500</v>
      </c>
      <c r="F289" s="108">
        <v>4.0524681151808695</v>
      </c>
      <c r="G289" s="109" t="s">
        <v>150</v>
      </c>
      <c r="H289" s="110"/>
      <c r="I289" s="109" t="s">
        <v>12</v>
      </c>
      <c r="J289" s="111" t="s">
        <v>22</v>
      </c>
      <c r="K289" s="112" t="s">
        <v>43</v>
      </c>
      <c r="L289" s="114">
        <v>616.90800000000002</v>
      </c>
    </row>
    <row r="290" spans="1:12" ht="15.75">
      <c r="A290" s="104">
        <v>44940</v>
      </c>
      <c r="B290" s="105" t="s">
        <v>18</v>
      </c>
      <c r="C290" s="105" t="s">
        <v>40</v>
      </c>
      <c r="D290" s="106" t="s">
        <v>7</v>
      </c>
      <c r="E290" s="107">
        <v>2500</v>
      </c>
      <c r="F290" s="108">
        <v>4.0524681151808695</v>
      </c>
      <c r="G290" s="109" t="s">
        <v>151</v>
      </c>
      <c r="H290" s="110"/>
      <c r="I290" s="109" t="s">
        <v>58</v>
      </c>
      <c r="J290" s="111" t="s">
        <v>22</v>
      </c>
      <c r="K290" s="112" t="s">
        <v>43</v>
      </c>
      <c r="L290" s="114">
        <v>616.90800000000002</v>
      </c>
    </row>
    <row r="291" spans="1:12" ht="15.75">
      <c r="A291" s="104">
        <v>44940</v>
      </c>
      <c r="B291" s="105" t="s">
        <v>18</v>
      </c>
      <c r="C291" s="105" t="s">
        <v>40</v>
      </c>
      <c r="D291" s="106" t="s">
        <v>7</v>
      </c>
      <c r="E291" s="107">
        <v>2500</v>
      </c>
      <c r="F291" s="108">
        <v>4.0524681151808695</v>
      </c>
      <c r="G291" s="109" t="s">
        <v>152</v>
      </c>
      <c r="H291" s="110"/>
      <c r="I291" s="109" t="s">
        <v>119</v>
      </c>
      <c r="J291" s="111" t="s">
        <v>22</v>
      </c>
      <c r="K291" s="112" t="s">
        <v>43</v>
      </c>
      <c r="L291" s="114">
        <v>616.90800000000002</v>
      </c>
    </row>
    <row r="292" spans="1:12" ht="15.75">
      <c r="A292" s="104">
        <v>44940</v>
      </c>
      <c r="B292" s="105" t="s">
        <v>18</v>
      </c>
      <c r="C292" s="105" t="s">
        <v>40</v>
      </c>
      <c r="D292" s="106" t="s">
        <v>6</v>
      </c>
      <c r="E292" s="107">
        <v>2500</v>
      </c>
      <c r="F292" s="108">
        <v>4.0524681151808695</v>
      </c>
      <c r="G292" s="109" t="s">
        <v>153</v>
      </c>
      <c r="H292" s="110"/>
      <c r="I292" s="109" t="s">
        <v>24</v>
      </c>
      <c r="J292" s="111" t="s">
        <v>22</v>
      </c>
      <c r="K292" s="112" t="s">
        <v>43</v>
      </c>
      <c r="L292" s="114">
        <v>616.90800000000002</v>
      </c>
    </row>
    <row r="293" spans="1:12" ht="15.75">
      <c r="A293" s="104">
        <v>44940</v>
      </c>
      <c r="B293" s="105" t="s">
        <v>18</v>
      </c>
      <c r="C293" s="105" t="s">
        <v>40</v>
      </c>
      <c r="D293" s="106" t="s">
        <v>6</v>
      </c>
      <c r="E293" s="107">
        <v>2500</v>
      </c>
      <c r="F293" s="108">
        <v>4.0524681151808695</v>
      </c>
      <c r="G293" s="109" t="s">
        <v>154</v>
      </c>
      <c r="H293" s="110"/>
      <c r="I293" s="109" t="s">
        <v>104</v>
      </c>
      <c r="J293" s="111" t="s">
        <v>22</v>
      </c>
      <c r="K293" s="112" t="s">
        <v>43</v>
      </c>
      <c r="L293" s="114">
        <v>616.90800000000002</v>
      </c>
    </row>
    <row r="294" spans="1:12" ht="15.75">
      <c r="A294" s="104">
        <v>44940</v>
      </c>
      <c r="B294" s="105" t="s">
        <v>18</v>
      </c>
      <c r="C294" s="105" t="s">
        <v>40</v>
      </c>
      <c r="D294" s="106" t="s">
        <v>6</v>
      </c>
      <c r="E294" s="107">
        <v>2500</v>
      </c>
      <c r="F294" s="108">
        <v>4.0524681151808695</v>
      </c>
      <c r="G294" s="109" t="s">
        <v>155</v>
      </c>
      <c r="H294" s="110"/>
      <c r="I294" s="109" t="s">
        <v>127</v>
      </c>
      <c r="J294" s="111" t="s">
        <v>22</v>
      </c>
      <c r="K294" s="112" t="s">
        <v>43</v>
      </c>
      <c r="L294" s="114">
        <v>616.90800000000002</v>
      </c>
    </row>
    <row r="295" spans="1:12" ht="15.75">
      <c r="A295" s="104">
        <v>44940</v>
      </c>
      <c r="B295" s="105" t="s">
        <v>18</v>
      </c>
      <c r="C295" s="105" t="s">
        <v>40</v>
      </c>
      <c r="D295" s="106" t="s">
        <v>6</v>
      </c>
      <c r="E295" s="107">
        <v>2500</v>
      </c>
      <c r="F295" s="108">
        <v>4.0524681151808695</v>
      </c>
      <c r="G295" s="109" t="s">
        <v>156</v>
      </c>
      <c r="H295" s="110"/>
      <c r="I295" s="109" t="s">
        <v>136</v>
      </c>
      <c r="J295" s="111" t="s">
        <v>22</v>
      </c>
      <c r="K295" s="112" t="s">
        <v>43</v>
      </c>
      <c r="L295" s="114">
        <v>616.90800000000002</v>
      </c>
    </row>
    <row r="296" spans="1:12" ht="15.75">
      <c r="A296" s="104">
        <v>44940</v>
      </c>
      <c r="B296" s="105" t="s">
        <v>18</v>
      </c>
      <c r="C296" s="105" t="s">
        <v>40</v>
      </c>
      <c r="D296" s="106" t="s">
        <v>6</v>
      </c>
      <c r="E296" s="107">
        <v>2500</v>
      </c>
      <c r="F296" s="108">
        <v>4.0524681151808695</v>
      </c>
      <c r="G296" s="109" t="s">
        <v>157</v>
      </c>
      <c r="H296" s="110"/>
      <c r="I296" s="109" t="s">
        <v>44</v>
      </c>
      <c r="J296" s="111" t="s">
        <v>22</v>
      </c>
      <c r="K296" s="112" t="s">
        <v>43</v>
      </c>
      <c r="L296" s="114">
        <v>616.90800000000002</v>
      </c>
    </row>
    <row r="297" spans="1:12" ht="15.75">
      <c r="A297" s="104">
        <v>44940</v>
      </c>
      <c r="B297" s="105" t="s">
        <v>18</v>
      </c>
      <c r="C297" s="105" t="s">
        <v>40</v>
      </c>
      <c r="D297" s="106" t="s">
        <v>10</v>
      </c>
      <c r="E297" s="107">
        <v>2500</v>
      </c>
      <c r="F297" s="108">
        <v>4.0763324226263196</v>
      </c>
      <c r="G297" s="109" t="s">
        <v>158</v>
      </c>
      <c r="H297" s="110"/>
      <c r="I297" s="109" t="s">
        <v>15</v>
      </c>
      <c r="J297" s="111" t="s">
        <v>22</v>
      </c>
      <c r="K297" s="112" t="s">
        <v>106</v>
      </c>
      <c r="L297" s="113">
        <v>613.29639999999995</v>
      </c>
    </row>
    <row r="298" spans="1:12" ht="15.75">
      <c r="A298" s="104">
        <v>44940</v>
      </c>
      <c r="B298" s="105" t="s">
        <v>18</v>
      </c>
      <c r="C298" s="105" t="s">
        <v>40</v>
      </c>
      <c r="D298" s="106" t="s">
        <v>10</v>
      </c>
      <c r="E298" s="107">
        <v>2500</v>
      </c>
      <c r="F298" s="108">
        <v>4.0763324226263196</v>
      </c>
      <c r="G298" s="109" t="s">
        <v>159</v>
      </c>
      <c r="H298" s="110"/>
      <c r="I298" s="109" t="s">
        <v>135</v>
      </c>
      <c r="J298" s="111" t="s">
        <v>22</v>
      </c>
      <c r="K298" s="112" t="s">
        <v>106</v>
      </c>
      <c r="L298" s="113">
        <v>613.29639999999995</v>
      </c>
    </row>
    <row r="299" spans="1:12" ht="15.75">
      <c r="A299" s="104">
        <v>44940</v>
      </c>
      <c r="B299" s="105" t="s">
        <v>45</v>
      </c>
      <c r="C299" s="116" t="s">
        <v>57</v>
      </c>
      <c r="D299" s="106" t="s">
        <v>10</v>
      </c>
      <c r="E299" s="107">
        <v>2000</v>
      </c>
      <c r="F299" s="108">
        <v>3.2610659381010554</v>
      </c>
      <c r="G299" s="118" t="s">
        <v>78</v>
      </c>
      <c r="H299" s="110"/>
      <c r="I299" s="109" t="s">
        <v>15</v>
      </c>
      <c r="J299" s="111" t="s">
        <v>22</v>
      </c>
      <c r="K299" s="112" t="s">
        <v>106</v>
      </c>
      <c r="L299" s="113">
        <v>613.29639999999995</v>
      </c>
    </row>
    <row r="300" spans="1:12" ht="15.75">
      <c r="A300" s="104">
        <v>44940</v>
      </c>
      <c r="B300" s="105" t="s">
        <v>100</v>
      </c>
      <c r="C300" s="105" t="s">
        <v>89</v>
      </c>
      <c r="D300" s="106" t="s">
        <v>10</v>
      </c>
      <c r="E300" s="107">
        <v>200</v>
      </c>
      <c r="F300" s="108">
        <v>0.32610659381010554</v>
      </c>
      <c r="G300" s="118" t="s">
        <v>62</v>
      </c>
      <c r="H300" s="110"/>
      <c r="I300" s="109" t="s">
        <v>15</v>
      </c>
      <c r="J300" s="111" t="s">
        <v>22</v>
      </c>
      <c r="K300" s="112" t="s">
        <v>106</v>
      </c>
      <c r="L300" s="113">
        <v>613.29639999999995</v>
      </c>
    </row>
    <row r="301" spans="1:12" ht="15.75">
      <c r="A301" s="104">
        <v>44940</v>
      </c>
      <c r="B301" s="105" t="s">
        <v>100</v>
      </c>
      <c r="C301" s="105" t="s">
        <v>89</v>
      </c>
      <c r="D301" s="106" t="s">
        <v>10</v>
      </c>
      <c r="E301" s="107">
        <v>950</v>
      </c>
      <c r="F301" s="108">
        <v>1.5490063205980014</v>
      </c>
      <c r="G301" s="118" t="s">
        <v>62</v>
      </c>
      <c r="H301" s="110"/>
      <c r="I301" s="109" t="s">
        <v>15</v>
      </c>
      <c r="J301" s="111" t="s">
        <v>22</v>
      </c>
      <c r="K301" s="112" t="s">
        <v>106</v>
      </c>
      <c r="L301" s="113">
        <v>613.29639999999995</v>
      </c>
    </row>
    <row r="302" spans="1:12" ht="15.75">
      <c r="A302" s="104">
        <v>44940</v>
      </c>
      <c r="B302" s="105" t="s">
        <v>100</v>
      </c>
      <c r="C302" s="105" t="s">
        <v>89</v>
      </c>
      <c r="D302" s="106" t="s">
        <v>10</v>
      </c>
      <c r="E302" s="107">
        <v>850</v>
      </c>
      <c r="F302" s="108">
        <v>1.3859530236929485</v>
      </c>
      <c r="G302" s="118" t="s">
        <v>62</v>
      </c>
      <c r="H302" s="110"/>
      <c r="I302" s="109" t="s">
        <v>15</v>
      </c>
      <c r="J302" s="111" t="s">
        <v>22</v>
      </c>
      <c r="K302" s="112" t="s">
        <v>106</v>
      </c>
      <c r="L302" s="113">
        <v>613.29639999999995</v>
      </c>
    </row>
    <row r="303" spans="1:12" ht="15.75">
      <c r="A303" s="104">
        <v>44941</v>
      </c>
      <c r="B303" s="105" t="s">
        <v>18</v>
      </c>
      <c r="C303" s="105" t="s">
        <v>40</v>
      </c>
      <c r="D303" s="106" t="s">
        <v>9</v>
      </c>
      <c r="E303" s="107">
        <v>5000</v>
      </c>
      <c r="F303" s="108">
        <v>8.1526648452526391</v>
      </c>
      <c r="G303" s="109" t="s">
        <v>145</v>
      </c>
      <c r="H303" s="110"/>
      <c r="I303" s="109" t="s">
        <v>17</v>
      </c>
      <c r="J303" s="111" t="s">
        <v>22</v>
      </c>
      <c r="K303" s="112" t="s">
        <v>106</v>
      </c>
      <c r="L303" s="113">
        <v>613.29639999999995</v>
      </c>
    </row>
    <row r="304" spans="1:12" ht="15.75">
      <c r="A304" s="104">
        <v>44941</v>
      </c>
      <c r="B304" s="105" t="s">
        <v>18</v>
      </c>
      <c r="C304" s="105" t="s">
        <v>40</v>
      </c>
      <c r="D304" s="106" t="s">
        <v>9</v>
      </c>
      <c r="E304" s="107">
        <v>5000</v>
      </c>
      <c r="F304" s="108">
        <v>8.1526648452526391</v>
      </c>
      <c r="G304" s="109" t="s">
        <v>146</v>
      </c>
      <c r="H304" s="110"/>
      <c r="I304" s="109" t="s">
        <v>16</v>
      </c>
      <c r="J304" s="111" t="s">
        <v>22</v>
      </c>
      <c r="K304" s="112" t="s">
        <v>106</v>
      </c>
      <c r="L304" s="113">
        <v>613.29639999999995</v>
      </c>
    </row>
    <row r="305" spans="1:12" ht="15.75">
      <c r="A305" s="104">
        <v>44941</v>
      </c>
      <c r="B305" s="105" t="s">
        <v>18</v>
      </c>
      <c r="C305" s="105" t="s">
        <v>40</v>
      </c>
      <c r="D305" s="106" t="s">
        <v>7</v>
      </c>
      <c r="E305" s="107">
        <v>5000</v>
      </c>
      <c r="F305" s="108">
        <v>8.1049362303617389</v>
      </c>
      <c r="G305" s="109" t="s">
        <v>147</v>
      </c>
      <c r="H305" s="110"/>
      <c r="I305" s="109" t="s">
        <v>20</v>
      </c>
      <c r="J305" s="111" t="s">
        <v>22</v>
      </c>
      <c r="K305" s="112" t="s">
        <v>43</v>
      </c>
      <c r="L305" s="114">
        <v>616.90800000000002</v>
      </c>
    </row>
    <row r="306" spans="1:12" ht="15.75">
      <c r="A306" s="104">
        <v>44941</v>
      </c>
      <c r="B306" s="105" t="s">
        <v>18</v>
      </c>
      <c r="C306" s="105" t="s">
        <v>40</v>
      </c>
      <c r="D306" s="106" t="s">
        <v>6</v>
      </c>
      <c r="E306" s="107">
        <v>5000</v>
      </c>
      <c r="F306" s="108">
        <v>8.1049362303617389</v>
      </c>
      <c r="G306" s="109" t="s">
        <v>148</v>
      </c>
      <c r="H306" s="110"/>
      <c r="I306" s="109" t="s">
        <v>13</v>
      </c>
      <c r="J306" s="111" t="s">
        <v>22</v>
      </c>
      <c r="K306" s="112" t="s">
        <v>43</v>
      </c>
      <c r="L306" s="114">
        <v>616.90800000000002</v>
      </c>
    </row>
    <row r="307" spans="1:12" ht="15.75">
      <c r="A307" s="104">
        <v>44941</v>
      </c>
      <c r="B307" s="105" t="s">
        <v>18</v>
      </c>
      <c r="C307" s="105" t="s">
        <v>40</v>
      </c>
      <c r="D307" s="106" t="s">
        <v>7</v>
      </c>
      <c r="E307" s="107">
        <v>2500</v>
      </c>
      <c r="F307" s="108">
        <v>4.0524681151808695</v>
      </c>
      <c r="G307" s="109" t="s">
        <v>149</v>
      </c>
      <c r="H307" s="110"/>
      <c r="I307" s="109" t="s">
        <v>14</v>
      </c>
      <c r="J307" s="111" t="s">
        <v>22</v>
      </c>
      <c r="K307" s="112" t="s">
        <v>43</v>
      </c>
      <c r="L307" s="114">
        <v>616.90800000000002</v>
      </c>
    </row>
    <row r="308" spans="1:12" ht="15.75">
      <c r="A308" s="104">
        <v>44941</v>
      </c>
      <c r="B308" s="105" t="s">
        <v>18</v>
      </c>
      <c r="C308" s="105" t="s">
        <v>40</v>
      </c>
      <c r="D308" s="106" t="s">
        <v>7</v>
      </c>
      <c r="E308" s="107">
        <v>2500</v>
      </c>
      <c r="F308" s="108">
        <v>4.0524681151808695</v>
      </c>
      <c r="G308" s="109" t="s">
        <v>149</v>
      </c>
      <c r="H308" s="110"/>
      <c r="I308" s="109" t="s">
        <v>39</v>
      </c>
      <c r="J308" s="111" t="s">
        <v>22</v>
      </c>
      <c r="K308" s="112" t="s">
        <v>43</v>
      </c>
      <c r="L308" s="114">
        <v>616.90800000000002</v>
      </c>
    </row>
    <row r="309" spans="1:12" ht="15.75">
      <c r="A309" s="104">
        <v>44941</v>
      </c>
      <c r="B309" s="105" t="s">
        <v>18</v>
      </c>
      <c r="C309" s="105" t="s">
        <v>40</v>
      </c>
      <c r="D309" s="106" t="s">
        <v>7</v>
      </c>
      <c r="E309" s="107">
        <v>2500</v>
      </c>
      <c r="F309" s="108">
        <v>4.0524681151808695</v>
      </c>
      <c r="G309" s="109" t="s">
        <v>150</v>
      </c>
      <c r="H309" s="110"/>
      <c r="I309" s="109" t="s">
        <v>12</v>
      </c>
      <c r="J309" s="111" t="s">
        <v>22</v>
      </c>
      <c r="K309" s="112" t="s">
        <v>43</v>
      </c>
      <c r="L309" s="114">
        <v>616.90800000000002</v>
      </c>
    </row>
    <row r="310" spans="1:12" ht="15.75">
      <c r="A310" s="104">
        <v>44941</v>
      </c>
      <c r="B310" s="105" t="s">
        <v>18</v>
      </c>
      <c r="C310" s="105" t="s">
        <v>40</v>
      </c>
      <c r="D310" s="106" t="s">
        <v>7</v>
      </c>
      <c r="E310" s="107">
        <v>2500</v>
      </c>
      <c r="F310" s="108">
        <v>4.0524681151808695</v>
      </c>
      <c r="G310" s="109" t="s">
        <v>151</v>
      </c>
      <c r="H310" s="110"/>
      <c r="I310" s="109" t="s">
        <v>58</v>
      </c>
      <c r="J310" s="111" t="s">
        <v>22</v>
      </c>
      <c r="K310" s="112" t="s">
        <v>43</v>
      </c>
      <c r="L310" s="114">
        <v>616.90800000000002</v>
      </c>
    </row>
    <row r="311" spans="1:12" ht="15.75">
      <c r="A311" s="104">
        <v>44941</v>
      </c>
      <c r="B311" s="105" t="s">
        <v>18</v>
      </c>
      <c r="C311" s="105" t="s">
        <v>40</v>
      </c>
      <c r="D311" s="106" t="s">
        <v>7</v>
      </c>
      <c r="E311" s="107">
        <v>2500</v>
      </c>
      <c r="F311" s="108">
        <v>4.0524681151808695</v>
      </c>
      <c r="G311" s="109" t="s">
        <v>152</v>
      </c>
      <c r="H311" s="110"/>
      <c r="I311" s="109" t="s">
        <v>119</v>
      </c>
      <c r="J311" s="111" t="s">
        <v>22</v>
      </c>
      <c r="K311" s="112" t="s">
        <v>43</v>
      </c>
      <c r="L311" s="114">
        <v>616.90800000000002</v>
      </c>
    </row>
    <row r="312" spans="1:12" ht="15.75">
      <c r="A312" s="104">
        <v>44941</v>
      </c>
      <c r="B312" s="105" t="s">
        <v>18</v>
      </c>
      <c r="C312" s="105" t="s">
        <v>40</v>
      </c>
      <c r="D312" s="106" t="s">
        <v>6</v>
      </c>
      <c r="E312" s="107">
        <v>2500</v>
      </c>
      <c r="F312" s="108">
        <v>4.0524681151808695</v>
      </c>
      <c r="G312" s="109" t="s">
        <v>153</v>
      </c>
      <c r="H312" s="110"/>
      <c r="I312" s="109" t="s">
        <v>24</v>
      </c>
      <c r="J312" s="111" t="s">
        <v>22</v>
      </c>
      <c r="K312" s="112" t="s">
        <v>43</v>
      </c>
      <c r="L312" s="114">
        <v>616.90800000000002</v>
      </c>
    </row>
    <row r="313" spans="1:12" ht="15.75">
      <c r="A313" s="104">
        <v>44941</v>
      </c>
      <c r="B313" s="105" t="s">
        <v>18</v>
      </c>
      <c r="C313" s="105" t="s">
        <v>40</v>
      </c>
      <c r="D313" s="106" t="s">
        <v>6</v>
      </c>
      <c r="E313" s="107">
        <v>2500</v>
      </c>
      <c r="F313" s="108">
        <v>4.0524681151808695</v>
      </c>
      <c r="G313" s="109" t="s">
        <v>154</v>
      </c>
      <c r="H313" s="110"/>
      <c r="I313" s="109" t="s">
        <v>104</v>
      </c>
      <c r="J313" s="111" t="s">
        <v>22</v>
      </c>
      <c r="K313" s="112" t="s">
        <v>43</v>
      </c>
      <c r="L313" s="114">
        <v>616.90800000000002</v>
      </c>
    </row>
    <row r="314" spans="1:12" ht="15.75">
      <c r="A314" s="104">
        <v>44941</v>
      </c>
      <c r="B314" s="105" t="s">
        <v>18</v>
      </c>
      <c r="C314" s="105" t="s">
        <v>40</v>
      </c>
      <c r="D314" s="106" t="s">
        <v>6</v>
      </c>
      <c r="E314" s="107">
        <v>2500</v>
      </c>
      <c r="F314" s="108">
        <v>4.0524681151808695</v>
      </c>
      <c r="G314" s="109" t="s">
        <v>155</v>
      </c>
      <c r="H314" s="110"/>
      <c r="I314" s="109" t="s">
        <v>127</v>
      </c>
      <c r="J314" s="111" t="s">
        <v>22</v>
      </c>
      <c r="K314" s="112" t="s">
        <v>43</v>
      </c>
      <c r="L314" s="114">
        <v>616.90800000000002</v>
      </c>
    </row>
    <row r="315" spans="1:12" ht="15.75">
      <c r="A315" s="104">
        <v>44941</v>
      </c>
      <c r="B315" s="105" t="s">
        <v>18</v>
      </c>
      <c r="C315" s="105" t="s">
        <v>40</v>
      </c>
      <c r="D315" s="106" t="s">
        <v>6</v>
      </c>
      <c r="E315" s="107">
        <v>2500</v>
      </c>
      <c r="F315" s="108">
        <v>4.0524681151808695</v>
      </c>
      <c r="G315" s="109" t="s">
        <v>156</v>
      </c>
      <c r="H315" s="110"/>
      <c r="I315" s="109" t="s">
        <v>136</v>
      </c>
      <c r="J315" s="111" t="s">
        <v>22</v>
      </c>
      <c r="K315" s="112" t="s">
        <v>43</v>
      </c>
      <c r="L315" s="114">
        <v>616.90800000000002</v>
      </c>
    </row>
    <row r="316" spans="1:12" ht="15.75">
      <c r="A316" s="104">
        <v>44941</v>
      </c>
      <c r="B316" s="105" t="s">
        <v>18</v>
      </c>
      <c r="C316" s="105" t="s">
        <v>40</v>
      </c>
      <c r="D316" s="106" t="s">
        <v>6</v>
      </c>
      <c r="E316" s="107">
        <v>2500</v>
      </c>
      <c r="F316" s="108">
        <v>4.0524681151808695</v>
      </c>
      <c r="G316" s="109" t="s">
        <v>157</v>
      </c>
      <c r="H316" s="110"/>
      <c r="I316" s="109" t="s">
        <v>44</v>
      </c>
      <c r="J316" s="111" t="s">
        <v>22</v>
      </c>
      <c r="K316" s="112" t="s">
        <v>43</v>
      </c>
      <c r="L316" s="114">
        <v>616.90800000000002</v>
      </c>
    </row>
    <row r="317" spans="1:12" ht="15.75">
      <c r="A317" s="104">
        <v>44941</v>
      </c>
      <c r="B317" s="105" t="s">
        <v>18</v>
      </c>
      <c r="C317" s="105" t="s">
        <v>40</v>
      </c>
      <c r="D317" s="106" t="s">
        <v>10</v>
      </c>
      <c r="E317" s="107">
        <v>2500</v>
      </c>
      <c r="F317" s="108">
        <v>4.0763324226263196</v>
      </c>
      <c r="G317" s="109" t="s">
        <v>158</v>
      </c>
      <c r="H317" s="110"/>
      <c r="I317" s="109" t="s">
        <v>15</v>
      </c>
      <c r="J317" s="111" t="s">
        <v>22</v>
      </c>
      <c r="K317" s="112" t="s">
        <v>106</v>
      </c>
      <c r="L317" s="113">
        <v>613.29639999999995</v>
      </c>
    </row>
    <row r="318" spans="1:12" ht="15.75">
      <c r="A318" s="104">
        <v>44941</v>
      </c>
      <c r="B318" s="105" t="s">
        <v>18</v>
      </c>
      <c r="C318" s="105" t="s">
        <v>40</v>
      </c>
      <c r="D318" s="106" t="s">
        <v>10</v>
      </c>
      <c r="E318" s="107">
        <v>2500</v>
      </c>
      <c r="F318" s="108">
        <v>4.0763324226263196</v>
      </c>
      <c r="G318" s="109" t="s">
        <v>159</v>
      </c>
      <c r="H318" s="110"/>
      <c r="I318" s="109" t="s">
        <v>135</v>
      </c>
      <c r="J318" s="111" t="s">
        <v>22</v>
      </c>
      <c r="K318" s="112" t="s">
        <v>106</v>
      </c>
      <c r="L318" s="113">
        <v>613.29639999999995</v>
      </c>
    </row>
    <row r="319" spans="1:12" ht="15.75">
      <c r="A319" s="104">
        <v>44942</v>
      </c>
      <c r="B319" s="105" t="s">
        <v>199</v>
      </c>
      <c r="C319" s="116" t="s">
        <v>57</v>
      </c>
      <c r="D319" s="106" t="s">
        <v>7</v>
      </c>
      <c r="E319" s="128">
        <v>1700</v>
      </c>
      <c r="F319" s="108">
        <v>2.771906047385897</v>
      </c>
      <c r="G319" s="129" t="s">
        <v>200</v>
      </c>
      <c r="H319" s="110"/>
      <c r="I319" s="109" t="s">
        <v>20</v>
      </c>
      <c r="J319" s="111" t="s">
        <v>22</v>
      </c>
      <c r="K319" s="112" t="s">
        <v>106</v>
      </c>
      <c r="L319" s="113">
        <v>613.29639999999995</v>
      </c>
    </row>
    <row r="320" spans="1:12" ht="15.75">
      <c r="A320" s="104">
        <v>44942</v>
      </c>
      <c r="B320" s="140" t="s">
        <v>45</v>
      </c>
      <c r="C320" s="116" t="s">
        <v>57</v>
      </c>
      <c r="D320" s="106" t="s">
        <v>8</v>
      </c>
      <c r="E320" s="117">
        <v>1700</v>
      </c>
      <c r="F320" s="108">
        <v>2.771906047385897</v>
      </c>
      <c r="G320" s="118" t="s">
        <v>66</v>
      </c>
      <c r="H320" s="110"/>
      <c r="I320" s="118" t="s">
        <v>14</v>
      </c>
      <c r="J320" s="111" t="s">
        <v>22</v>
      </c>
      <c r="K320" s="112" t="s">
        <v>106</v>
      </c>
      <c r="L320" s="113">
        <v>613.29639999999995</v>
      </c>
    </row>
    <row r="321" spans="1:12" ht="15.75">
      <c r="A321" s="115">
        <v>44942</v>
      </c>
      <c r="B321" s="119" t="s">
        <v>45</v>
      </c>
      <c r="C321" s="116" t="s">
        <v>57</v>
      </c>
      <c r="D321" s="106" t="s">
        <v>9</v>
      </c>
      <c r="E321" s="134">
        <v>2500</v>
      </c>
      <c r="F321" s="108">
        <v>4.0763324226263196</v>
      </c>
      <c r="G321" s="118" t="s">
        <v>90</v>
      </c>
      <c r="H321" s="110"/>
      <c r="I321" s="118" t="s">
        <v>17</v>
      </c>
      <c r="J321" s="111" t="s">
        <v>22</v>
      </c>
      <c r="K321" s="112" t="s">
        <v>106</v>
      </c>
      <c r="L321" s="113">
        <v>613.29639999999995</v>
      </c>
    </row>
    <row r="322" spans="1:12" ht="15.75">
      <c r="A322" s="122">
        <v>44942</v>
      </c>
      <c r="B322" s="123" t="s">
        <v>45</v>
      </c>
      <c r="C322" s="116" t="s">
        <v>57</v>
      </c>
      <c r="D322" s="124" t="s">
        <v>9</v>
      </c>
      <c r="E322" s="125">
        <v>1900</v>
      </c>
      <c r="F322" s="108">
        <v>3.0980126411960027</v>
      </c>
      <c r="G322" s="126" t="s">
        <v>59</v>
      </c>
      <c r="H322" s="110"/>
      <c r="I322" s="118" t="s">
        <v>16</v>
      </c>
      <c r="J322" s="111" t="s">
        <v>22</v>
      </c>
      <c r="K322" s="112" t="s">
        <v>106</v>
      </c>
      <c r="L322" s="113">
        <v>613.29639999999995</v>
      </c>
    </row>
    <row r="323" spans="1:12" ht="15.75">
      <c r="A323" s="104">
        <v>44942</v>
      </c>
      <c r="B323" s="105" t="s">
        <v>45</v>
      </c>
      <c r="C323" s="116" t="s">
        <v>57</v>
      </c>
      <c r="D323" s="106" t="s">
        <v>6</v>
      </c>
      <c r="E323" s="120">
        <v>1900</v>
      </c>
      <c r="F323" s="108">
        <v>3.0980126411960027</v>
      </c>
      <c r="G323" s="118" t="s">
        <v>132</v>
      </c>
      <c r="H323" s="110"/>
      <c r="I323" s="118" t="s">
        <v>127</v>
      </c>
      <c r="J323" s="111" t="s">
        <v>22</v>
      </c>
      <c r="K323" s="112" t="s">
        <v>106</v>
      </c>
      <c r="L323" s="113">
        <v>613.29639999999995</v>
      </c>
    </row>
    <row r="324" spans="1:12" ht="15.75">
      <c r="A324" s="115">
        <v>44942</v>
      </c>
      <c r="B324" s="105" t="s">
        <v>45</v>
      </c>
      <c r="C324" s="116" t="s">
        <v>57</v>
      </c>
      <c r="D324" s="106" t="s">
        <v>6</v>
      </c>
      <c r="E324" s="121">
        <v>1900</v>
      </c>
      <c r="F324" s="108">
        <v>3.0980126411960027</v>
      </c>
      <c r="G324" s="109" t="s">
        <v>65</v>
      </c>
      <c r="H324" s="110"/>
      <c r="I324" s="118" t="s">
        <v>13</v>
      </c>
      <c r="J324" s="111" t="s">
        <v>22</v>
      </c>
      <c r="K324" s="112" t="s">
        <v>106</v>
      </c>
      <c r="L324" s="113">
        <v>613.29639999999995</v>
      </c>
    </row>
    <row r="325" spans="1:12" ht="15.75">
      <c r="A325" s="104">
        <v>44942</v>
      </c>
      <c r="B325" s="105" t="s">
        <v>45</v>
      </c>
      <c r="C325" s="116" t="s">
        <v>57</v>
      </c>
      <c r="D325" s="106" t="s">
        <v>6</v>
      </c>
      <c r="E325" s="131">
        <v>1950</v>
      </c>
      <c r="F325" s="108">
        <v>3.1795392896485293</v>
      </c>
      <c r="G325" s="109" t="s">
        <v>64</v>
      </c>
      <c r="H325" s="109"/>
      <c r="I325" s="130" t="s">
        <v>24</v>
      </c>
      <c r="J325" s="111" t="s">
        <v>22</v>
      </c>
      <c r="K325" s="112" t="s">
        <v>106</v>
      </c>
      <c r="L325" s="113">
        <v>613.29639999999995</v>
      </c>
    </row>
    <row r="326" spans="1:12" ht="15.75">
      <c r="A326" s="104">
        <v>44942</v>
      </c>
      <c r="B326" s="105" t="s">
        <v>81</v>
      </c>
      <c r="C326" s="116" t="s">
        <v>57</v>
      </c>
      <c r="D326" s="106" t="s">
        <v>6</v>
      </c>
      <c r="E326" s="120">
        <v>1600</v>
      </c>
      <c r="F326" s="108">
        <v>2.6088527504808443</v>
      </c>
      <c r="G326" s="118" t="s">
        <v>63</v>
      </c>
      <c r="H326" s="110"/>
      <c r="I326" s="118" t="s">
        <v>44</v>
      </c>
      <c r="J326" s="111" t="s">
        <v>22</v>
      </c>
      <c r="K326" s="112" t="s">
        <v>106</v>
      </c>
      <c r="L326" s="113">
        <v>613.29639999999995</v>
      </c>
    </row>
    <row r="327" spans="1:12" ht="15.75">
      <c r="A327" s="104">
        <v>44942</v>
      </c>
      <c r="B327" s="105" t="s">
        <v>45</v>
      </c>
      <c r="C327" s="116" t="s">
        <v>57</v>
      </c>
      <c r="D327" s="106" t="s">
        <v>6</v>
      </c>
      <c r="E327" s="131">
        <v>1850</v>
      </c>
      <c r="F327" s="108">
        <v>3.0164859927434762</v>
      </c>
      <c r="G327" s="109" t="s">
        <v>105</v>
      </c>
      <c r="H327" s="109"/>
      <c r="I327" s="118" t="s">
        <v>104</v>
      </c>
      <c r="J327" s="111" t="s">
        <v>22</v>
      </c>
      <c r="K327" s="112" t="s">
        <v>106</v>
      </c>
      <c r="L327" s="113">
        <v>613.29639999999995</v>
      </c>
    </row>
    <row r="328" spans="1:12" ht="15.75">
      <c r="A328" s="104">
        <v>44942</v>
      </c>
      <c r="B328" s="105" t="s">
        <v>45</v>
      </c>
      <c r="C328" s="116" t="s">
        <v>57</v>
      </c>
      <c r="D328" s="106" t="s">
        <v>6</v>
      </c>
      <c r="E328" s="131">
        <v>2000</v>
      </c>
      <c r="F328" s="108">
        <v>3.2610659381010554</v>
      </c>
      <c r="G328" s="109" t="s">
        <v>140</v>
      </c>
      <c r="H328" s="109"/>
      <c r="I328" s="118" t="s">
        <v>136</v>
      </c>
      <c r="J328" s="111" t="s">
        <v>22</v>
      </c>
      <c r="K328" s="112" t="s">
        <v>106</v>
      </c>
      <c r="L328" s="113">
        <v>613.29639999999995</v>
      </c>
    </row>
    <row r="329" spans="1:12" ht="15.75">
      <c r="A329" s="104">
        <v>44942</v>
      </c>
      <c r="B329" s="105" t="s">
        <v>45</v>
      </c>
      <c r="C329" s="116" t="s">
        <v>57</v>
      </c>
      <c r="D329" s="106" t="s">
        <v>6</v>
      </c>
      <c r="E329" s="131">
        <v>500</v>
      </c>
      <c r="F329" s="108">
        <v>0.81526648452526385</v>
      </c>
      <c r="G329" s="118" t="s">
        <v>142</v>
      </c>
      <c r="H329" s="110"/>
      <c r="I329" s="118" t="s">
        <v>119</v>
      </c>
      <c r="J329" s="111" t="s">
        <v>22</v>
      </c>
      <c r="K329" s="112" t="s">
        <v>106</v>
      </c>
      <c r="L329" s="113">
        <v>613.29639999999995</v>
      </c>
    </row>
    <row r="330" spans="1:12" ht="15.75">
      <c r="A330" s="104">
        <v>44942</v>
      </c>
      <c r="B330" s="105" t="s">
        <v>45</v>
      </c>
      <c r="C330" s="116" t="s">
        <v>57</v>
      </c>
      <c r="D330" s="106" t="s">
        <v>7</v>
      </c>
      <c r="E330" s="121">
        <v>1400</v>
      </c>
      <c r="F330" s="108">
        <v>2.282746156670739</v>
      </c>
      <c r="G330" s="109" t="s">
        <v>133</v>
      </c>
      <c r="H330" s="110"/>
      <c r="I330" s="109" t="s">
        <v>12</v>
      </c>
      <c r="J330" s="111" t="s">
        <v>22</v>
      </c>
      <c r="K330" s="112" t="s">
        <v>106</v>
      </c>
      <c r="L330" s="113">
        <v>613.29639999999995</v>
      </c>
    </row>
    <row r="331" spans="1:12" ht="15.75">
      <c r="A331" s="104">
        <v>44942</v>
      </c>
      <c r="B331" s="105" t="s">
        <v>45</v>
      </c>
      <c r="C331" s="116" t="s">
        <v>57</v>
      </c>
      <c r="D331" s="106" t="s">
        <v>10</v>
      </c>
      <c r="E331" s="144">
        <v>1800</v>
      </c>
      <c r="F331" s="108">
        <v>2.9349593442909501</v>
      </c>
      <c r="G331" s="118" t="s">
        <v>247</v>
      </c>
      <c r="H331" s="110"/>
      <c r="I331" s="118" t="s">
        <v>135</v>
      </c>
      <c r="J331" s="111" t="s">
        <v>22</v>
      </c>
      <c r="K331" s="112" t="s">
        <v>106</v>
      </c>
      <c r="L331" s="113">
        <v>613.29639999999995</v>
      </c>
    </row>
    <row r="332" spans="1:12" ht="15.75">
      <c r="A332" s="104">
        <v>44942</v>
      </c>
      <c r="B332" s="105" t="s">
        <v>18</v>
      </c>
      <c r="C332" s="105" t="s">
        <v>40</v>
      </c>
      <c r="D332" s="106" t="s">
        <v>9</v>
      </c>
      <c r="E332" s="107">
        <v>5000</v>
      </c>
      <c r="F332" s="108">
        <v>8.1526648452526391</v>
      </c>
      <c r="G332" s="109" t="s">
        <v>145</v>
      </c>
      <c r="H332" s="110"/>
      <c r="I332" s="109" t="s">
        <v>17</v>
      </c>
      <c r="J332" s="111" t="s">
        <v>22</v>
      </c>
      <c r="K332" s="112" t="s">
        <v>106</v>
      </c>
      <c r="L332" s="113">
        <v>613.29639999999995</v>
      </c>
    </row>
    <row r="333" spans="1:12" ht="15.75">
      <c r="A333" s="104">
        <v>44942</v>
      </c>
      <c r="B333" s="105" t="s">
        <v>18</v>
      </c>
      <c r="C333" s="105" t="s">
        <v>40</v>
      </c>
      <c r="D333" s="106" t="s">
        <v>9</v>
      </c>
      <c r="E333" s="107">
        <v>5000</v>
      </c>
      <c r="F333" s="108">
        <v>8.1526648452526391</v>
      </c>
      <c r="G333" s="109" t="s">
        <v>146</v>
      </c>
      <c r="H333" s="110"/>
      <c r="I333" s="109" t="s">
        <v>16</v>
      </c>
      <c r="J333" s="111" t="s">
        <v>22</v>
      </c>
      <c r="K333" s="112" t="s">
        <v>106</v>
      </c>
      <c r="L333" s="113">
        <v>613.29639999999995</v>
      </c>
    </row>
    <row r="334" spans="1:12" ht="15.75">
      <c r="A334" s="104">
        <v>44942</v>
      </c>
      <c r="B334" s="105" t="s">
        <v>18</v>
      </c>
      <c r="C334" s="105" t="s">
        <v>40</v>
      </c>
      <c r="D334" s="106" t="s">
        <v>10</v>
      </c>
      <c r="E334" s="107">
        <v>2500</v>
      </c>
      <c r="F334" s="108">
        <v>4.0763324226263196</v>
      </c>
      <c r="G334" s="109" t="s">
        <v>158</v>
      </c>
      <c r="H334" s="110"/>
      <c r="I334" s="109" t="s">
        <v>15</v>
      </c>
      <c r="J334" s="111" t="s">
        <v>22</v>
      </c>
      <c r="K334" s="112" t="s">
        <v>106</v>
      </c>
      <c r="L334" s="113">
        <v>613.29639999999995</v>
      </c>
    </row>
    <row r="335" spans="1:12" ht="15.75">
      <c r="A335" s="104">
        <v>44942</v>
      </c>
      <c r="B335" s="105" t="s">
        <v>45</v>
      </c>
      <c r="C335" s="116" t="s">
        <v>57</v>
      </c>
      <c r="D335" s="106" t="s">
        <v>7</v>
      </c>
      <c r="E335" s="121">
        <v>1950</v>
      </c>
      <c r="F335" s="108">
        <v>3.1795392896485293</v>
      </c>
      <c r="G335" s="118" t="s">
        <v>60</v>
      </c>
      <c r="H335" s="110"/>
      <c r="I335" s="109" t="s">
        <v>39</v>
      </c>
      <c r="J335" s="111" t="s">
        <v>22</v>
      </c>
      <c r="K335" s="112" t="s">
        <v>106</v>
      </c>
      <c r="L335" s="113">
        <v>613.29639999999995</v>
      </c>
    </row>
    <row r="336" spans="1:12" ht="15.75">
      <c r="A336" s="104">
        <v>44942</v>
      </c>
      <c r="B336" s="105" t="s">
        <v>45</v>
      </c>
      <c r="C336" s="116" t="s">
        <v>57</v>
      </c>
      <c r="D336" s="106" t="s">
        <v>7</v>
      </c>
      <c r="E336" s="121">
        <v>1600</v>
      </c>
      <c r="F336" s="108">
        <v>2.6088527504808443</v>
      </c>
      <c r="G336" s="109" t="s">
        <v>92</v>
      </c>
      <c r="H336" s="110"/>
      <c r="I336" s="109" t="s">
        <v>58</v>
      </c>
      <c r="J336" s="111" t="s">
        <v>22</v>
      </c>
      <c r="K336" s="112" t="s">
        <v>106</v>
      </c>
      <c r="L336" s="113">
        <v>613.29639999999995</v>
      </c>
    </row>
    <row r="337" spans="1:12" ht="15.75">
      <c r="A337" s="104">
        <v>44942</v>
      </c>
      <c r="B337" s="105" t="s">
        <v>45</v>
      </c>
      <c r="C337" s="116" t="s">
        <v>57</v>
      </c>
      <c r="D337" s="106" t="s">
        <v>10</v>
      </c>
      <c r="E337" s="107">
        <v>2800</v>
      </c>
      <c r="F337" s="108">
        <v>4.565492313341478</v>
      </c>
      <c r="G337" s="118" t="s">
        <v>62</v>
      </c>
      <c r="H337" s="110"/>
      <c r="I337" s="109" t="s">
        <v>15</v>
      </c>
      <c r="J337" s="111" t="s">
        <v>22</v>
      </c>
      <c r="K337" s="112" t="s">
        <v>106</v>
      </c>
      <c r="L337" s="113">
        <v>613.29639999999995</v>
      </c>
    </row>
    <row r="338" spans="1:12" ht="15.75">
      <c r="A338" s="104">
        <v>44942</v>
      </c>
      <c r="B338" s="105" t="s">
        <v>253</v>
      </c>
      <c r="C338" s="105" t="s">
        <v>67</v>
      </c>
      <c r="D338" s="106" t="s">
        <v>10</v>
      </c>
      <c r="E338" s="107">
        <v>2395</v>
      </c>
      <c r="F338" s="108">
        <v>3.9051264608760139</v>
      </c>
      <c r="G338" s="145" t="s">
        <v>254</v>
      </c>
      <c r="H338" s="110"/>
      <c r="I338" s="109" t="s">
        <v>15</v>
      </c>
      <c r="J338" s="111" t="s">
        <v>22</v>
      </c>
      <c r="K338" s="112" t="s">
        <v>106</v>
      </c>
      <c r="L338" s="113">
        <v>613.29639999999995</v>
      </c>
    </row>
    <row r="339" spans="1:12" ht="15.75">
      <c r="A339" s="104">
        <v>44942</v>
      </c>
      <c r="B339" s="105" t="s">
        <v>255</v>
      </c>
      <c r="C339" s="105" t="s">
        <v>67</v>
      </c>
      <c r="D339" s="106" t="s">
        <v>10</v>
      </c>
      <c r="E339" s="107">
        <v>2395</v>
      </c>
      <c r="F339" s="108">
        <v>3.9051264608760139</v>
      </c>
      <c r="G339" s="145" t="s">
        <v>254</v>
      </c>
      <c r="H339" s="110"/>
      <c r="I339" s="109" t="s">
        <v>15</v>
      </c>
      <c r="J339" s="111" t="s">
        <v>22</v>
      </c>
      <c r="K339" s="112" t="s">
        <v>106</v>
      </c>
      <c r="L339" s="113">
        <v>613.29639999999995</v>
      </c>
    </row>
    <row r="340" spans="1:12" ht="15.75">
      <c r="A340" s="104">
        <v>44942</v>
      </c>
      <c r="B340" s="105" t="s">
        <v>265</v>
      </c>
      <c r="C340" s="105" t="s">
        <v>190</v>
      </c>
      <c r="D340" s="106" t="s">
        <v>10</v>
      </c>
      <c r="E340" s="107">
        <v>50850</v>
      </c>
      <c r="F340" s="108">
        <v>82.912601476219336</v>
      </c>
      <c r="G340" s="145" t="s">
        <v>256</v>
      </c>
      <c r="H340" s="110"/>
      <c r="I340" s="109" t="s">
        <v>15</v>
      </c>
      <c r="J340" s="111" t="s">
        <v>22</v>
      </c>
      <c r="K340" s="112" t="s">
        <v>106</v>
      </c>
      <c r="L340" s="113">
        <v>613.29639999999995</v>
      </c>
    </row>
    <row r="341" spans="1:12" ht="15.75">
      <c r="A341" s="104">
        <v>44942</v>
      </c>
      <c r="B341" s="105" t="s">
        <v>257</v>
      </c>
      <c r="C341" s="105" t="s">
        <v>67</v>
      </c>
      <c r="D341" s="106" t="s">
        <v>10</v>
      </c>
      <c r="E341" s="107">
        <v>5910</v>
      </c>
      <c r="F341" s="108">
        <v>9.6364498470886186</v>
      </c>
      <c r="G341" s="145" t="s">
        <v>258</v>
      </c>
      <c r="H341" s="110"/>
      <c r="I341" s="109" t="s">
        <v>15</v>
      </c>
      <c r="J341" s="111" t="s">
        <v>22</v>
      </c>
      <c r="K341" s="112" t="s">
        <v>106</v>
      </c>
      <c r="L341" s="113">
        <v>613.29639999999995</v>
      </c>
    </row>
    <row r="342" spans="1:12" ht="15.75">
      <c r="A342" s="104">
        <v>44942</v>
      </c>
      <c r="B342" s="105" t="s">
        <v>259</v>
      </c>
      <c r="C342" s="105" t="s">
        <v>67</v>
      </c>
      <c r="D342" s="106" t="s">
        <v>10</v>
      </c>
      <c r="E342" s="107">
        <v>6411</v>
      </c>
      <c r="F342" s="108">
        <v>10.453346864582933</v>
      </c>
      <c r="G342" s="145" t="s">
        <v>258</v>
      </c>
      <c r="H342" s="110"/>
      <c r="I342" s="109" t="s">
        <v>15</v>
      </c>
      <c r="J342" s="111" t="s">
        <v>22</v>
      </c>
      <c r="K342" s="112" t="s">
        <v>106</v>
      </c>
      <c r="L342" s="113">
        <v>613.29639999999995</v>
      </c>
    </row>
    <row r="343" spans="1:12" ht="15.75">
      <c r="A343" s="104">
        <v>44942</v>
      </c>
      <c r="B343" s="105" t="s">
        <v>61</v>
      </c>
      <c r="C343" s="105" t="s">
        <v>49</v>
      </c>
      <c r="D343" s="106" t="s">
        <v>10</v>
      </c>
      <c r="E343" s="107">
        <v>12000</v>
      </c>
      <c r="F343" s="108">
        <v>19.566395628606333</v>
      </c>
      <c r="G343" s="118" t="s">
        <v>79</v>
      </c>
      <c r="H343" s="110"/>
      <c r="I343" s="109" t="s">
        <v>15</v>
      </c>
      <c r="J343" s="111" t="s">
        <v>22</v>
      </c>
      <c r="K343" s="112" t="s">
        <v>106</v>
      </c>
      <c r="L343" s="113">
        <v>613.29639999999995</v>
      </c>
    </row>
    <row r="344" spans="1:12" ht="15.75">
      <c r="A344" s="104">
        <v>44943</v>
      </c>
      <c r="B344" s="105" t="s">
        <v>199</v>
      </c>
      <c r="C344" s="116" t="s">
        <v>57</v>
      </c>
      <c r="D344" s="106" t="s">
        <v>7</v>
      </c>
      <c r="E344" s="128">
        <v>1800</v>
      </c>
      <c r="F344" s="108">
        <v>2.9349593442909501</v>
      </c>
      <c r="G344" s="129" t="s">
        <v>200</v>
      </c>
      <c r="H344" s="110"/>
      <c r="I344" s="109" t="s">
        <v>20</v>
      </c>
      <c r="J344" s="111" t="s">
        <v>22</v>
      </c>
      <c r="K344" s="112" t="s">
        <v>106</v>
      </c>
      <c r="L344" s="113">
        <v>613.29639999999995</v>
      </c>
    </row>
    <row r="345" spans="1:12" ht="15.75">
      <c r="A345" s="104">
        <v>44943</v>
      </c>
      <c r="B345" s="140" t="s">
        <v>45</v>
      </c>
      <c r="C345" s="116" t="s">
        <v>57</v>
      </c>
      <c r="D345" s="106" t="s">
        <v>8</v>
      </c>
      <c r="E345" s="117">
        <v>1600</v>
      </c>
      <c r="F345" s="108">
        <v>2.6088527504808443</v>
      </c>
      <c r="G345" s="118" t="s">
        <v>66</v>
      </c>
      <c r="H345" s="110"/>
      <c r="I345" s="118" t="s">
        <v>14</v>
      </c>
      <c r="J345" s="111" t="s">
        <v>22</v>
      </c>
      <c r="K345" s="112" t="s">
        <v>106</v>
      </c>
      <c r="L345" s="113">
        <v>613.29639999999995</v>
      </c>
    </row>
    <row r="346" spans="1:12" ht="15.75">
      <c r="A346" s="104">
        <v>44943</v>
      </c>
      <c r="B346" s="146" t="s">
        <v>143</v>
      </c>
      <c r="C346" s="147" t="s">
        <v>48</v>
      </c>
      <c r="D346" s="106" t="s">
        <v>8</v>
      </c>
      <c r="E346" s="117">
        <v>7000</v>
      </c>
      <c r="F346" s="108">
        <v>11.413730783353694</v>
      </c>
      <c r="G346" s="118" t="s">
        <v>66</v>
      </c>
      <c r="H346" s="110"/>
      <c r="I346" s="118" t="s">
        <v>14</v>
      </c>
      <c r="J346" s="111" t="s">
        <v>22</v>
      </c>
      <c r="K346" s="112" t="s">
        <v>106</v>
      </c>
      <c r="L346" s="113">
        <v>613.29639999999995</v>
      </c>
    </row>
    <row r="347" spans="1:12" ht="15.75">
      <c r="A347" s="104">
        <v>44943</v>
      </c>
      <c r="B347" s="146" t="s">
        <v>143</v>
      </c>
      <c r="C347" s="147" t="s">
        <v>48</v>
      </c>
      <c r="D347" s="106" t="s">
        <v>8</v>
      </c>
      <c r="E347" s="117">
        <v>7000</v>
      </c>
      <c r="F347" s="108">
        <v>11.413730783353694</v>
      </c>
      <c r="G347" s="118" t="s">
        <v>66</v>
      </c>
      <c r="H347" s="110"/>
      <c r="I347" s="118" t="s">
        <v>14</v>
      </c>
      <c r="J347" s="111" t="s">
        <v>22</v>
      </c>
      <c r="K347" s="112" t="s">
        <v>106</v>
      </c>
      <c r="L347" s="113">
        <v>613.29639999999995</v>
      </c>
    </row>
    <row r="348" spans="1:12" ht="15.75">
      <c r="A348" s="115">
        <v>44943</v>
      </c>
      <c r="B348" s="105" t="s">
        <v>45</v>
      </c>
      <c r="C348" s="116" t="s">
        <v>57</v>
      </c>
      <c r="D348" s="106" t="s">
        <v>9</v>
      </c>
      <c r="E348" s="134">
        <v>2500</v>
      </c>
      <c r="F348" s="108">
        <v>4.0763324226263196</v>
      </c>
      <c r="G348" s="118" t="s">
        <v>90</v>
      </c>
      <c r="H348" s="110"/>
      <c r="I348" s="142" t="s">
        <v>17</v>
      </c>
      <c r="J348" s="111" t="s">
        <v>22</v>
      </c>
      <c r="K348" s="112" t="s">
        <v>106</v>
      </c>
      <c r="L348" s="113">
        <v>613.29639999999995</v>
      </c>
    </row>
    <row r="349" spans="1:12" ht="15.75">
      <c r="A349" s="122">
        <v>44943</v>
      </c>
      <c r="B349" s="123" t="s">
        <v>45</v>
      </c>
      <c r="C349" s="116" t="s">
        <v>57</v>
      </c>
      <c r="D349" s="124" t="s">
        <v>9</v>
      </c>
      <c r="E349" s="125">
        <v>1700</v>
      </c>
      <c r="F349" s="108">
        <v>2.771906047385897</v>
      </c>
      <c r="G349" s="126" t="s">
        <v>59</v>
      </c>
      <c r="H349" s="110"/>
      <c r="I349" s="118" t="s">
        <v>16</v>
      </c>
      <c r="J349" s="111" t="s">
        <v>22</v>
      </c>
      <c r="K349" s="112" t="s">
        <v>106</v>
      </c>
      <c r="L349" s="113">
        <v>613.29639999999995</v>
      </c>
    </row>
    <row r="350" spans="1:12" ht="15.75">
      <c r="A350" s="104">
        <v>44943</v>
      </c>
      <c r="B350" s="105" t="s">
        <v>45</v>
      </c>
      <c r="C350" s="116" t="s">
        <v>57</v>
      </c>
      <c r="D350" s="106" t="s">
        <v>6</v>
      </c>
      <c r="E350" s="120">
        <v>1900</v>
      </c>
      <c r="F350" s="108">
        <v>3.0980126411960027</v>
      </c>
      <c r="G350" s="118" t="s">
        <v>132</v>
      </c>
      <c r="H350" s="110"/>
      <c r="I350" s="118" t="s">
        <v>127</v>
      </c>
      <c r="J350" s="111" t="s">
        <v>22</v>
      </c>
      <c r="K350" s="112" t="s">
        <v>106</v>
      </c>
      <c r="L350" s="113">
        <v>613.29639999999995</v>
      </c>
    </row>
    <row r="351" spans="1:12" ht="15.75">
      <c r="A351" s="115">
        <v>44943</v>
      </c>
      <c r="B351" s="105" t="s">
        <v>45</v>
      </c>
      <c r="C351" s="116" t="s">
        <v>57</v>
      </c>
      <c r="D351" s="106" t="s">
        <v>6</v>
      </c>
      <c r="E351" s="121">
        <v>1650</v>
      </c>
      <c r="F351" s="108">
        <v>2.6903793989333709</v>
      </c>
      <c r="G351" s="109" t="s">
        <v>65</v>
      </c>
      <c r="H351" s="110"/>
      <c r="I351" s="109" t="s">
        <v>13</v>
      </c>
      <c r="J351" s="111" t="s">
        <v>22</v>
      </c>
      <c r="K351" s="112" t="s">
        <v>106</v>
      </c>
      <c r="L351" s="113">
        <v>613.29639999999995</v>
      </c>
    </row>
    <row r="352" spans="1:12" ht="15.75">
      <c r="A352" s="104">
        <v>44943</v>
      </c>
      <c r="B352" s="105" t="s">
        <v>209</v>
      </c>
      <c r="C352" s="116" t="s">
        <v>57</v>
      </c>
      <c r="D352" s="106" t="s">
        <v>6</v>
      </c>
      <c r="E352" s="131">
        <v>2000</v>
      </c>
      <c r="F352" s="108">
        <v>3.2610659381010554</v>
      </c>
      <c r="G352" s="109" t="s">
        <v>210</v>
      </c>
      <c r="H352" s="109">
        <v>4</v>
      </c>
      <c r="I352" s="130" t="s">
        <v>24</v>
      </c>
      <c r="J352" s="111" t="s">
        <v>22</v>
      </c>
      <c r="K352" s="112" t="s">
        <v>106</v>
      </c>
      <c r="L352" s="113">
        <v>613.29639999999995</v>
      </c>
    </row>
    <row r="353" spans="1:12" ht="15.75">
      <c r="A353" s="104">
        <v>44943</v>
      </c>
      <c r="B353" s="105" t="s">
        <v>211</v>
      </c>
      <c r="C353" s="116" t="s">
        <v>57</v>
      </c>
      <c r="D353" s="106" t="s">
        <v>6</v>
      </c>
      <c r="E353" s="131">
        <v>5000</v>
      </c>
      <c r="F353" s="108">
        <v>8.1526648452526391</v>
      </c>
      <c r="G353" s="109" t="s">
        <v>212</v>
      </c>
      <c r="H353" s="109">
        <v>4</v>
      </c>
      <c r="I353" s="130" t="s">
        <v>24</v>
      </c>
      <c r="J353" s="111" t="s">
        <v>22</v>
      </c>
      <c r="K353" s="112" t="s">
        <v>106</v>
      </c>
      <c r="L353" s="113">
        <v>613.29639999999995</v>
      </c>
    </row>
    <row r="354" spans="1:12" ht="15.75">
      <c r="A354" s="104">
        <v>44943</v>
      </c>
      <c r="B354" s="105" t="s">
        <v>45</v>
      </c>
      <c r="C354" s="116" t="s">
        <v>57</v>
      </c>
      <c r="D354" s="106" t="s">
        <v>6</v>
      </c>
      <c r="E354" s="131">
        <v>1950</v>
      </c>
      <c r="F354" s="108">
        <v>3.1795392896485293</v>
      </c>
      <c r="G354" s="109" t="s">
        <v>212</v>
      </c>
      <c r="H354" s="109">
        <v>4</v>
      </c>
      <c r="I354" s="130" t="s">
        <v>24</v>
      </c>
      <c r="J354" s="111" t="s">
        <v>22</v>
      </c>
      <c r="K354" s="112" t="s">
        <v>106</v>
      </c>
      <c r="L354" s="113">
        <v>613.29639999999995</v>
      </c>
    </row>
    <row r="355" spans="1:12" ht="15.75">
      <c r="A355" s="104">
        <v>44943</v>
      </c>
      <c r="B355" s="105" t="s">
        <v>46</v>
      </c>
      <c r="C355" s="105" t="s">
        <v>264</v>
      </c>
      <c r="D355" s="106" t="s">
        <v>6</v>
      </c>
      <c r="E355" s="131">
        <v>5000</v>
      </c>
      <c r="F355" s="108">
        <v>8.1049362303617389</v>
      </c>
      <c r="G355" s="109" t="s">
        <v>212</v>
      </c>
      <c r="H355" s="109">
        <v>4</v>
      </c>
      <c r="I355" s="130" t="s">
        <v>24</v>
      </c>
      <c r="J355" s="111" t="s">
        <v>22</v>
      </c>
      <c r="K355" s="112" t="s">
        <v>43</v>
      </c>
      <c r="L355" s="114">
        <v>616.90800000000002</v>
      </c>
    </row>
    <row r="356" spans="1:12" ht="15.75">
      <c r="A356" s="104">
        <v>44943</v>
      </c>
      <c r="B356" s="105" t="s">
        <v>47</v>
      </c>
      <c r="C356" s="105" t="s">
        <v>264</v>
      </c>
      <c r="D356" s="106" t="s">
        <v>6</v>
      </c>
      <c r="E356" s="131">
        <v>7000</v>
      </c>
      <c r="F356" s="108">
        <v>11.346910722506435</v>
      </c>
      <c r="G356" s="109" t="s">
        <v>213</v>
      </c>
      <c r="H356" s="109">
        <v>4</v>
      </c>
      <c r="I356" s="130" t="s">
        <v>24</v>
      </c>
      <c r="J356" s="111" t="s">
        <v>22</v>
      </c>
      <c r="K356" s="112" t="s">
        <v>43</v>
      </c>
      <c r="L356" s="114">
        <v>616.90800000000002</v>
      </c>
    </row>
    <row r="357" spans="1:12" ht="15.75">
      <c r="A357" s="104">
        <v>44943</v>
      </c>
      <c r="B357" s="105" t="s">
        <v>81</v>
      </c>
      <c r="C357" s="116" t="s">
        <v>57</v>
      </c>
      <c r="D357" s="106" t="s">
        <v>6</v>
      </c>
      <c r="E357" s="120">
        <v>1600</v>
      </c>
      <c r="F357" s="108">
        <v>2.6088527504808443</v>
      </c>
      <c r="G357" s="118" t="s">
        <v>63</v>
      </c>
      <c r="H357" s="110"/>
      <c r="I357" s="118" t="s">
        <v>44</v>
      </c>
      <c r="J357" s="111" t="s">
        <v>22</v>
      </c>
      <c r="K357" s="112" t="s">
        <v>106</v>
      </c>
      <c r="L357" s="113">
        <v>613.29639999999995</v>
      </c>
    </row>
    <row r="358" spans="1:12" ht="15.75">
      <c r="A358" s="104">
        <v>44943</v>
      </c>
      <c r="B358" s="105" t="s">
        <v>229</v>
      </c>
      <c r="C358" s="116" t="s">
        <v>57</v>
      </c>
      <c r="D358" s="106" t="s">
        <v>6</v>
      </c>
      <c r="E358" s="131">
        <v>2000</v>
      </c>
      <c r="F358" s="108">
        <v>3.2610659381010554</v>
      </c>
      <c r="G358" s="109" t="s">
        <v>230</v>
      </c>
      <c r="H358" s="109">
        <v>5</v>
      </c>
      <c r="I358" s="118" t="s">
        <v>104</v>
      </c>
      <c r="J358" s="111" t="s">
        <v>22</v>
      </c>
      <c r="K358" s="112" t="s">
        <v>106</v>
      </c>
      <c r="L358" s="113">
        <v>613.29639999999995</v>
      </c>
    </row>
    <row r="359" spans="1:12" ht="15.75">
      <c r="A359" s="104">
        <v>44943</v>
      </c>
      <c r="B359" s="105" t="s">
        <v>231</v>
      </c>
      <c r="C359" s="116" t="s">
        <v>57</v>
      </c>
      <c r="D359" s="106" t="s">
        <v>6</v>
      </c>
      <c r="E359" s="131">
        <v>3000</v>
      </c>
      <c r="F359" s="108">
        <v>4.8915989071515833</v>
      </c>
      <c r="G359" s="109" t="s">
        <v>137</v>
      </c>
      <c r="H359" s="109">
        <v>5</v>
      </c>
      <c r="I359" s="118" t="s">
        <v>104</v>
      </c>
      <c r="J359" s="111" t="s">
        <v>22</v>
      </c>
      <c r="K359" s="112" t="s">
        <v>106</v>
      </c>
      <c r="L359" s="113">
        <v>613.29639999999995</v>
      </c>
    </row>
    <row r="360" spans="1:12" ht="15.75">
      <c r="A360" s="104">
        <v>44943</v>
      </c>
      <c r="B360" s="105" t="s">
        <v>45</v>
      </c>
      <c r="C360" s="116" t="s">
        <v>57</v>
      </c>
      <c r="D360" s="106" t="s">
        <v>6</v>
      </c>
      <c r="E360" s="131">
        <v>1800</v>
      </c>
      <c r="F360" s="108">
        <v>2.9349593442909501</v>
      </c>
      <c r="G360" s="109" t="s">
        <v>137</v>
      </c>
      <c r="H360" s="109">
        <v>5</v>
      </c>
      <c r="I360" s="118" t="s">
        <v>104</v>
      </c>
      <c r="J360" s="111" t="s">
        <v>22</v>
      </c>
      <c r="K360" s="112" t="s">
        <v>106</v>
      </c>
      <c r="L360" s="113">
        <v>613.29639999999995</v>
      </c>
    </row>
    <row r="361" spans="1:12" ht="15.75">
      <c r="A361" s="104">
        <v>44943</v>
      </c>
      <c r="B361" s="105" t="s">
        <v>46</v>
      </c>
      <c r="C361" s="105" t="s">
        <v>264</v>
      </c>
      <c r="D361" s="106" t="s">
        <v>6</v>
      </c>
      <c r="E361" s="131">
        <v>5000</v>
      </c>
      <c r="F361" s="108">
        <v>8.1049362303617389</v>
      </c>
      <c r="G361" s="109" t="s">
        <v>137</v>
      </c>
      <c r="H361" s="109">
        <v>5</v>
      </c>
      <c r="I361" s="118" t="s">
        <v>104</v>
      </c>
      <c r="J361" s="111" t="s">
        <v>22</v>
      </c>
      <c r="K361" s="112" t="s">
        <v>43</v>
      </c>
      <c r="L361" s="114">
        <v>616.90800000000002</v>
      </c>
    </row>
    <row r="362" spans="1:12" ht="15.75">
      <c r="A362" s="104">
        <v>44943</v>
      </c>
      <c r="B362" s="105" t="s">
        <v>47</v>
      </c>
      <c r="C362" s="105" t="s">
        <v>264</v>
      </c>
      <c r="D362" s="106" t="s">
        <v>6</v>
      </c>
      <c r="E362" s="131">
        <v>8000</v>
      </c>
      <c r="F362" s="108">
        <v>12.967897968578782</v>
      </c>
      <c r="G362" s="109" t="s">
        <v>138</v>
      </c>
      <c r="H362" s="109">
        <v>5</v>
      </c>
      <c r="I362" s="118" t="s">
        <v>104</v>
      </c>
      <c r="J362" s="111" t="s">
        <v>22</v>
      </c>
      <c r="K362" s="112" t="s">
        <v>43</v>
      </c>
      <c r="L362" s="114">
        <v>616.90800000000002</v>
      </c>
    </row>
    <row r="363" spans="1:12" ht="15.75">
      <c r="A363" s="104">
        <v>44943</v>
      </c>
      <c r="B363" s="105" t="s">
        <v>167</v>
      </c>
      <c r="C363" s="116" t="s">
        <v>57</v>
      </c>
      <c r="D363" s="106" t="s">
        <v>6</v>
      </c>
      <c r="E363" s="131">
        <v>3000</v>
      </c>
      <c r="F363" s="108">
        <v>4.8915989071515833</v>
      </c>
      <c r="G363" s="109" t="s">
        <v>186</v>
      </c>
      <c r="H363" s="109">
        <v>6</v>
      </c>
      <c r="I363" s="118" t="s">
        <v>136</v>
      </c>
      <c r="J363" s="111" t="s">
        <v>22</v>
      </c>
      <c r="K363" s="112" t="s">
        <v>106</v>
      </c>
      <c r="L363" s="113">
        <v>613.29639999999995</v>
      </c>
    </row>
    <row r="364" spans="1:12" ht="15.75">
      <c r="A364" s="104">
        <v>44943</v>
      </c>
      <c r="B364" s="105" t="s">
        <v>45</v>
      </c>
      <c r="C364" s="116" t="s">
        <v>57</v>
      </c>
      <c r="D364" s="106" t="s">
        <v>6</v>
      </c>
      <c r="E364" s="131">
        <v>1500</v>
      </c>
      <c r="F364" s="108">
        <v>2.4457994535757916</v>
      </c>
      <c r="G364" s="109" t="s">
        <v>187</v>
      </c>
      <c r="H364" s="109">
        <v>6</v>
      </c>
      <c r="I364" s="118" t="s">
        <v>136</v>
      </c>
      <c r="J364" s="111" t="s">
        <v>22</v>
      </c>
      <c r="K364" s="112" t="s">
        <v>106</v>
      </c>
      <c r="L364" s="113">
        <v>613.29639999999995</v>
      </c>
    </row>
    <row r="365" spans="1:12" ht="15.75">
      <c r="A365" s="104">
        <v>44943</v>
      </c>
      <c r="B365" s="105" t="s">
        <v>47</v>
      </c>
      <c r="C365" s="105" t="s">
        <v>264</v>
      </c>
      <c r="D365" s="106" t="s">
        <v>6</v>
      </c>
      <c r="E365" s="131">
        <v>8000</v>
      </c>
      <c r="F365" s="108">
        <v>12.967897968578782</v>
      </c>
      <c r="G365" s="109" t="s">
        <v>188</v>
      </c>
      <c r="H365" s="109">
        <v>6</v>
      </c>
      <c r="I365" s="118" t="s">
        <v>136</v>
      </c>
      <c r="J365" s="111" t="s">
        <v>22</v>
      </c>
      <c r="K365" s="112" t="s">
        <v>43</v>
      </c>
      <c r="L365" s="114">
        <v>616.90800000000002</v>
      </c>
    </row>
    <row r="366" spans="1:12" ht="15.75">
      <c r="A366" s="104">
        <v>44943</v>
      </c>
      <c r="B366" s="105" t="s">
        <v>46</v>
      </c>
      <c r="C366" s="105" t="s">
        <v>264</v>
      </c>
      <c r="D366" s="106" t="s">
        <v>6</v>
      </c>
      <c r="E366" s="131">
        <v>3000</v>
      </c>
      <c r="F366" s="108">
        <v>4.8629617382170434</v>
      </c>
      <c r="G366" s="109" t="s">
        <v>187</v>
      </c>
      <c r="H366" s="109">
        <v>6</v>
      </c>
      <c r="I366" s="118" t="s">
        <v>136</v>
      </c>
      <c r="J366" s="111" t="s">
        <v>22</v>
      </c>
      <c r="K366" s="112" t="s">
        <v>43</v>
      </c>
      <c r="L366" s="114">
        <v>616.90800000000002</v>
      </c>
    </row>
    <row r="367" spans="1:12" ht="15.75">
      <c r="A367" s="104">
        <v>44943</v>
      </c>
      <c r="B367" s="105" t="s">
        <v>164</v>
      </c>
      <c r="C367" s="105" t="s">
        <v>50</v>
      </c>
      <c r="D367" s="106" t="s">
        <v>6</v>
      </c>
      <c r="E367" s="131">
        <v>2000</v>
      </c>
      <c r="F367" s="108">
        <v>3.2419744921446956</v>
      </c>
      <c r="G367" s="109" t="s">
        <v>187</v>
      </c>
      <c r="H367" s="109">
        <v>6</v>
      </c>
      <c r="I367" s="118" t="s">
        <v>136</v>
      </c>
      <c r="J367" s="111" t="s">
        <v>22</v>
      </c>
      <c r="K367" s="112" t="s">
        <v>43</v>
      </c>
      <c r="L367" s="114">
        <v>616.90800000000002</v>
      </c>
    </row>
    <row r="368" spans="1:12" ht="15.75">
      <c r="A368" s="104">
        <v>44943</v>
      </c>
      <c r="B368" s="105" t="s">
        <v>45</v>
      </c>
      <c r="C368" s="116" t="s">
        <v>57</v>
      </c>
      <c r="D368" s="106" t="s">
        <v>6</v>
      </c>
      <c r="E368" s="131">
        <v>500</v>
      </c>
      <c r="F368" s="108">
        <v>0.81526648452526385</v>
      </c>
      <c r="G368" s="118" t="s">
        <v>142</v>
      </c>
      <c r="H368" s="110"/>
      <c r="I368" s="118" t="s">
        <v>119</v>
      </c>
      <c r="J368" s="111" t="s">
        <v>22</v>
      </c>
      <c r="K368" s="112" t="s">
        <v>106</v>
      </c>
      <c r="L368" s="113">
        <v>613.29639999999995</v>
      </c>
    </row>
    <row r="369" spans="1:12" ht="15.75">
      <c r="A369" s="104">
        <v>44943</v>
      </c>
      <c r="B369" s="105" t="s">
        <v>45</v>
      </c>
      <c r="C369" s="116" t="s">
        <v>57</v>
      </c>
      <c r="D369" s="106" t="s">
        <v>7</v>
      </c>
      <c r="E369" s="121">
        <v>1500</v>
      </c>
      <c r="F369" s="108">
        <v>2.4457994535757916</v>
      </c>
      <c r="G369" s="109" t="s">
        <v>133</v>
      </c>
      <c r="H369" s="110"/>
      <c r="I369" s="109" t="s">
        <v>12</v>
      </c>
      <c r="J369" s="111" t="s">
        <v>22</v>
      </c>
      <c r="K369" s="112" t="s">
        <v>106</v>
      </c>
      <c r="L369" s="113">
        <v>613.29639999999995</v>
      </c>
    </row>
    <row r="370" spans="1:12" ht="15.75">
      <c r="A370" s="104">
        <v>44943</v>
      </c>
      <c r="B370" s="105" t="s">
        <v>45</v>
      </c>
      <c r="C370" s="116" t="s">
        <v>57</v>
      </c>
      <c r="D370" s="106" t="s">
        <v>10</v>
      </c>
      <c r="E370" s="117">
        <v>1800</v>
      </c>
      <c r="F370" s="108">
        <v>2.9349593442909501</v>
      </c>
      <c r="G370" s="118" t="s">
        <v>247</v>
      </c>
      <c r="H370" s="110"/>
      <c r="I370" s="118" t="s">
        <v>135</v>
      </c>
      <c r="J370" s="111" t="s">
        <v>22</v>
      </c>
      <c r="K370" s="112" t="s">
        <v>106</v>
      </c>
      <c r="L370" s="113">
        <v>613.29639999999995</v>
      </c>
    </row>
    <row r="371" spans="1:12" ht="15.75">
      <c r="A371" s="104">
        <v>44943</v>
      </c>
      <c r="B371" s="105" t="s">
        <v>18</v>
      </c>
      <c r="C371" s="105" t="s">
        <v>40</v>
      </c>
      <c r="D371" s="106" t="s">
        <v>9</v>
      </c>
      <c r="E371" s="107">
        <v>5000</v>
      </c>
      <c r="F371" s="108">
        <v>8.1526648452526391</v>
      </c>
      <c r="G371" s="109" t="s">
        <v>145</v>
      </c>
      <c r="H371" s="110"/>
      <c r="I371" s="109" t="s">
        <v>17</v>
      </c>
      <c r="J371" s="111" t="s">
        <v>22</v>
      </c>
      <c r="K371" s="112" t="s">
        <v>106</v>
      </c>
      <c r="L371" s="113">
        <v>613.29639999999995</v>
      </c>
    </row>
    <row r="372" spans="1:12" ht="15.75">
      <c r="A372" s="104">
        <v>44943</v>
      </c>
      <c r="B372" s="105" t="s">
        <v>18</v>
      </c>
      <c r="C372" s="105" t="s">
        <v>40</v>
      </c>
      <c r="D372" s="106" t="s">
        <v>9</v>
      </c>
      <c r="E372" s="107">
        <v>5000</v>
      </c>
      <c r="F372" s="108">
        <v>8.1526648452526391</v>
      </c>
      <c r="G372" s="109" t="s">
        <v>146</v>
      </c>
      <c r="H372" s="110"/>
      <c r="I372" s="109" t="s">
        <v>16</v>
      </c>
      <c r="J372" s="111" t="s">
        <v>22</v>
      </c>
      <c r="K372" s="112" t="s">
        <v>106</v>
      </c>
      <c r="L372" s="113">
        <v>613.29639999999995</v>
      </c>
    </row>
    <row r="373" spans="1:12" ht="15.75">
      <c r="A373" s="104">
        <v>44943</v>
      </c>
      <c r="B373" s="105" t="s">
        <v>18</v>
      </c>
      <c r="C373" s="105" t="s">
        <v>40</v>
      </c>
      <c r="D373" s="106" t="s">
        <v>10</v>
      </c>
      <c r="E373" s="107">
        <v>2500</v>
      </c>
      <c r="F373" s="108">
        <v>4.0763324226263196</v>
      </c>
      <c r="G373" s="109" t="s">
        <v>158</v>
      </c>
      <c r="H373" s="110"/>
      <c r="I373" s="109" t="s">
        <v>15</v>
      </c>
      <c r="J373" s="111" t="s">
        <v>22</v>
      </c>
      <c r="K373" s="112" t="s">
        <v>106</v>
      </c>
      <c r="L373" s="113">
        <v>613.29639999999995</v>
      </c>
    </row>
    <row r="374" spans="1:12" ht="15.75">
      <c r="A374" s="104">
        <v>44943</v>
      </c>
      <c r="B374" s="105" t="s">
        <v>45</v>
      </c>
      <c r="C374" s="116" t="s">
        <v>57</v>
      </c>
      <c r="D374" s="106" t="s">
        <v>7</v>
      </c>
      <c r="E374" s="121">
        <v>1900</v>
      </c>
      <c r="F374" s="108">
        <v>3.0980126411960027</v>
      </c>
      <c r="G374" s="118" t="s">
        <v>60</v>
      </c>
      <c r="H374" s="110"/>
      <c r="I374" s="109" t="s">
        <v>39</v>
      </c>
      <c r="J374" s="111" t="s">
        <v>22</v>
      </c>
      <c r="K374" s="112" t="s">
        <v>106</v>
      </c>
      <c r="L374" s="113">
        <v>613.29639999999995</v>
      </c>
    </row>
    <row r="375" spans="1:12" ht="15.75">
      <c r="A375" s="104">
        <v>44943</v>
      </c>
      <c r="B375" s="105" t="s">
        <v>268</v>
      </c>
      <c r="C375" s="116" t="s">
        <v>57</v>
      </c>
      <c r="D375" s="106" t="s">
        <v>7</v>
      </c>
      <c r="E375" s="121">
        <v>2000</v>
      </c>
      <c r="F375" s="108">
        <v>3.2610659381010554</v>
      </c>
      <c r="G375" s="109" t="s">
        <v>173</v>
      </c>
      <c r="H375" s="110"/>
      <c r="I375" s="109" t="s">
        <v>58</v>
      </c>
      <c r="J375" s="111" t="s">
        <v>22</v>
      </c>
      <c r="K375" s="112" t="s">
        <v>106</v>
      </c>
      <c r="L375" s="113">
        <v>613.29639999999995</v>
      </c>
    </row>
    <row r="376" spans="1:12" ht="15.75">
      <c r="A376" s="104">
        <v>44943</v>
      </c>
      <c r="B376" s="105" t="s">
        <v>45</v>
      </c>
      <c r="C376" s="116" t="s">
        <v>57</v>
      </c>
      <c r="D376" s="106" t="s">
        <v>7</v>
      </c>
      <c r="E376" s="121">
        <v>1900</v>
      </c>
      <c r="F376" s="108">
        <v>3.0980126411960027</v>
      </c>
      <c r="G376" s="109" t="s">
        <v>92</v>
      </c>
      <c r="H376" s="110"/>
      <c r="I376" s="109" t="s">
        <v>58</v>
      </c>
      <c r="J376" s="111" t="s">
        <v>22</v>
      </c>
      <c r="K376" s="112" t="s">
        <v>106</v>
      </c>
      <c r="L376" s="113">
        <v>613.29639999999995</v>
      </c>
    </row>
    <row r="377" spans="1:12" ht="15.75">
      <c r="A377" s="104">
        <v>44943</v>
      </c>
      <c r="B377" s="105" t="s">
        <v>46</v>
      </c>
      <c r="C377" s="105" t="s">
        <v>264</v>
      </c>
      <c r="D377" s="106" t="s">
        <v>7</v>
      </c>
      <c r="E377" s="121">
        <v>5000</v>
      </c>
      <c r="F377" s="108">
        <v>8.1049362303617389</v>
      </c>
      <c r="G377" s="109" t="s">
        <v>92</v>
      </c>
      <c r="H377" s="110"/>
      <c r="I377" s="109" t="s">
        <v>58</v>
      </c>
      <c r="J377" s="111" t="s">
        <v>22</v>
      </c>
      <c r="K377" s="112" t="s">
        <v>43</v>
      </c>
      <c r="L377" s="114">
        <v>616.90800000000002</v>
      </c>
    </row>
    <row r="378" spans="1:12" ht="15.75">
      <c r="A378" s="104">
        <v>44943</v>
      </c>
      <c r="B378" s="105" t="s">
        <v>47</v>
      </c>
      <c r="C378" s="105" t="s">
        <v>264</v>
      </c>
      <c r="D378" s="106" t="s">
        <v>7</v>
      </c>
      <c r="E378" s="121">
        <v>10000</v>
      </c>
      <c r="F378" s="108">
        <v>16.209872460723478</v>
      </c>
      <c r="G378" s="109" t="s">
        <v>174</v>
      </c>
      <c r="H378" s="110"/>
      <c r="I378" s="109" t="s">
        <v>58</v>
      </c>
      <c r="J378" s="111" t="s">
        <v>22</v>
      </c>
      <c r="K378" s="112" t="s">
        <v>43</v>
      </c>
      <c r="L378" s="114">
        <v>616.90800000000002</v>
      </c>
    </row>
    <row r="379" spans="1:12" ht="15.75">
      <c r="A379" s="104">
        <v>44943</v>
      </c>
      <c r="B379" s="105" t="s">
        <v>45</v>
      </c>
      <c r="C379" s="116" t="s">
        <v>57</v>
      </c>
      <c r="D379" s="106" t="s">
        <v>10</v>
      </c>
      <c r="E379" s="107">
        <v>2800</v>
      </c>
      <c r="F379" s="108">
        <v>4.565492313341478</v>
      </c>
      <c r="G379" s="118" t="s">
        <v>62</v>
      </c>
      <c r="H379" s="110"/>
      <c r="I379" s="109" t="s">
        <v>15</v>
      </c>
      <c r="J379" s="111" t="s">
        <v>22</v>
      </c>
      <c r="K379" s="112" t="s">
        <v>106</v>
      </c>
      <c r="L379" s="113">
        <v>613.29639999999995</v>
      </c>
    </row>
    <row r="380" spans="1:12" ht="15.75">
      <c r="A380" s="104">
        <v>44943</v>
      </c>
      <c r="B380" s="105" t="s">
        <v>260</v>
      </c>
      <c r="C380" s="105" t="s">
        <v>272</v>
      </c>
      <c r="D380" s="106" t="s">
        <v>10</v>
      </c>
      <c r="E380" s="107">
        <v>2900</v>
      </c>
      <c r="F380" s="108">
        <v>4.7285456102465302</v>
      </c>
      <c r="G380" s="118" t="s">
        <v>80</v>
      </c>
      <c r="H380" s="110"/>
      <c r="I380" s="109" t="s">
        <v>15</v>
      </c>
      <c r="J380" s="111" t="s">
        <v>22</v>
      </c>
      <c r="K380" s="112" t="s">
        <v>106</v>
      </c>
      <c r="L380" s="113">
        <v>613.29639999999995</v>
      </c>
    </row>
    <row r="381" spans="1:12" ht="15.75">
      <c r="A381" s="104">
        <v>44943</v>
      </c>
      <c r="B381" s="105" t="s">
        <v>134</v>
      </c>
      <c r="C381" s="105" t="s">
        <v>272</v>
      </c>
      <c r="D381" s="106" t="s">
        <v>10</v>
      </c>
      <c r="E381" s="107">
        <v>2600</v>
      </c>
      <c r="F381" s="108">
        <v>4.2393857195313718</v>
      </c>
      <c r="G381" s="118" t="s">
        <v>80</v>
      </c>
      <c r="H381" s="110"/>
      <c r="I381" s="109" t="s">
        <v>15</v>
      </c>
      <c r="J381" s="111" t="s">
        <v>22</v>
      </c>
      <c r="K381" s="112" t="s">
        <v>106</v>
      </c>
      <c r="L381" s="113">
        <v>613.29639999999995</v>
      </c>
    </row>
    <row r="382" spans="1:12" ht="15.75">
      <c r="A382" s="104">
        <v>44943</v>
      </c>
      <c r="B382" s="105" t="s">
        <v>261</v>
      </c>
      <c r="C382" s="105" t="s">
        <v>272</v>
      </c>
      <c r="D382" s="106" t="s">
        <v>10</v>
      </c>
      <c r="E382" s="107">
        <v>3000</v>
      </c>
      <c r="F382" s="108">
        <v>4.8915989071515833</v>
      </c>
      <c r="G382" s="118" t="s">
        <v>80</v>
      </c>
      <c r="H382" s="110"/>
      <c r="I382" s="109" t="s">
        <v>15</v>
      </c>
      <c r="J382" s="111" t="s">
        <v>22</v>
      </c>
      <c r="K382" s="112" t="s">
        <v>106</v>
      </c>
      <c r="L382" s="113">
        <v>613.29639999999995</v>
      </c>
    </row>
    <row r="383" spans="1:12" ht="15.75">
      <c r="A383" s="104">
        <v>44944</v>
      </c>
      <c r="B383" s="105" t="s">
        <v>199</v>
      </c>
      <c r="C383" s="116" t="s">
        <v>57</v>
      </c>
      <c r="D383" s="106" t="s">
        <v>7</v>
      </c>
      <c r="E383" s="139">
        <v>1800</v>
      </c>
      <c r="F383" s="108">
        <v>2.9349593442909501</v>
      </c>
      <c r="G383" s="129" t="s">
        <v>200</v>
      </c>
      <c r="H383" s="110"/>
      <c r="I383" s="109" t="s">
        <v>20</v>
      </c>
      <c r="J383" s="111" t="s">
        <v>22</v>
      </c>
      <c r="K383" s="112" t="s">
        <v>106</v>
      </c>
      <c r="L383" s="113">
        <v>613.29639999999995</v>
      </c>
    </row>
    <row r="384" spans="1:12" ht="15.75">
      <c r="A384" s="104">
        <v>44944</v>
      </c>
      <c r="B384" s="146" t="s">
        <v>144</v>
      </c>
      <c r="C384" s="147" t="s">
        <v>48</v>
      </c>
      <c r="D384" s="106" t="s">
        <v>8</v>
      </c>
      <c r="E384" s="144">
        <v>7000</v>
      </c>
      <c r="F384" s="108">
        <v>11.413730783353694</v>
      </c>
      <c r="G384" s="118" t="s">
        <v>66</v>
      </c>
      <c r="H384" s="110"/>
      <c r="I384" s="118" t="s">
        <v>14</v>
      </c>
      <c r="J384" s="111" t="s">
        <v>22</v>
      </c>
      <c r="K384" s="112" t="s">
        <v>106</v>
      </c>
      <c r="L384" s="113">
        <v>613.29639999999995</v>
      </c>
    </row>
    <row r="385" spans="1:12" ht="15.75">
      <c r="A385" s="104">
        <v>44944</v>
      </c>
      <c r="B385" s="146" t="s">
        <v>143</v>
      </c>
      <c r="C385" s="147" t="s">
        <v>48</v>
      </c>
      <c r="D385" s="106" t="s">
        <v>8</v>
      </c>
      <c r="E385" s="144">
        <v>7000</v>
      </c>
      <c r="F385" s="108">
        <v>11.413730783353694</v>
      </c>
      <c r="G385" s="118" t="s">
        <v>66</v>
      </c>
      <c r="H385" s="110"/>
      <c r="I385" s="118" t="s">
        <v>14</v>
      </c>
      <c r="J385" s="111" t="s">
        <v>22</v>
      </c>
      <c r="K385" s="112" t="s">
        <v>106</v>
      </c>
      <c r="L385" s="113">
        <v>613.29639999999995</v>
      </c>
    </row>
    <row r="386" spans="1:12" ht="15.75">
      <c r="A386" s="104">
        <v>44944</v>
      </c>
      <c r="B386" s="146" t="s">
        <v>143</v>
      </c>
      <c r="C386" s="147" t="s">
        <v>48</v>
      </c>
      <c r="D386" s="106" t="s">
        <v>8</v>
      </c>
      <c r="E386" s="144">
        <v>7000</v>
      </c>
      <c r="F386" s="108">
        <v>11.413730783353694</v>
      </c>
      <c r="G386" s="118" t="s">
        <v>66</v>
      </c>
      <c r="H386" s="110"/>
      <c r="I386" s="118" t="s">
        <v>14</v>
      </c>
      <c r="J386" s="111" t="s">
        <v>22</v>
      </c>
      <c r="K386" s="112" t="s">
        <v>106</v>
      </c>
      <c r="L386" s="113">
        <v>613.29639999999995</v>
      </c>
    </row>
    <row r="387" spans="1:12" ht="15.75">
      <c r="A387" s="104">
        <v>44944</v>
      </c>
      <c r="B387" s="146" t="s">
        <v>144</v>
      </c>
      <c r="C387" s="147" t="s">
        <v>48</v>
      </c>
      <c r="D387" s="106" t="s">
        <v>8</v>
      </c>
      <c r="E387" s="117">
        <v>7000</v>
      </c>
      <c r="F387" s="108">
        <v>11.413730783353694</v>
      </c>
      <c r="G387" s="118" t="s">
        <v>66</v>
      </c>
      <c r="H387" s="110"/>
      <c r="I387" s="118" t="s">
        <v>14</v>
      </c>
      <c r="J387" s="111" t="s">
        <v>22</v>
      </c>
      <c r="K387" s="112" t="s">
        <v>106</v>
      </c>
      <c r="L387" s="113">
        <v>613.29639999999995</v>
      </c>
    </row>
    <row r="388" spans="1:12" ht="15.75">
      <c r="A388" s="104">
        <v>44944</v>
      </c>
      <c r="B388" s="146" t="s">
        <v>144</v>
      </c>
      <c r="C388" s="147" t="s">
        <v>48</v>
      </c>
      <c r="D388" s="106" t="s">
        <v>8</v>
      </c>
      <c r="E388" s="117">
        <v>7000</v>
      </c>
      <c r="F388" s="108">
        <v>11.413730783353694</v>
      </c>
      <c r="G388" s="118" t="s">
        <v>66</v>
      </c>
      <c r="H388" s="110"/>
      <c r="I388" s="118" t="s">
        <v>14</v>
      </c>
      <c r="J388" s="111" t="s">
        <v>22</v>
      </c>
      <c r="K388" s="112" t="s">
        <v>106</v>
      </c>
      <c r="L388" s="113">
        <v>613.29639999999995</v>
      </c>
    </row>
    <row r="389" spans="1:12" ht="15.75">
      <c r="A389" s="104">
        <v>44944</v>
      </c>
      <c r="B389" s="146" t="s">
        <v>143</v>
      </c>
      <c r="C389" s="147" t="s">
        <v>48</v>
      </c>
      <c r="D389" s="106" t="s">
        <v>8</v>
      </c>
      <c r="E389" s="117">
        <v>7000</v>
      </c>
      <c r="F389" s="108">
        <v>11.413730783353694</v>
      </c>
      <c r="G389" s="118" t="s">
        <v>66</v>
      </c>
      <c r="H389" s="110"/>
      <c r="I389" s="118" t="s">
        <v>14</v>
      </c>
      <c r="J389" s="111" t="s">
        <v>22</v>
      </c>
      <c r="K389" s="112" t="s">
        <v>106</v>
      </c>
      <c r="L389" s="113">
        <v>613.29639999999995</v>
      </c>
    </row>
    <row r="390" spans="1:12" ht="15.75">
      <c r="A390" s="104">
        <v>44944</v>
      </c>
      <c r="B390" s="140" t="s">
        <v>45</v>
      </c>
      <c r="C390" s="116" t="s">
        <v>57</v>
      </c>
      <c r="D390" s="106" t="s">
        <v>8</v>
      </c>
      <c r="E390" s="117">
        <v>1700</v>
      </c>
      <c r="F390" s="108">
        <v>2.771906047385897</v>
      </c>
      <c r="G390" s="118" t="s">
        <v>66</v>
      </c>
      <c r="H390" s="110"/>
      <c r="I390" s="118" t="s">
        <v>14</v>
      </c>
      <c r="J390" s="111" t="s">
        <v>22</v>
      </c>
      <c r="K390" s="112" t="s">
        <v>106</v>
      </c>
      <c r="L390" s="113">
        <v>613.29639999999995</v>
      </c>
    </row>
    <row r="391" spans="1:12" ht="15.75">
      <c r="A391" s="115">
        <v>44944</v>
      </c>
      <c r="B391" s="119" t="s">
        <v>45</v>
      </c>
      <c r="C391" s="116" t="s">
        <v>57</v>
      </c>
      <c r="D391" s="106" t="s">
        <v>9</v>
      </c>
      <c r="E391" s="134">
        <v>2500</v>
      </c>
      <c r="F391" s="108">
        <v>4.0763324226263196</v>
      </c>
      <c r="G391" s="118" t="s">
        <v>90</v>
      </c>
      <c r="H391" s="110"/>
      <c r="I391" s="118" t="s">
        <v>17</v>
      </c>
      <c r="J391" s="111" t="s">
        <v>22</v>
      </c>
      <c r="K391" s="112" t="s">
        <v>106</v>
      </c>
      <c r="L391" s="113">
        <v>613.29639999999995</v>
      </c>
    </row>
    <row r="392" spans="1:12" ht="15.75">
      <c r="A392" s="122">
        <v>44944</v>
      </c>
      <c r="B392" s="123" t="s">
        <v>45</v>
      </c>
      <c r="C392" s="116" t="s">
        <v>57</v>
      </c>
      <c r="D392" s="124" t="s">
        <v>9</v>
      </c>
      <c r="E392" s="125">
        <v>1650</v>
      </c>
      <c r="F392" s="108">
        <v>2.6903793989333709</v>
      </c>
      <c r="G392" s="126" t="s">
        <v>59</v>
      </c>
      <c r="H392" s="110"/>
      <c r="I392" s="118" t="s">
        <v>16</v>
      </c>
      <c r="J392" s="111" t="s">
        <v>22</v>
      </c>
      <c r="K392" s="112" t="s">
        <v>106</v>
      </c>
      <c r="L392" s="113">
        <v>613.29639999999995</v>
      </c>
    </row>
    <row r="393" spans="1:12" ht="15.75">
      <c r="A393" s="104">
        <v>44944</v>
      </c>
      <c r="B393" s="105" t="s">
        <v>45</v>
      </c>
      <c r="C393" s="116" t="s">
        <v>57</v>
      </c>
      <c r="D393" s="106" t="s">
        <v>6</v>
      </c>
      <c r="E393" s="120">
        <v>1900</v>
      </c>
      <c r="F393" s="108">
        <v>3.0980126411960027</v>
      </c>
      <c r="G393" s="118" t="s">
        <v>132</v>
      </c>
      <c r="H393" s="110"/>
      <c r="I393" s="118" t="s">
        <v>127</v>
      </c>
      <c r="J393" s="111" t="s">
        <v>22</v>
      </c>
      <c r="K393" s="112" t="s">
        <v>106</v>
      </c>
      <c r="L393" s="113">
        <v>613.29639999999995</v>
      </c>
    </row>
    <row r="394" spans="1:12" ht="15.75">
      <c r="A394" s="115">
        <v>44944</v>
      </c>
      <c r="B394" s="105" t="s">
        <v>45</v>
      </c>
      <c r="C394" s="116" t="s">
        <v>57</v>
      </c>
      <c r="D394" s="106" t="s">
        <v>6</v>
      </c>
      <c r="E394" s="121">
        <v>1750</v>
      </c>
      <c r="F394" s="108">
        <v>2.8534326958384235</v>
      </c>
      <c r="G394" s="109" t="s">
        <v>65</v>
      </c>
      <c r="H394" s="110"/>
      <c r="I394" s="109" t="s">
        <v>13</v>
      </c>
      <c r="J394" s="111" t="s">
        <v>22</v>
      </c>
      <c r="K394" s="112" t="s">
        <v>106</v>
      </c>
      <c r="L394" s="113">
        <v>613.29639999999995</v>
      </c>
    </row>
    <row r="395" spans="1:12" ht="15.75">
      <c r="A395" s="104">
        <v>44944</v>
      </c>
      <c r="B395" s="105" t="s">
        <v>214</v>
      </c>
      <c r="C395" s="116" t="s">
        <v>57</v>
      </c>
      <c r="D395" s="106" t="s">
        <v>6</v>
      </c>
      <c r="E395" s="131">
        <v>3000</v>
      </c>
      <c r="F395" s="108">
        <v>4.8915989071515833</v>
      </c>
      <c r="G395" s="109" t="s">
        <v>212</v>
      </c>
      <c r="H395" s="109">
        <v>4</v>
      </c>
      <c r="I395" s="130" t="s">
        <v>24</v>
      </c>
      <c r="J395" s="111" t="s">
        <v>22</v>
      </c>
      <c r="K395" s="112" t="s">
        <v>106</v>
      </c>
      <c r="L395" s="113">
        <v>613.29639999999995</v>
      </c>
    </row>
    <row r="396" spans="1:12" ht="15.75">
      <c r="A396" s="104">
        <v>44944</v>
      </c>
      <c r="B396" s="105" t="s">
        <v>215</v>
      </c>
      <c r="C396" s="116" t="s">
        <v>57</v>
      </c>
      <c r="D396" s="106" t="s">
        <v>6</v>
      </c>
      <c r="E396" s="131">
        <v>3000</v>
      </c>
      <c r="F396" s="108">
        <v>4.8915989071515833</v>
      </c>
      <c r="G396" s="109" t="s">
        <v>212</v>
      </c>
      <c r="H396" s="109">
        <v>4</v>
      </c>
      <c r="I396" s="130" t="s">
        <v>24</v>
      </c>
      <c r="J396" s="111" t="s">
        <v>22</v>
      </c>
      <c r="K396" s="112" t="s">
        <v>106</v>
      </c>
      <c r="L396" s="113">
        <v>613.29639999999995</v>
      </c>
    </row>
    <row r="397" spans="1:12" ht="15.75">
      <c r="A397" s="104">
        <v>44944</v>
      </c>
      <c r="B397" s="105" t="s">
        <v>45</v>
      </c>
      <c r="C397" s="116" t="s">
        <v>57</v>
      </c>
      <c r="D397" s="106" t="s">
        <v>6</v>
      </c>
      <c r="E397" s="131">
        <v>1950</v>
      </c>
      <c r="F397" s="108">
        <v>3.1795392896485293</v>
      </c>
      <c r="G397" s="109" t="s">
        <v>212</v>
      </c>
      <c r="H397" s="109">
        <v>4</v>
      </c>
      <c r="I397" s="130" t="s">
        <v>24</v>
      </c>
      <c r="J397" s="111" t="s">
        <v>22</v>
      </c>
      <c r="K397" s="112" t="s">
        <v>106</v>
      </c>
      <c r="L397" s="113">
        <v>613.29639999999995</v>
      </c>
    </row>
    <row r="398" spans="1:12" ht="15.75">
      <c r="A398" s="104">
        <v>44944</v>
      </c>
      <c r="B398" s="105" t="s">
        <v>46</v>
      </c>
      <c r="C398" s="105" t="s">
        <v>264</v>
      </c>
      <c r="D398" s="106" t="s">
        <v>6</v>
      </c>
      <c r="E398" s="131">
        <v>5000</v>
      </c>
      <c r="F398" s="108">
        <v>8.1049362303617389</v>
      </c>
      <c r="G398" s="109" t="s">
        <v>212</v>
      </c>
      <c r="H398" s="109">
        <v>4</v>
      </c>
      <c r="I398" s="130" t="s">
        <v>24</v>
      </c>
      <c r="J398" s="111" t="s">
        <v>22</v>
      </c>
      <c r="K398" s="112" t="s">
        <v>43</v>
      </c>
      <c r="L398" s="114">
        <v>616.90800000000002</v>
      </c>
    </row>
    <row r="399" spans="1:12" ht="15.75">
      <c r="A399" s="104">
        <v>44944</v>
      </c>
      <c r="B399" s="105" t="s">
        <v>47</v>
      </c>
      <c r="C399" s="105" t="s">
        <v>264</v>
      </c>
      <c r="D399" s="106" t="s">
        <v>6</v>
      </c>
      <c r="E399" s="131">
        <v>7000</v>
      </c>
      <c r="F399" s="108">
        <v>11.346910722506435</v>
      </c>
      <c r="G399" s="109" t="s">
        <v>213</v>
      </c>
      <c r="H399" s="109">
        <v>4</v>
      </c>
      <c r="I399" s="130" t="s">
        <v>24</v>
      </c>
      <c r="J399" s="111" t="s">
        <v>22</v>
      </c>
      <c r="K399" s="112" t="s">
        <v>43</v>
      </c>
      <c r="L399" s="114">
        <v>616.90800000000002</v>
      </c>
    </row>
    <row r="400" spans="1:12" ht="15.75">
      <c r="A400" s="104">
        <v>44944</v>
      </c>
      <c r="B400" s="105" t="s">
        <v>164</v>
      </c>
      <c r="C400" s="105" t="s">
        <v>50</v>
      </c>
      <c r="D400" s="106" t="s">
        <v>6</v>
      </c>
      <c r="E400" s="131">
        <v>2000</v>
      </c>
      <c r="F400" s="108">
        <v>3.2419744921446956</v>
      </c>
      <c r="G400" s="109" t="s">
        <v>212</v>
      </c>
      <c r="H400" s="109">
        <v>4</v>
      </c>
      <c r="I400" s="130" t="s">
        <v>24</v>
      </c>
      <c r="J400" s="111" t="s">
        <v>22</v>
      </c>
      <c r="K400" s="112" t="s">
        <v>43</v>
      </c>
      <c r="L400" s="114">
        <v>616.90800000000002</v>
      </c>
    </row>
    <row r="401" spans="1:12" ht="15.75">
      <c r="A401" s="104">
        <v>44944</v>
      </c>
      <c r="B401" s="105" t="s">
        <v>81</v>
      </c>
      <c r="C401" s="116" t="s">
        <v>57</v>
      </c>
      <c r="D401" s="106" t="s">
        <v>6</v>
      </c>
      <c r="E401" s="120">
        <v>1600</v>
      </c>
      <c r="F401" s="108">
        <v>2.6088527504808443</v>
      </c>
      <c r="G401" s="118" t="s">
        <v>63</v>
      </c>
      <c r="H401" s="110"/>
      <c r="I401" s="118" t="s">
        <v>44</v>
      </c>
      <c r="J401" s="111" t="s">
        <v>22</v>
      </c>
      <c r="K401" s="112" t="s">
        <v>106</v>
      </c>
      <c r="L401" s="113">
        <v>613.29639999999995</v>
      </c>
    </row>
    <row r="402" spans="1:12" ht="15.75">
      <c r="A402" s="104">
        <v>44944</v>
      </c>
      <c r="B402" s="105" t="s">
        <v>232</v>
      </c>
      <c r="C402" s="116" t="s">
        <v>57</v>
      </c>
      <c r="D402" s="106" t="s">
        <v>6</v>
      </c>
      <c r="E402" s="131">
        <v>2500</v>
      </c>
      <c r="F402" s="108">
        <v>4.0763324226263196</v>
      </c>
      <c r="G402" s="109" t="s">
        <v>137</v>
      </c>
      <c r="H402" s="109">
        <v>5</v>
      </c>
      <c r="I402" s="118" t="s">
        <v>104</v>
      </c>
      <c r="J402" s="111" t="s">
        <v>22</v>
      </c>
      <c r="K402" s="112" t="s">
        <v>106</v>
      </c>
      <c r="L402" s="113">
        <v>613.29639999999995</v>
      </c>
    </row>
    <row r="403" spans="1:12" ht="15.75">
      <c r="A403" s="104">
        <v>44944</v>
      </c>
      <c r="B403" s="105" t="s">
        <v>233</v>
      </c>
      <c r="C403" s="116" t="s">
        <v>57</v>
      </c>
      <c r="D403" s="106" t="s">
        <v>6</v>
      </c>
      <c r="E403" s="131">
        <v>2500</v>
      </c>
      <c r="F403" s="108">
        <v>4.0763324226263196</v>
      </c>
      <c r="G403" s="109" t="s">
        <v>137</v>
      </c>
      <c r="H403" s="109">
        <v>5</v>
      </c>
      <c r="I403" s="118" t="s">
        <v>104</v>
      </c>
      <c r="J403" s="111" t="s">
        <v>22</v>
      </c>
      <c r="K403" s="112" t="s">
        <v>106</v>
      </c>
      <c r="L403" s="113">
        <v>613.29639999999995</v>
      </c>
    </row>
    <row r="404" spans="1:12" ht="15.75">
      <c r="A404" s="104">
        <v>44944</v>
      </c>
      <c r="B404" s="105" t="s">
        <v>45</v>
      </c>
      <c r="C404" s="116" t="s">
        <v>57</v>
      </c>
      <c r="D404" s="106" t="s">
        <v>6</v>
      </c>
      <c r="E404" s="131">
        <v>1850</v>
      </c>
      <c r="F404" s="108">
        <v>3.0164859927434762</v>
      </c>
      <c r="G404" s="109" t="s">
        <v>137</v>
      </c>
      <c r="H404" s="109">
        <v>5</v>
      </c>
      <c r="I404" s="118" t="s">
        <v>104</v>
      </c>
      <c r="J404" s="111" t="s">
        <v>22</v>
      </c>
      <c r="K404" s="112" t="s">
        <v>106</v>
      </c>
      <c r="L404" s="113">
        <v>613.29639999999995</v>
      </c>
    </row>
    <row r="405" spans="1:12" ht="15.75">
      <c r="A405" s="104">
        <v>44944</v>
      </c>
      <c r="B405" s="105" t="s">
        <v>164</v>
      </c>
      <c r="C405" s="105" t="s">
        <v>50</v>
      </c>
      <c r="D405" s="106" t="s">
        <v>6</v>
      </c>
      <c r="E405" s="131">
        <v>3000</v>
      </c>
      <c r="F405" s="108">
        <v>4.8629617382170434</v>
      </c>
      <c r="G405" s="109" t="s">
        <v>137</v>
      </c>
      <c r="H405" s="109">
        <v>5</v>
      </c>
      <c r="I405" s="118" t="s">
        <v>104</v>
      </c>
      <c r="J405" s="111" t="s">
        <v>22</v>
      </c>
      <c r="K405" s="112" t="s">
        <v>43</v>
      </c>
      <c r="L405" s="114">
        <v>616.90800000000002</v>
      </c>
    </row>
    <row r="406" spans="1:12" ht="15.75">
      <c r="A406" s="104">
        <v>44944</v>
      </c>
      <c r="B406" s="105" t="s">
        <v>46</v>
      </c>
      <c r="C406" s="105" t="s">
        <v>264</v>
      </c>
      <c r="D406" s="106" t="s">
        <v>6</v>
      </c>
      <c r="E406" s="131">
        <v>5000</v>
      </c>
      <c r="F406" s="108">
        <v>8.1049362303617389</v>
      </c>
      <c r="G406" s="109" t="s">
        <v>137</v>
      </c>
      <c r="H406" s="109">
        <v>5</v>
      </c>
      <c r="I406" s="118" t="s">
        <v>104</v>
      </c>
      <c r="J406" s="111" t="s">
        <v>22</v>
      </c>
      <c r="K406" s="112" t="s">
        <v>43</v>
      </c>
      <c r="L406" s="114">
        <v>616.90800000000002</v>
      </c>
    </row>
    <row r="407" spans="1:12" ht="15.75">
      <c r="A407" s="104">
        <v>44944</v>
      </c>
      <c r="B407" s="105" t="s">
        <v>47</v>
      </c>
      <c r="C407" s="105" t="s">
        <v>264</v>
      </c>
      <c r="D407" s="106" t="s">
        <v>6</v>
      </c>
      <c r="E407" s="131">
        <v>8000</v>
      </c>
      <c r="F407" s="108">
        <v>12.967897968578782</v>
      </c>
      <c r="G407" s="109" t="s">
        <v>138</v>
      </c>
      <c r="H407" s="109">
        <v>5</v>
      </c>
      <c r="I407" s="118" t="s">
        <v>104</v>
      </c>
      <c r="J407" s="111" t="s">
        <v>22</v>
      </c>
      <c r="K407" s="112" t="s">
        <v>43</v>
      </c>
      <c r="L407" s="114">
        <v>616.90800000000002</v>
      </c>
    </row>
    <row r="408" spans="1:12" ht="15.75">
      <c r="A408" s="104">
        <v>44944</v>
      </c>
      <c r="B408" s="105" t="s">
        <v>168</v>
      </c>
      <c r="C408" s="116" t="s">
        <v>57</v>
      </c>
      <c r="D408" s="106" t="s">
        <v>6</v>
      </c>
      <c r="E408" s="131">
        <v>3500</v>
      </c>
      <c r="F408" s="108">
        <v>5.706865391676847</v>
      </c>
      <c r="G408" s="109" t="s">
        <v>187</v>
      </c>
      <c r="H408" s="109">
        <v>6</v>
      </c>
      <c r="I408" s="118" t="s">
        <v>136</v>
      </c>
      <c r="J408" s="111" t="s">
        <v>22</v>
      </c>
      <c r="K408" s="112" t="s">
        <v>106</v>
      </c>
      <c r="L408" s="113">
        <v>613.29639999999995</v>
      </c>
    </row>
    <row r="409" spans="1:12" ht="15.75">
      <c r="A409" s="104">
        <v>44944</v>
      </c>
      <c r="B409" s="105" t="s">
        <v>169</v>
      </c>
      <c r="C409" s="116" t="s">
        <v>57</v>
      </c>
      <c r="D409" s="106" t="s">
        <v>6</v>
      </c>
      <c r="E409" s="131">
        <v>3000</v>
      </c>
      <c r="F409" s="108">
        <v>4.8915989071515833</v>
      </c>
      <c r="G409" s="109" t="s">
        <v>187</v>
      </c>
      <c r="H409" s="109">
        <v>6</v>
      </c>
      <c r="I409" s="118" t="s">
        <v>136</v>
      </c>
      <c r="J409" s="111" t="s">
        <v>22</v>
      </c>
      <c r="K409" s="112" t="s">
        <v>106</v>
      </c>
      <c r="L409" s="113">
        <v>613.29639999999995</v>
      </c>
    </row>
    <row r="410" spans="1:12" ht="15.75">
      <c r="A410" s="104">
        <v>44944</v>
      </c>
      <c r="B410" s="105" t="s">
        <v>170</v>
      </c>
      <c r="C410" s="116" t="s">
        <v>57</v>
      </c>
      <c r="D410" s="106" t="s">
        <v>6</v>
      </c>
      <c r="E410" s="131">
        <v>3000</v>
      </c>
      <c r="F410" s="108">
        <v>4.8915989071515833</v>
      </c>
      <c r="G410" s="109" t="s">
        <v>187</v>
      </c>
      <c r="H410" s="109">
        <v>6</v>
      </c>
      <c r="I410" s="118" t="s">
        <v>136</v>
      </c>
      <c r="J410" s="111" t="s">
        <v>22</v>
      </c>
      <c r="K410" s="112" t="s">
        <v>106</v>
      </c>
      <c r="L410" s="113">
        <v>613.29639999999995</v>
      </c>
    </row>
    <row r="411" spans="1:12" ht="15.75">
      <c r="A411" s="104">
        <v>44944</v>
      </c>
      <c r="B411" s="105" t="s">
        <v>171</v>
      </c>
      <c r="C411" s="116" t="s">
        <v>57</v>
      </c>
      <c r="D411" s="106" t="s">
        <v>6</v>
      </c>
      <c r="E411" s="131">
        <v>3500</v>
      </c>
      <c r="F411" s="108">
        <v>5.706865391676847</v>
      </c>
      <c r="G411" s="109" t="s">
        <v>187</v>
      </c>
      <c r="H411" s="109">
        <v>6</v>
      </c>
      <c r="I411" s="118" t="s">
        <v>136</v>
      </c>
      <c r="J411" s="111" t="s">
        <v>22</v>
      </c>
      <c r="K411" s="112" t="s">
        <v>106</v>
      </c>
      <c r="L411" s="113">
        <v>613.29639999999995</v>
      </c>
    </row>
    <row r="412" spans="1:12" ht="15.75">
      <c r="A412" s="104">
        <v>44944</v>
      </c>
      <c r="B412" s="105" t="s">
        <v>45</v>
      </c>
      <c r="C412" s="116" t="s">
        <v>57</v>
      </c>
      <c r="D412" s="106" t="s">
        <v>6</v>
      </c>
      <c r="E412" s="131">
        <v>1500</v>
      </c>
      <c r="F412" s="108">
        <v>2.4457994535757916</v>
      </c>
      <c r="G412" s="109" t="s">
        <v>187</v>
      </c>
      <c r="H412" s="109">
        <v>6</v>
      </c>
      <c r="I412" s="118" t="s">
        <v>136</v>
      </c>
      <c r="J412" s="111" t="s">
        <v>22</v>
      </c>
      <c r="K412" s="112" t="s">
        <v>106</v>
      </c>
      <c r="L412" s="113">
        <v>613.29639999999995</v>
      </c>
    </row>
    <row r="413" spans="1:12" ht="15.75">
      <c r="A413" s="104">
        <v>44944</v>
      </c>
      <c r="B413" s="105" t="s">
        <v>47</v>
      </c>
      <c r="C413" s="105" t="s">
        <v>264</v>
      </c>
      <c r="D413" s="106" t="s">
        <v>6</v>
      </c>
      <c r="E413" s="131">
        <v>8000</v>
      </c>
      <c r="F413" s="108">
        <v>12.967897968578782</v>
      </c>
      <c r="G413" s="109" t="s">
        <v>188</v>
      </c>
      <c r="H413" s="109">
        <v>6</v>
      </c>
      <c r="I413" s="118" t="s">
        <v>136</v>
      </c>
      <c r="J413" s="111" t="s">
        <v>22</v>
      </c>
      <c r="K413" s="112" t="s">
        <v>43</v>
      </c>
      <c r="L413" s="114">
        <v>616.90800000000002</v>
      </c>
    </row>
    <row r="414" spans="1:12" ht="15.75">
      <c r="A414" s="104">
        <v>44944</v>
      </c>
      <c r="B414" s="105" t="s">
        <v>270</v>
      </c>
      <c r="C414" s="105" t="s">
        <v>50</v>
      </c>
      <c r="D414" s="106" t="s">
        <v>6</v>
      </c>
      <c r="E414" s="131">
        <v>1000</v>
      </c>
      <c r="F414" s="108">
        <v>1.6209872460723478</v>
      </c>
      <c r="G414" s="109" t="s">
        <v>187</v>
      </c>
      <c r="H414" s="109">
        <v>6</v>
      </c>
      <c r="I414" s="118" t="s">
        <v>136</v>
      </c>
      <c r="J414" s="111" t="s">
        <v>22</v>
      </c>
      <c r="K414" s="112" t="s">
        <v>43</v>
      </c>
      <c r="L414" s="114">
        <v>616.90800000000002</v>
      </c>
    </row>
    <row r="415" spans="1:12" ht="15.75">
      <c r="A415" s="104">
        <v>44944</v>
      </c>
      <c r="B415" s="105" t="s">
        <v>46</v>
      </c>
      <c r="C415" s="105" t="s">
        <v>264</v>
      </c>
      <c r="D415" s="106" t="s">
        <v>6</v>
      </c>
      <c r="E415" s="131">
        <v>3000</v>
      </c>
      <c r="F415" s="108">
        <v>4.8629617382170434</v>
      </c>
      <c r="G415" s="109" t="s">
        <v>187</v>
      </c>
      <c r="H415" s="109">
        <v>6</v>
      </c>
      <c r="I415" s="118" t="s">
        <v>136</v>
      </c>
      <c r="J415" s="111" t="s">
        <v>22</v>
      </c>
      <c r="K415" s="112" t="s">
        <v>43</v>
      </c>
      <c r="L415" s="114">
        <v>616.90800000000002</v>
      </c>
    </row>
    <row r="416" spans="1:12" ht="15.75">
      <c r="A416" s="104">
        <v>44944</v>
      </c>
      <c r="B416" s="105" t="s">
        <v>45</v>
      </c>
      <c r="C416" s="116" t="s">
        <v>57</v>
      </c>
      <c r="D416" s="106" t="s">
        <v>6</v>
      </c>
      <c r="E416" s="131">
        <v>1000</v>
      </c>
      <c r="F416" s="108">
        <v>1.6305329690505277</v>
      </c>
      <c r="G416" s="118" t="s">
        <v>142</v>
      </c>
      <c r="H416" s="110"/>
      <c r="I416" s="118" t="s">
        <v>119</v>
      </c>
      <c r="J416" s="111" t="s">
        <v>22</v>
      </c>
      <c r="K416" s="112" t="s">
        <v>106</v>
      </c>
      <c r="L416" s="113">
        <v>613.29639999999995</v>
      </c>
    </row>
    <row r="417" spans="1:12" ht="15.75">
      <c r="A417" s="104">
        <v>44944</v>
      </c>
      <c r="B417" s="105" t="s">
        <v>45</v>
      </c>
      <c r="C417" s="116" t="s">
        <v>57</v>
      </c>
      <c r="D417" s="106" t="s">
        <v>7</v>
      </c>
      <c r="E417" s="121">
        <v>1200</v>
      </c>
      <c r="F417" s="108">
        <v>1.9566395628606332</v>
      </c>
      <c r="G417" s="109" t="s">
        <v>133</v>
      </c>
      <c r="H417" s="110"/>
      <c r="I417" s="109" t="s">
        <v>12</v>
      </c>
      <c r="J417" s="111" t="s">
        <v>22</v>
      </c>
      <c r="K417" s="112" t="s">
        <v>106</v>
      </c>
      <c r="L417" s="113">
        <v>613.29639999999995</v>
      </c>
    </row>
    <row r="418" spans="1:12" ht="15.75">
      <c r="A418" s="104">
        <v>44944</v>
      </c>
      <c r="B418" s="105" t="s">
        <v>45</v>
      </c>
      <c r="C418" s="116" t="s">
        <v>57</v>
      </c>
      <c r="D418" s="106" t="s">
        <v>10</v>
      </c>
      <c r="E418" s="117">
        <v>1800</v>
      </c>
      <c r="F418" s="108">
        <v>2.9349593442909501</v>
      </c>
      <c r="G418" s="118" t="s">
        <v>247</v>
      </c>
      <c r="H418" s="110"/>
      <c r="I418" s="118" t="s">
        <v>135</v>
      </c>
      <c r="J418" s="111" t="s">
        <v>22</v>
      </c>
      <c r="K418" s="112" t="s">
        <v>106</v>
      </c>
      <c r="L418" s="113">
        <v>613.29639999999995</v>
      </c>
    </row>
    <row r="419" spans="1:12" ht="15.75">
      <c r="A419" s="104">
        <v>44944</v>
      </c>
      <c r="B419" s="105" t="s">
        <v>18</v>
      </c>
      <c r="C419" s="105" t="s">
        <v>40</v>
      </c>
      <c r="D419" s="106" t="s">
        <v>9</v>
      </c>
      <c r="E419" s="107">
        <v>5000</v>
      </c>
      <c r="F419" s="108">
        <v>8.1526648452526391</v>
      </c>
      <c r="G419" s="109" t="s">
        <v>145</v>
      </c>
      <c r="H419" s="110"/>
      <c r="I419" s="109" t="s">
        <v>17</v>
      </c>
      <c r="J419" s="111" t="s">
        <v>22</v>
      </c>
      <c r="K419" s="112" t="s">
        <v>106</v>
      </c>
      <c r="L419" s="113">
        <v>613.29639999999995</v>
      </c>
    </row>
    <row r="420" spans="1:12" ht="15.75">
      <c r="A420" s="104">
        <v>44944</v>
      </c>
      <c r="B420" s="105" t="s">
        <v>18</v>
      </c>
      <c r="C420" s="105" t="s">
        <v>40</v>
      </c>
      <c r="D420" s="106" t="s">
        <v>9</v>
      </c>
      <c r="E420" s="107">
        <v>5000</v>
      </c>
      <c r="F420" s="108">
        <v>8.1526648452526391</v>
      </c>
      <c r="G420" s="109" t="s">
        <v>146</v>
      </c>
      <c r="H420" s="110"/>
      <c r="I420" s="109" t="s">
        <v>16</v>
      </c>
      <c r="J420" s="111" t="s">
        <v>22</v>
      </c>
      <c r="K420" s="112" t="s">
        <v>106</v>
      </c>
      <c r="L420" s="113">
        <v>613.29639999999995</v>
      </c>
    </row>
    <row r="421" spans="1:12" ht="15.75">
      <c r="A421" s="104">
        <v>44944</v>
      </c>
      <c r="B421" s="105" t="s">
        <v>18</v>
      </c>
      <c r="C421" s="105" t="s">
        <v>40</v>
      </c>
      <c r="D421" s="106" t="s">
        <v>10</v>
      </c>
      <c r="E421" s="107">
        <v>2500</v>
      </c>
      <c r="F421" s="108">
        <v>4.0763324226263196</v>
      </c>
      <c r="G421" s="109" t="s">
        <v>158</v>
      </c>
      <c r="H421" s="110"/>
      <c r="I421" s="109" t="s">
        <v>15</v>
      </c>
      <c r="J421" s="111" t="s">
        <v>22</v>
      </c>
      <c r="K421" s="112" t="s">
        <v>106</v>
      </c>
      <c r="L421" s="113">
        <v>613.29639999999995</v>
      </c>
    </row>
    <row r="422" spans="1:12" ht="15.75">
      <c r="A422" s="104">
        <v>44944</v>
      </c>
      <c r="B422" s="105" t="s">
        <v>45</v>
      </c>
      <c r="C422" s="116" t="s">
        <v>57</v>
      </c>
      <c r="D422" s="106" t="s">
        <v>7</v>
      </c>
      <c r="E422" s="121">
        <v>2600</v>
      </c>
      <c r="F422" s="108">
        <v>4.2393857195313718</v>
      </c>
      <c r="G422" s="118" t="s">
        <v>60</v>
      </c>
      <c r="H422" s="110"/>
      <c r="I422" s="109" t="s">
        <v>39</v>
      </c>
      <c r="J422" s="111" t="s">
        <v>22</v>
      </c>
      <c r="K422" s="112" t="s">
        <v>106</v>
      </c>
      <c r="L422" s="113">
        <v>613.29639999999995</v>
      </c>
    </row>
    <row r="423" spans="1:12" ht="15.75">
      <c r="A423" s="104">
        <v>44944</v>
      </c>
      <c r="B423" s="105" t="s">
        <v>45</v>
      </c>
      <c r="C423" s="116" t="s">
        <v>57</v>
      </c>
      <c r="D423" s="106" t="s">
        <v>7</v>
      </c>
      <c r="E423" s="121">
        <v>1900</v>
      </c>
      <c r="F423" s="108">
        <v>3.0980126411960027</v>
      </c>
      <c r="G423" s="109" t="s">
        <v>92</v>
      </c>
      <c r="H423" s="110"/>
      <c r="I423" s="109" t="s">
        <v>58</v>
      </c>
      <c r="J423" s="111" t="s">
        <v>22</v>
      </c>
      <c r="K423" s="112" t="s">
        <v>106</v>
      </c>
      <c r="L423" s="113">
        <v>613.29639999999995</v>
      </c>
    </row>
    <row r="424" spans="1:12" ht="15.75">
      <c r="A424" s="104">
        <v>44944</v>
      </c>
      <c r="B424" s="105" t="s">
        <v>46</v>
      </c>
      <c r="C424" s="105" t="s">
        <v>264</v>
      </c>
      <c r="D424" s="106" t="s">
        <v>7</v>
      </c>
      <c r="E424" s="121">
        <v>5000</v>
      </c>
      <c r="F424" s="108">
        <v>8.1049362303617389</v>
      </c>
      <c r="G424" s="109" t="s">
        <v>92</v>
      </c>
      <c r="H424" s="110"/>
      <c r="I424" s="109" t="s">
        <v>58</v>
      </c>
      <c r="J424" s="111" t="s">
        <v>22</v>
      </c>
      <c r="K424" s="112" t="s">
        <v>43</v>
      </c>
      <c r="L424" s="114">
        <v>616.90800000000002</v>
      </c>
    </row>
    <row r="425" spans="1:12" ht="15.75">
      <c r="A425" s="104">
        <v>44944</v>
      </c>
      <c r="B425" s="105" t="s">
        <v>269</v>
      </c>
      <c r="C425" s="116" t="s">
        <v>57</v>
      </c>
      <c r="D425" s="106" t="s">
        <v>7</v>
      </c>
      <c r="E425" s="121">
        <v>2000</v>
      </c>
      <c r="F425" s="108">
        <v>3.2610659381010554</v>
      </c>
      <c r="G425" s="109" t="s">
        <v>175</v>
      </c>
      <c r="H425" s="110"/>
      <c r="I425" s="109" t="s">
        <v>58</v>
      </c>
      <c r="J425" s="111" t="s">
        <v>22</v>
      </c>
      <c r="K425" s="112" t="s">
        <v>106</v>
      </c>
      <c r="L425" s="113">
        <v>613.29639999999995</v>
      </c>
    </row>
    <row r="426" spans="1:12" ht="15.75">
      <c r="A426" s="104">
        <v>44944</v>
      </c>
      <c r="B426" s="105" t="s">
        <v>45</v>
      </c>
      <c r="C426" s="116" t="s">
        <v>57</v>
      </c>
      <c r="D426" s="106" t="s">
        <v>10</v>
      </c>
      <c r="E426" s="107">
        <v>1850</v>
      </c>
      <c r="F426" s="108">
        <v>3.0164859927434762</v>
      </c>
      <c r="G426" s="118" t="s">
        <v>62</v>
      </c>
      <c r="H426" s="110"/>
      <c r="I426" s="109" t="s">
        <v>15</v>
      </c>
      <c r="J426" s="111" t="s">
        <v>22</v>
      </c>
      <c r="K426" s="112" t="s">
        <v>106</v>
      </c>
      <c r="L426" s="113">
        <v>613.29639999999995</v>
      </c>
    </row>
    <row r="427" spans="1:12" ht="15.75">
      <c r="A427" s="104">
        <v>44944</v>
      </c>
      <c r="B427" s="105" t="s">
        <v>262</v>
      </c>
      <c r="C427" s="105" t="s">
        <v>272</v>
      </c>
      <c r="D427" s="106" t="s">
        <v>10</v>
      </c>
      <c r="E427" s="107">
        <v>2500</v>
      </c>
      <c r="F427" s="108">
        <v>4.0763324226263196</v>
      </c>
      <c r="G427" s="118" t="s">
        <v>68</v>
      </c>
      <c r="H427" s="110"/>
      <c r="I427" s="109" t="s">
        <v>15</v>
      </c>
      <c r="J427" s="111" t="s">
        <v>22</v>
      </c>
      <c r="K427" s="112" t="s">
        <v>106</v>
      </c>
      <c r="L427" s="113">
        <v>613.29639999999995</v>
      </c>
    </row>
    <row r="428" spans="1:12" ht="15.75">
      <c r="A428" s="104">
        <v>44944</v>
      </c>
      <c r="B428" s="105" t="s">
        <v>263</v>
      </c>
      <c r="C428" s="105" t="s">
        <v>272</v>
      </c>
      <c r="D428" s="106" t="s">
        <v>10</v>
      </c>
      <c r="E428" s="107">
        <v>2700</v>
      </c>
      <c r="F428" s="108">
        <v>4.4024390164364249</v>
      </c>
      <c r="G428" s="118" t="s">
        <v>68</v>
      </c>
      <c r="H428" s="110"/>
      <c r="I428" s="109" t="s">
        <v>15</v>
      </c>
      <c r="J428" s="111" t="s">
        <v>22</v>
      </c>
      <c r="K428" s="112" t="s">
        <v>106</v>
      </c>
      <c r="L428" s="113">
        <v>613.29639999999995</v>
      </c>
    </row>
    <row r="429" spans="1:12" ht="15.75">
      <c r="A429" s="104">
        <v>44945</v>
      </c>
      <c r="B429" s="105" t="s">
        <v>199</v>
      </c>
      <c r="C429" s="116" t="s">
        <v>57</v>
      </c>
      <c r="D429" s="106" t="s">
        <v>7</v>
      </c>
      <c r="E429" s="139">
        <v>1900</v>
      </c>
      <c r="F429" s="108">
        <v>3.0980126411960027</v>
      </c>
      <c r="G429" s="129" t="s">
        <v>200</v>
      </c>
      <c r="H429" s="110"/>
      <c r="I429" s="109" t="s">
        <v>20</v>
      </c>
      <c r="J429" s="111" t="s">
        <v>22</v>
      </c>
      <c r="K429" s="112" t="s">
        <v>106</v>
      </c>
      <c r="L429" s="113">
        <v>613.29639999999995</v>
      </c>
    </row>
    <row r="430" spans="1:12" ht="15.75">
      <c r="A430" s="104">
        <v>44945</v>
      </c>
      <c r="B430" s="146" t="s">
        <v>144</v>
      </c>
      <c r="C430" s="147" t="s">
        <v>48</v>
      </c>
      <c r="D430" s="106" t="s">
        <v>8</v>
      </c>
      <c r="E430" s="117">
        <v>7000</v>
      </c>
      <c r="F430" s="108">
        <v>11.413730783353694</v>
      </c>
      <c r="G430" s="118" t="s">
        <v>66</v>
      </c>
      <c r="H430" s="110"/>
      <c r="I430" s="118" t="s">
        <v>14</v>
      </c>
      <c r="J430" s="111" t="s">
        <v>22</v>
      </c>
      <c r="K430" s="112" t="s">
        <v>106</v>
      </c>
      <c r="L430" s="113">
        <v>613.29639999999995</v>
      </c>
    </row>
    <row r="431" spans="1:12" ht="15.75">
      <c r="A431" s="104">
        <v>44945</v>
      </c>
      <c r="B431" s="146" t="s">
        <v>143</v>
      </c>
      <c r="C431" s="147" t="s">
        <v>48</v>
      </c>
      <c r="D431" s="106" t="s">
        <v>8</v>
      </c>
      <c r="E431" s="117">
        <v>7000</v>
      </c>
      <c r="F431" s="108">
        <v>11.413730783353694</v>
      </c>
      <c r="G431" s="118" t="s">
        <v>66</v>
      </c>
      <c r="H431" s="110"/>
      <c r="I431" s="118" t="s">
        <v>14</v>
      </c>
      <c r="J431" s="111" t="s">
        <v>22</v>
      </c>
      <c r="K431" s="112" t="s">
        <v>106</v>
      </c>
      <c r="L431" s="113">
        <v>613.29639999999995</v>
      </c>
    </row>
    <row r="432" spans="1:12" ht="15.75">
      <c r="A432" s="104">
        <v>44945</v>
      </c>
      <c r="B432" s="140" t="s">
        <v>45</v>
      </c>
      <c r="C432" s="116" t="s">
        <v>57</v>
      </c>
      <c r="D432" s="106" t="s">
        <v>8</v>
      </c>
      <c r="E432" s="117">
        <v>1800</v>
      </c>
      <c r="F432" s="108">
        <v>2.9349593442909501</v>
      </c>
      <c r="G432" s="118" t="s">
        <v>66</v>
      </c>
      <c r="H432" s="110"/>
      <c r="I432" s="118" t="s">
        <v>14</v>
      </c>
      <c r="J432" s="111" t="s">
        <v>22</v>
      </c>
      <c r="K432" s="112" t="s">
        <v>106</v>
      </c>
      <c r="L432" s="113">
        <v>613.29639999999995</v>
      </c>
    </row>
    <row r="433" spans="1:12" ht="15.75">
      <c r="A433" s="115">
        <v>44945</v>
      </c>
      <c r="B433" s="105" t="s">
        <v>45</v>
      </c>
      <c r="C433" s="116" t="s">
        <v>57</v>
      </c>
      <c r="D433" s="106" t="s">
        <v>9</v>
      </c>
      <c r="E433" s="134">
        <v>2500</v>
      </c>
      <c r="F433" s="108">
        <v>4.0763324226263196</v>
      </c>
      <c r="G433" s="118" t="s">
        <v>90</v>
      </c>
      <c r="H433" s="110"/>
      <c r="I433" s="118" t="s">
        <v>17</v>
      </c>
      <c r="J433" s="111" t="s">
        <v>22</v>
      </c>
      <c r="K433" s="112" t="s">
        <v>106</v>
      </c>
      <c r="L433" s="113">
        <v>613.29639999999995</v>
      </c>
    </row>
    <row r="434" spans="1:12" ht="15.75">
      <c r="A434" s="122">
        <v>44945</v>
      </c>
      <c r="B434" s="123" t="s">
        <v>45</v>
      </c>
      <c r="C434" s="116" t="s">
        <v>57</v>
      </c>
      <c r="D434" s="124" t="s">
        <v>9</v>
      </c>
      <c r="E434" s="125">
        <v>1700</v>
      </c>
      <c r="F434" s="108">
        <v>2.771906047385897</v>
      </c>
      <c r="G434" s="126" t="s">
        <v>59</v>
      </c>
      <c r="H434" s="110"/>
      <c r="I434" s="118" t="s">
        <v>16</v>
      </c>
      <c r="J434" s="111" t="s">
        <v>22</v>
      </c>
      <c r="K434" s="112" t="s">
        <v>106</v>
      </c>
      <c r="L434" s="113">
        <v>613.29639999999995</v>
      </c>
    </row>
    <row r="435" spans="1:12" ht="15.75">
      <c r="A435" s="104">
        <v>44945</v>
      </c>
      <c r="B435" s="105" t="s">
        <v>45</v>
      </c>
      <c r="C435" s="116" t="s">
        <v>57</v>
      </c>
      <c r="D435" s="106" t="s">
        <v>6</v>
      </c>
      <c r="E435" s="120">
        <v>1900</v>
      </c>
      <c r="F435" s="108">
        <v>3.0980126411960027</v>
      </c>
      <c r="G435" s="118" t="s">
        <v>132</v>
      </c>
      <c r="H435" s="110"/>
      <c r="I435" s="118" t="s">
        <v>127</v>
      </c>
      <c r="J435" s="111" t="s">
        <v>22</v>
      </c>
      <c r="K435" s="112" t="s">
        <v>106</v>
      </c>
      <c r="L435" s="113">
        <v>613.29639999999995</v>
      </c>
    </row>
    <row r="436" spans="1:12" ht="15.75">
      <c r="A436" s="115">
        <v>44945</v>
      </c>
      <c r="B436" s="105" t="s">
        <v>166</v>
      </c>
      <c r="C436" s="116" t="s">
        <v>57</v>
      </c>
      <c r="D436" s="106" t="s">
        <v>6</v>
      </c>
      <c r="E436" s="121">
        <v>2000</v>
      </c>
      <c r="F436" s="108">
        <v>3.2610659381010554</v>
      </c>
      <c r="G436" s="109" t="s">
        <v>120</v>
      </c>
      <c r="H436" s="110"/>
      <c r="I436" s="109" t="s">
        <v>13</v>
      </c>
      <c r="J436" s="111" t="s">
        <v>22</v>
      </c>
      <c r="K436" s="112" t="s">
        <v>106</v>
      </c>
      <c r="L436" s="113">
        <v>613.29639999999995</v>
      </c>
    </row>
    <row r="437" spans="1:12" ht="15.75">
      <c r="A437" s="115">
        <v>44945</v>
      </c>
      <c r="B437" s="105" t="s">
        <v>45</v>
      </c>
      <c r="C437" s="116" t="s">
        <v>57</v>
      </c>
      <c r="D437" s="106" t="s">
        <v>6</v>
      </c>
      <c r="E437" s="121">
        <v>1900</v>
      </c>
      <c r="F437" s="108">
        <v>3.0980126411960027</v>
      </c>
      <c r="G437" s="109" t="s">
        <v>65</v>
      </c>
      <c r="H437" s="110"/>
      <c r="I437" s="109" t="s">
        <v>13</v>
      </c>
      <c r="J437" s="111" t="s">
        <v>22</v>
      </c>
      <c r="K437" s="112" t="s">
        <v>106</v>
      </c>
      <c r="L437" s="113">
        <v>613.29639999999995</v>
      </c>
    </row>
    <row r="438" spans="1:12" ht="15.75">
      <c r="A438" s="115">
        <v>44945</v>
      </c>
      <c r="B438" s="105" t="s">
        <v>46</v>
      </c>
      <c r="C438" s="105" t="s">
        <v>264</v>
      </c>
      <c r="D438" s="106" t="s">
        <v>6</v>
      </c>
      <c r="E438" s="121">
        <v>5000</v>
      </c>
      <c r="F438" s="108">
        <v>8.1049362303617389</v>
      </c>
      <c r="G438" s="109" t="s">
        <v>65</v>
      </c>
      <c r="H438" s="110"/>
      <c r="I438" s="109" t="s">
        <v>13</v>
      </c>
      <c r="J438" s="111" t="s">
        <v>22</v>
      </c>
      <c r="K438" s="112" t="s">
        <v>43</v>
      </c>
      <c r="L438" s="114">
        <v>616.90800000000002</v>
      </c>
    </row>
    <row r="439" spans="1:12" ht="15.75">
      <c r="A439" s="115">
        <v>44945</v>
      </c>
      <c r="B439" s="105" t="s">
        <v>201</v>
      </c>
      <c r="C439" s="116" t="s">
        <v>57</v>
      </c>
      <c r="D439" s="106" t="s">
        <v>6</v>
      </c>
      <c r="E439" s="121">
        <v>1000</v>
      </c>
      <c r="F439" s="108">
        <v>1.6305329690505277</v>
      </c>
      <c r="G439" s="109" t="s">
        <v>65</v>
      </c>
      <c r="H439" s="110"/>
      <c r="I439" s="109" t="s">
        <v>13</v>
      </c>
      <c r="J439" s="111" t="s">
        <v>22</v>
      </c>
      <c r="K439" s="112" t="s">
        <v>106</v>
      </c>
      <c r="L439" s="113">
        <v>613.29639999999995</v>
      </c>
    </row>
    <row r="440" spans="1:12" ht="15.75">
      <c r="A440" s="115">
        <v>44945</v>
      </c>
      <c r="B440" s="105" t="s">
        <v>47</v>
      </c>
      <c r="C440" s="105" t="s">
        <v>264</v>
      </c>
      <c r="D440" s="106" t="s">
        <v>6</v>
      </c>
      <c r="E440" s="121">
        <v>10000</v>
      </c>
      <c r="F440" s="108">
        <v>16.209872460723478</v>
      </c>
      <c r="G440" s="109" t="s">
        <v>121</v>
      </c>
      <c r="H440" s="110"/>
      <c r="I440" s="109" t="s">
        <v>13</v>
      </c>
      <c r="J440" s="111" t="s">
        <v>22</v>
      </c>
      <c r="K440" s="112" t="s">
        <v>43</v>
      </c>
      <c r="L440" s="114">
        <v>616.90800000000002</v>
      </c>
    </row>
    <row r="441" spans="1:12" ht="15.75">
      <c r="A441" s="104">
        <v>44945</v>
      </c>
      <c r="B441" s="105" t="s">
        <v>216</v>
      </c>
      <c r="C441" s="116" t="s">
        <v>57</v>
      </c>
      <c r="D441" s="106" t="s">
        <v>6</v>
      </c>
      <c r="E441" s="131">
        <v>5000</v>
      </c>
      <c r="F441" s="108">
        <v>8.1526648452526391</v>
      </c>
      <c r="G441" s="109" t="s">
        <v>212</v>
      </c>
      <c r="H441" s="109">
        <v>4</v>
      </c>
      <c r="I441" s="130" t="s">
        <v>24</v>
      </c>
      <c r="J441" s="111" t="s">
        <v>22</v>
      </c>
      <c r="K441" s="112" t="s">
        <v>106</v>
      </c>
      <c r="L441" s="113">
        <v>613.29639999999995</v>
      </c>
    </row>
    <row r="442" spans="1:12" ht="15.75">
      <c r="A442" s="104">
        <v>44945</v>
      </c>
      <c r="B442" s="105" t="s">
        <v>217</v>
      </c>
      <c r="C442" s="116" t="s">
        <v>57</v>
      </c>
      <c r="D442" s="106" t="s">
        <v>6</v>
      </c>
      <c r="E442" s="131">
        <v>2000</v>
      </c>
      <c r="F442" s="108">
        <v>3.2610659381010554</v>
      </c>
      <c r="G442" s="109" t="s">
        <v>218</v>
      </c>
      <c r="H442" s="109">
        <v>4</v>
      </c>
      <c r="I442" s="130" t="s">
        <v>24</v>
      </c>
      <c r="J442" s="111" t="s">
        <v>22</v>
      </c>
      <c r="K442" s="112" t="s">
        <v>106</v>
      </c>
      <c r="L442" s="113">
        <v>613.29639999999995</v>
      </c>
    </row>
    <row r="443" spans="1:12" ht="15.75">
      <c r="A443" s="104">
        <v>44945</v>
      </c>
      <c r="B443" s="105" t="s">
        <v>45</v>
      </c>
      <c r="C443" s="116" t="s">
        <v>57</v>
      </c>
      <c r="D443" s="106" t="s">
        <v>6</v>
      </c>
      <c r="E443" s="131">
        <v>1950</v>
      </c>
      <c r="F443" s="108">
        <v>3.1795392896485293</v>
      </c>
      <c r="G443" s="109" t="s">
        <v>212</v>
      </c>
      <c r="H443" s="109">
        <v>4</v>
      </c>
      <c r="I443" s="130" t="s">
        <v>24</v>
      </c>
      <c r="J443" s="111" t="s">
        <v>22</v>
      </c>
      <c r="K443" s="112" t="s">
        <v>106</v>
      </c>
      <c r="L443" s="113">
        <v>613.29639999999995</v>
      </c>
    </row>
    <row r="444" spans="1:12" ht="15.75">
      <c r="A444" s="104">
        <v>44945</v>
      </c>
      <c r="B444" s="105" t="s">
        <v>46</v>
      </c>
      <c r="C444" s="105" t="s">
        <v>264</v>
      </c>
      <c r="D444" s="106" t="s">
        <v>6</v>
      </c>
      <c r="E444" s="131">
        <v>5000</v>
      </c>
      <c r="F444" s="108">
        <v>8.1049362303617389</v>
      </c>
      <c r="G444" s="109" t="s">
        <v>212</v>
      </c>
      <c r="H444" s="109">
        <v>4</v>
      </c>
      <c r="I444" s="130" t="s">
        <v>24</v>
      </c>
      <c r="J444" s="111" t="s">
        <v>22</v>
      </c>
      <c r="K444" s="112" t="s">
        <v>43</v>
      </c>
      <c r="L444" s="114">
        <v>616.90800000000002</v>
      </c>
    </row>
    <row r="445" spans="1:12" ht="15.75">
      <c r="A445" s="104">
        <v>44945</v>
      </c>
      <c r="B445" s="105" t="s">
        <v>164</v>
      </c>
      <c r="C445" s="105" t="s">
        <v>50</v>
      </c>
      <c r="D445" s="106" t="s">
        <v>6</v>
      </c>
      <c r="E445" s="131">
        <v>1400</v>
      </c>
      <c r="F445" s="108">
        <v>2.2693821445012872</v>
      </c>
      <c r="G445" s="109" t="s">
        <v>212</v>
      </c>
      <c r="H445" s="109">
        <v>4</v>
      </c>
      <c r="I445" s="130" t="s">
        <v>24</v>
      </c>
      <c r="J445" s="111" t="s">
        <v>22</v>
      </c>
      <c r="K445" s="112" t="s">
        <v>43</v>
      </c>
      <c r="L445" s="114">
        <v>616.90800000000002</v>
      </c>
    </row>
    <row r="446" spans="1:12" ht="15.75">
      <c r="A446" s="104">
        <v>44945</v>
      </c>
      <c r="B446" s="105" t="s">
        <v>81</v>
      </c>
      <c r="C446" s="116" t="s">
        <v>57</v>
      </c>
      <c r="D446" s="106" t="s">
        <v>6</v>
      </c>
      <c r="E446" s="131">
        <v>1800</v>
      </c>
      <c r="F446" s="108">
        <v>2.9349593442909501</v>
      </c>
      <c r="G446" s="118" t="s">
        <v>63</v>
      </c>
      <c r="H446" s="110"/>
      <c r="I446" s="118" t="s">
        <v>44</v>
      </c>
      <c r="J446" s="111" t="s">
        <v>22</v>
      </c>
      <c r="K446" s="112" t="s">
        <v>106</v>
      </c>
      <c r="L446" s="113">
        <v>613.29639999999995</v>
      </c>
    </row>
    <row r="447" spans="1:12" ht="15.75">
      <c r="A447" s="104">
        <v>44945</v>
      </c>
      <c r="B447" s="105" t="s">
        <v>234</v>
      </c>
      <c r="C447" s="116" t="s">
        <v>57</v>
      </c>
      <c r="D447" s="106" t="s">
        <v>6</v>
      </c>
      <c r="E447" s="131">
        <v>2000</v>
      </c>
      <c r="F447" s="108">
        <v>3.2610659381010554</v>
      </c>
      <c r="G447" s="109" t="s">
        <v>137</v>
      </c>
      <c r="H447" s="109">
        <v>5</v>
      </c>
      <c r="I447" s="118" t="s">
        <v>104</v>
      </c>
      <c r="J447" s="111" t="s">
        <v>22</v>
      </c>
      <c r="K447" s="112" t="s">
        <v>106</v>
      </c>
      <c r="L447" s="113">
        <v>613.29639999999995</v>
      </c>
    </row>
    <row r="448" spans="1:12" ht="15.75">
      <c r="A448" s="104">
        <v>44945</v>
      </c>
      <c r="B448" s="105" t="s">
        <v>235</v>
      </c>
      <c r="C448" s="116" t="s">
        <v>57</v>
      </c>
      <c r="D448" s="106" t="s">
        <v>6</v>
      </c>
      <c r="E448" s="131">
        <v>2000</v>
      </c>
      <c r="F448" s="108">
        <v>3.2610659381010554</v>
      </c>
      <c r="G448" s="109" t="s">
        <v>137</v>
      </c>
      <c r="H448" s="109">
        <v>5</v>
      </c>
      <c r="I448" s="118" t="s">
        <v>104</v>
      </c>
      <c r="J448" s="111" t="s">
        <v>22</v>
      </c>
      <c r="K448" s="112" t="s">
        <v>106</v>
      </c>
      <c r="L448" s="113">
        <v>613.29639999999995</v>
      </c>
    </row>
    <row r="449" spans="1:12" ht="15.75">
      <c r="A449" s="104">
        <v>44945</v>
      </c>
      <c r="B449" s="105" t="s">
        <v>236</v>
      </c>
      <c r="C449" s="116" t="s">
        <v>57</v>
      </c>
      <c r="D449" s="106" t="s">
        <v>6</v>
      </c>
      <c r="E449" s="131">
        <v>3000</v>
      </c>
      <c r="F449" s="108">
        <v>4.8915989071515833</v>
      </c>
      <c r="G449" s="109" t="s">
        <v>137</v>
      </c>
      <c r="H449" s="109">
        <v>5</v>
      </c>
      <c r="I449" s="118" t="s">
        <v>104</v>
      </c>
      <c r="J449" s="111" t="s">
        <v>22</v>
      </c>
      <c r="K449" s="112" t="s">
        <v>106</v>
      </c>
      <c r="L449" s="113">
        <v>613.29639999999995</v>
      </c>
    </row>
    <row r="450" spans="1:12" ht="15.75">
      <c r="A450" s="104">
        <v>44945</v>
      </c>
      <c r="B450" s="105" t="s">
        <v>192</v>
      </c>
      <c r="C450" s="116" t="s">
        <v>57</v>
      </c>
      <c r="D450" s="106" t="s">
        <v>6</v>
      </c>
      <c r="E450" s="131">
        <v>2000</v>
      </c>
      <c r="F450" s="108">
        <v>3.2610659381010554</v>
      </c>
      <c r="G450" s="109" t="s">
        <v>139</v>
      </c>
      <c r="H450" s="109">
        <v>5</v>
      </c>
      <c r="I450" s="118" t="s">
        <v>104</v>
      </c>
      <c r="J450" s="111" t="s">
        <v>22</v>
      </c>
      <c r="K450" s="112" t="s">
        <v>106</v>
      </c>
      <c r="L450" s="113">
        <v>613.29639999999995</v>
      </c>
    </row>
    <row r="451" spans="1:12" ht="15.75">
      <c r="A451" s="104">
        <v>44945</v>
      </c>
      <c r="B451" s="105" t="s">
        <v>45</v>
      </c>
      <c r="C451" s="116" t="s">
        <v>57</v>
      </c>
      <c r="D451" s="106" t="s">
        <v>6</v>
      </c>
      <c r="E451" s="131">
        <v>1850</v>
      </c>
      <c r="F451" s="108">
        <v>3.0164859927434762</v>
      </c>
      <c r="G451" s="109" t="s">
        <v>137</v>
      </c>
      <c r="H451" s="109">
        <v>5</v>
      </c>
      <c r="I451" s="118" t="s">
        <v>104</v>
      </c>
      <c r="J451" s="111" t="s">
        <v>22</v>
      </c>
      <c r="K451" s="112" t="s">
        <v>106</v>
      </c>
      <c r="L451" s="113">
        <v>613.29639999999995</v>
      </c>
    </row>
    <row r="452" spans="1:12" ht="15.75">
      <c r="A452" s="104">
        <v>44945</v>
      </c>
      <c r="B452" s="105" t="s">
        <v>46</v>
      </c>
      <c r="C452" s="105" t="s">
        <v>264</v>
      </c>
      <c r="D452" s="106" t="s">
        <v>6</v>
      </c>
      <c r="E452" s="131">
        <v>5000</v>
      </c>
      <c r="F452" s="108">
        <v>8.1049362303617389</v>
      </c>
      <c r="G452" s="109" t="s">
        <v>137</v>
      </c>
      <c r="H452" s="109">
        <v>5</v>
      </c>
      <c r="I452" s="118" t="s">
        <v>104</v>
      </c>
      <c r="J452" s="111" t="s">
        <v>22</v>
      </c>
      <c r="K452" s="112" t="s">
        <v>43</v>
      </c>
      <c r="L452" s="114">
        <v>616.90800000000002</v>
      </c>
    </row>
    <row r="453" spans="1:12" ht="15.75">
      <c r="A453" s="104">
        <v>44945</v>
      </c>
      <c r="B453" s="105" t="s">
        <v>172</v>
      </c>
      <c r="C453" s="116" t="s">
        <v>57</v>
      </c>
      <c r="D453" s="106" t="s">
        <v>6</v>
      </c>
      <c r="E453" s="131">
        <v>3000</v>
      </c>
      <c r="F453" s="108">
        <v>4.8915989071515833</v>
      </c>
      <c r="G453" s="109" t="s">
        <v>189</v>
      </c>
      <c r="H453" s="109">
        <v>6</v>
      </c>
      <c r="I453" s="118" t="s">
        <v>136</v>
      </c>
      <c r="J453" s="111" t="s">
        <v>22</v>
      </c>
      <c r="K453" s="112" t="s">
        <v>106</v>
      </c>
      <c r="L453" s="113">
        <v>613.29639999999995</v>
      </c>
    </row>
    <row r="454" spans="1:12" ht="15.75">
      <c r="A454" s="104">
        <v>44945</v>
      </c>
      <c r="B454" s="105" t="s">
        <v>45</v>
      </c>
      <c r="C454" s="116" t="s">
        <v>57</v>
      </c>
      <c r="D454" s="106" t="s">
        <v>6</v>
      </c>
      <c r="E454" s="131">
        <v>1500</v>
      </c>
      <c r="F454" s="108">
        <v>2.4457994535757916</v>
      </c>
      <c r="G454" s="109" t="s">
        <v>187</v>
      </c>
      <c r="H454" s="109">
        <v>6</v>
      </c>
      <c r="I454" s="118" t="s">
        <v>136</v>
      </c>
      <c r="J454" s="111" t="s">
        <v>22</v>
      </c>
      <c r="K454" s="112" t="s">
        <v>106</v>
      </c>
      <c r="L454" s="113">
        <v>613.29639999999995</v>
      </c>
    </row>
    <row r="455" spans="1:12" ht="15.75">
      <c r="A455" s="104">
        <v>44945</v>
      </c>
      <c r="B455" s="105" t="s">
        <v>46</v>
      </c>
      <c r="C455" s="105" t="s">
        <v>264</v>
      </c>
      <c r="D455" s="106" t="s">
        <v>6</v>
      </c>
      <c r="E455" s="131">
        <v>3000</v>
      </c>
      <c r="F455" s="108">
        <v>4.8629617382170434</v>
      </c>
      <c r="G455" s="109" t="s">
        <v>187</v>
      </c>
      <c r="H455" s="109">
        <v>6</v>
      </c>
      <c r="I455" s="118" t="s">
        <v>136</v>
      </c>
      <c r="J455" s="111" t="s">
        <v>22</v>
      </c>
      <c r="K455" s="112" t="s">
        <v>43</v>
      </c>
      <c r="L455" s="114">
        <v>616.90800000000002</v>
      </c>
    </row>
    <row r="456" spans="1:12" ht="15.75">
      <c r="A456" s="104">
        <v>44945</v>
      </c>
      <c r="B456" s="105" t="s">
        <v>45</v>
      </c>
      <c r="C456" s="116" t="s">
        <v>57</v>
      </c>
      <c r="D456" s="106" t="s">
        <v>6</v>
      </c>
      <c r="E456" s="131">
        <v>500</v>
      </c>
      <c r="F456" s="108">
        <v>0.81526648452526385</v>
      </c>
      <c r="G456" s="118" t="s">
        <v>142</v>
      </c>
      <c r="H456" s="110"/>
      <c r="I456" s="118" t="s">
        <v>119</v>
      </c>
      <c r="J456" s="111" t="s">
        <v>22</v>
      </c>
      <c r="K456" s="112" t="s">
        <v>106</v>
      </c>
      <c r="L456" s="113">
        <v>613.29639999999995</v>
      </c>
    </row>
    <row r="457" spans="1:12" ht="15.75">
      <c r="A457" s="104">
        <v>44945</v>
      </c>
      <c r="B457" s="105" t="s">
        <v>45</v>
      </c>
      <c r="C457" s="116" t="s">
        <v>57</v>
      </c>
      <c r="D457" s="106" t="s">
        <v>7</v>
      </c>
      <c r="E457" s="121">
        <v>1100</v>
      </c>
      <c r="F457" s="108">
        <v>1.7935862659555806</v>
      </c>
      <c r="G457" s="109" t="s">
        <v>133</v>
      </c>
      <c r="H457" s="110"/>
      <c r="I457" s="109" t="s">
        <v>12</v>
      </c>
      <c r="J457" s="111" t="s">
        <v>22</v>
      </c>
      <c r="K457" s="112" t="s">
        <v>106</v>
      </c>
      <c r="L457" s="113">
        <v>613.29639999999995</v>
      </c>
    </row>
    <row r="458" spans="1:12" ht="15.75">
      <c r="A458" s="104">
        <v>44945</v>
      </c>
      <c r="B458" s="105" t="s">
        <v>100</v>
      </c>
      <c r="C458" s="105" t="s">
        <v>89</v>
      </c>
      <c r="D458" s="106" t="s">
        <v>10</v>
      </c>
      <c r="E458" s="117">
        <v>500</v>
      </c>
      <c r="F458" s="108">
        <v>0.81526648452526385</v>
      </c>
      <c r="G458" s="118" t="s">
        <v>247</v>
      </c>
      <c r="H458" s="110"/>
      <c r="I458" s="118" t="s">
        <v>135</v>
      </c>
      <c r="J458" s="111" t="s">
        <v>22</v>
      </c>
      <c r="K458" s="112" t="s">
        <v>106</v>
      </c>
      <c r="L458" s="113">
        <v>613.29639999999995</v>
      </c>
    </row>
    <row r="459" spans="1:12" ht="15.75">
      <c r="A459" s="104">
        <v>44945</v>
      </c>
      <c r="B459" s="105" t="s">
        <v>100</v>
      </c>
      <c r="C459" s="105" t="s">
        <v>89</v>
      </c>
      <c r="D459" s="106" t="s">
        <v>10</v>
      </c>
      <c r="E459" s="107">
        <v>500</v>
      </c>
      <c r="F459" s="108">
        <v>0.81526648452526385</v>
      </c>
      <c r="G459" s="118" t="s">
        <v>247</v>
      </c>
      <c r="H459" s="110"/>
      <c r="I459" s="118" t="s">
        <v>135</v>
      </c>
      <c r="J459" s="111" t="s">
        <v>22</v>
      </c>
      <c r="K459" s="112" t="s">
        <v>106</v>
      </c>
      <c r="L459" s="113">
        <v>613.29639999999995</v>
      </c>
    </row>
    <row r="460" spans="1:12" ht="15.75">
      <c r="A460" s="104">
        <v>44945</v>
      </c>
      <c r="B460" s="105" t="s">
        <v>100</v>
      </c>
      <c r="C460" s="105" t="s">
        <v>89</v>
      </c>
      <c r="D460" s="106" t="s">
        <v>10</v>
      </c>
      <c r="E460" s="117">
        <v>500</v>
      </c>
      <c r="F460" s="108">
        <v>0.81526648452526385</v>
      </c>
      <c r="G460" s="118" t="s">
        <v>247</v>
      </c>
      <c r="H460" s="110"/>
      <c r="I460" s="118" t="s">
        <v>135</v>
      </c>
      <c r="J460" s="111" t="s">
        <v>22</v>
      </c>
      <c r="K460" s="112" t="s">
        <v>106</v>
      </c>
      <c r="L460" s="113">
        <v>613.29639999999995</v>
      </c>
    </row>
    <row r="461" spans="1:12" ht="15.75">
      <c r="A461" s="104">
        <v>44945</v>
      </c>
      <c r="B461" s="105" t="s">
        <v>45</v>
      </c>
      <c r="C461" s="116" t="s">
        <v>57</v>
      </c>
      <c r="D461" s="106" t="s">
        <v>10</v>
      </c>
      <c r="E461" s="117">
        <v>1800</v>
      </c>
      <c r="F461" s="108">
        <v>2.9349593442909501</v>
      </c>
      <c r="G461" s="118" t="s">
        <v>247</v>
      </c>
      <c r="H461" s="110"/>
      <c r="I461" s="118" t="s">
        <v>135</v>
      </c>
      <c r="J461" s="111" t="s">
        <v>22</v>
      </c>
      <c r="K461" s="112" t="s">
        <v>106</v>
      </c>
      <c r="L461" s="113">
        <v>613.29639999999995</v>
      </c>
    </row>
    <row r="462" spans="1:12" ht="15.75">
      <c r="A462" s="104">
        <v>44945</v>
      </c>
      <c r="B462" s="105" t="s">
        <v>18</v>
      </c>
      <c r="C462" s="105" t="s">
        <v>40</v>
      </c>
      <c r="D462" s="106" t="s">
        <v>9</v>
      </c>
      <c r="E462" s="107">
        <v>5000</v>
      </c>
      <c r="F462" s="108">
        <v>8.1526648452526391</v>
      </c>
      <c r="G462" s="109" t="s">
        <v>145</v>
      </c>
      <c r="H462" s="110"/>
      <c r="I462" s="109" t="s">
        <v>17</v>
      </c>
      <c r="J462" s="111" t="s">
        <v>22</v>
      </c>
      <c r="K462" s="112" t="s">
        <v>106</v>
      </c>
      <c r="L462" s="113">
        <v>613.29639999999995</v>
      </c>
    </row>
    <row r="463" spans="1:12" ht="15.75">
      <c r="A463" s="104">
        <v>44945</v>
      </c>
      <c r="B463" s="105" t="s">
        <v>18</v>
      </c>
      <c r="C463" s="105" t="s">
        <v>40</v>
      </c>
      <c r="D463" s="106" t="s">
        <v>9</v>
      </c>
      <c r="E463" s="107">
        <v>5000</v>
      </c>
      <c r="F463" s="108">
        <v>8.1526648452526391</v>
      </c>
      <c r="G463" s="109" t="s">
        <v>146</v>
      </c>
      <c r="H463" s="110"/>
      <c r="I463" s="109" t="s">
        <v>16</v>
      </c>
      <c r="J463" s="111" t="s">
        <v>22</v>
      </c>
      <c r="K463" s="112" t="s">
        <v>106</v>
      </c>
      <c r="L463" s="113">
        <v>613.29639999999995</v>
      </c>
    </row>
    <row r="464" spans="1:12" ht="15.75">
      <c r="A464" s="104">
        <v>44945</v>
      </c>
      <c r="B464" s="105" t="s">
        <v>18</v>
      </c>
      <c r="C464" s="105" t="s">
        <v>40</v>
      </c>
      <c r="D464" s="106" t="s">
        <v>10</v>
      </c>
      <c r="E464" s="107">
        <v>2500</v>
      </c>
      <c r="F464" s="108">
        <v>4.0763324226263196</v>
      </c>
      <c r="G464" s="109" t="s">
        <v>158</v>
      </c>
      <c r="H464" s="110"/>
      <c r="I464" s="109" t="s">
        <v>15</v>
      </c>
      <c r="J464" s="111" t="s">
        <v>22</v>
      </c>
      <c r="K464" s="112" t="s">
        <v>106</v>
      </c>
      <c r="L464" s="113">
        <v>613.29639999999995</v>
      </c>
    </row>
    <row r="465" spans="1:12" ht="15.75">
      <c r="A465" s="104">
        <v>44945</v>
      </c>
      <c r="B465" s="105" t="s">
        <v>45</v>
      </c>
      <c r="C465" s="116" t="s">
        <v>57</v>
      </c>
      <c r="D465" s="106" t="s">
        <v>7</v>
      </c>
      <c r="E465" s="121">
        <v>1850</v>
      </c>
      <c r="F465" s="108">
        <v>3.0164859927434762</v>
      </c>
      <c r="G465" s="118" t="s">
        <v>60</v>
      </c>
      <c r="H465" s="110"/>
      <c r="I465" s="109" t="s">
        <v>39</v>
      </c>
      <c r="J465" s="111" t="s">
        <v>22</v>
      </c>
      <c r="K465" s="112" t="s">
        <v>106</v>
      </c>
      <c r="L465" s="113">
        <v>613.29639999999995</v>
      </c>
    </row>
    <row r="466" spans="1:12" ht="15.75">
      <c r="A466" s="104">
        <v>44945</v>
      </c>
      <c r="B466" s="105" t="s">
        <v>45</v>
      </c>
      <c r="C466" s="116" t="s">
        <v>57</v>
      </c>
      <c r="D466" s="106" t="s">
        <v>7</v>
      </c>
      <c r="E466" s="121">
        <v>1900</v>
      </c>
      <c r="F466" s="108">
        <v>3.0980126411960027</v>
      </c>
      <c r="G466" s="109" t="s">
        <v>92</v>
      </c>
      <c r="H466" s="110"/>
      <c r="I466" s="109" t="s">
        <v>58</v>
      </c>
      <c r="J466" s="111" t="s">
        <v>22</v>
      </c>
      <c r="K466" s="112" t="s">
        <v>106</v>
      </c>
      <c r="L466" s="113">
        <v>613.29639999999995</v>
      </c>
    </row>
    <row r="467" spans="1:12" ht="15.75">
      <c r="A467" s="104">
        <v>44945</v>
      </c>
      <c r="B467" s="105" t="s">
        <v>45</v>
      </c>
      <c r="C467" s="116" t="s">
        <v>57</v>
      </c>
      <c r="D467" s="106" t="s">
        <v>10</v>
      </c>
      <c r="E467" s="107">
        <v>2000</v>
      </c>
      <c r="F467" s="108">
        <v>3.2610659381010554</v>
      </c>
      <c r="G467" s="118" t="s">
        <v>62</v>
      </c>
      <c r="H467" s="110"/>
      <c r="I467" s="109" t="s">
        <v>15</v>
      </c>
      <c r="J467" s="111" t="s">
        <v>22</v>
      </c>
      <c r="K467" s="112" t="s">
        <v>106</v>
      </c>
      <c r="L467" s="113">
        <v>613.29639999999995</v>
      </c>
    </row>
    <row r="468" spans="1:12" ht="15.75">
      <c r="A468" s="104">
        <v>44946</v>
      </c>
      <c r="B468" s="105" t="s">
        <v>199</v>
      </c>
      <c r="C468" s="116" t="s">
        <v>57</v>
      </c>
      <c r="D468" s="106" t="s">
        <v>7</v>
      </c>
      <c r="E468" s="139">
        <v>1900</v>
      </c>
      <c r="F468" s="108">
        <v>3.0980126411960027</v>
      </c>
      <c r="G468" s="129" t="s">
        <v>200</v>
      </c>
      <c r="H468" s="110"/>
      <c r="I468" s="109" t="s">
        <v>20</v>
      </c>
      <c r="J468" s="111" t="s">
        <v>22</v>
      </c>
      <c r="K468" s="112" t="s">
        <v>106</v>
      </c>
      <c r="L468" s="113">
        <v>613.29639999999995</v>
      </c>
    </row>
    <row r="469" spans="1:12" ht="15.75">
      <c r="A469" s="104">
        <v>44946</v>
      </c>
      <c r="B469" s="140" t="s">
        <v>45</v>
      </c>
      <c r="C469" s="116" t="s">
        <v>57</v>
      </c>
      <c r="D469" s="106" t="s">
        <v>8</v>
      </c>
      <c r="E469" s="107">
        <v>1700</v>
      </c>
      <c r="F469" s="108">
        <v>2.771906047385897</v>
      </c>
      <c r="G469" s="118" t="s">
        <v>66</v>
      </c>
      <c r="H469" s="110"/>
      <c r="I469" s="118" t="s">
        <v>14</v>
      </c>
      <c r="J469" s="111" t="s">
        <v>22</v>
      </c>
      <c r="K469" s="112" t="s">
        <v>106</v>
      </c>
      <c r="L469" s="113">
        <v>613.29639999999995</v>
      </c>
    </row>
    <row r="470" spans="1:12" ht="15.75">
      <c r="A470" s="115">
        <v>44946</v>
      </c>
      <c r="B470" s="119" t="s">
        <v>45</v>
      </c>
      <c r="C470" s="116" t="s">
        <v>57</v>
      </c>
      <c r="D470" s="106" t="s">
        <v>9</v>
      </c>
      <c r="E470" s="134">
        <v>2500</v>
      </c>
      <c r="F470" s="108">
        <v>4.0763324226263196</v>
      </c>
      <c r="G470" s="118" t="s">
        <v>90</v>
      </c>
      <c r="H470" s="110"/>
      <c r="I470" s="118" t="s">
        <v>17</v>
      </c>
      <c r="J470" s="111" t="s">
        <v>22</v>
      </c>
      <c r="K470" s="112" t="s">
        <v>106</v>
      </c>
      <c r="L470" s="113">
        <v>613.29639999999995</v>
      </c>
    </row>
    <row r="471" spans="1:12" ht="15.75">
      <c r="A471" s="122">
        <v>44946</v>
      </c>
      <c r="B471" s="123" t="s">
        <v>81</v>
      </c>
      <c r="C471" s="116" t="s">
        <v>57</v>
      </c>
      <c r="D471" s="124" t="s">
        <v>9</v>
      </c>
      <c r="E471" s="125">
        <v>1600</v>
      </c>
      <c r="F471" s="108">
        <v>2.6088527504808443</v>
      </c>
      <c r="G471" s="126" t="s">
        <v>59</v>
      </c>
      <c r="H471" s="110"/>
      <c r="I471" s="118" t="s">
        <v>16</v>
      </c>
      <c r="J471" s="111" t="s">
        <v>22</v>
      </c>
      <c r="K471" s="112" t="s">
        <v>106</v>
      </c>
      <c r="L471" s="113">
        <v>613.29639999999995</v>
      </c>
    </row>
    <row r="472" spans="1:12" ht="15.75">
      <c r="A472" s="104">
        <v>44946</v>
      </c>
      <c r="B472" s="105" t="s">
        <v>45</v>
      </c>
      <c r="C472" s="116" t="s">
        <v>57</v>
      </c>
      <c r="D472" s="106" t="s">
        <v>6</v>
      </c>
      <c r="E472" s="120">
        <v>1900</v>
      </c>
      <c r="F472" s="108">
        <v>3.0980126411960027</v>
      </c>
      <c r="G472" s="118" t="s">
        <v>132</v>
      </c>
      <c r="H472" s="110"/>
      <c r="I472" s="118" t="s">
        <v>127</v>
      </c>
      <c r="J472" s="111" t="s">
        <v>22</v>
      </c>
      <c r="K472" s="112" t="s">
        <v>106</v>
      </c>
      <c r="L472" s="113">
        <v>613.29639999999995</v>
      </c>
    </row>
    <row r="473" spans="1:12" ht="15.75">
      <c r="A473" s="115">
        <v>44946</v>
      </c>
      <c r="B473" s="105" t="s">
        <v>45</v>
      </c>
      <c r="C473" s="116" t="s">
        <v>57</v>
      </c>
      <c r="D473" s="106" t="s">
        <v>6</v>
      </c>
      <c r="E473" s="121">
        <v>1950</v>
      </c>
      <c r="F473" s="108">
        <v>3.1795392896485293</v>
      </c>
      <c r="G473" s="109" t="s">
        <v>65</v>
      </c>
      <c r="H473" s="110"/>
      <c r="I473" s="109" t="s">
        <v>13</v>
      </c>
      <c r="J473" s="111" t="s">
        <v>22</v>
      </c>
      <c r="K473" s="112" t="s">
        <v>106</v>
      </c>
      <c r="L473" s="113">
        <v>613.29639999999995</v>
      </c>
    </row>
    <row r="474" spans="1:12" ht="15.75">
      <c r="A474" s="115">
        <v>44946</v>
      </c>
      <c r="B474" s="105" t="s">
        <v>202</v>
      </c>
      <c r="C474" s="105" t="s">
        <v>50</v>
      </c>
      <c r="D474" s="106" t="s">
        <v>6</v>
      </c>
      <c r="E474" s="121">
        <v>3200</v>
      </c>
      <c r="F474" s="108">
        <v>5.1871591874315133</v>
      </c>
      <c r="G474" s="109" t="s">
        <v>65</v>
      </c>
      <c r="H474" s="110"/>
      <c r="I474" s="109" t="s">
        <v>13</v>
      </c>
      <c r="J474" s="111" t="s">
        <v>22</v>
      </c>
      <c r="K474" s="112" t="s">
        <v>43</v>
      </c>
      <c r="L474" s="114">
        <v>616.90800000000002</v>
      </c>
    </row>
    <row r="475" spans="1:12" ht="15.75">
      <c r="A475" s="115">
        <v>44946</v>
      </c>
      <c r="B475" s="105" t="s">
        <v>46</v>
      </c>
      <c r="C475" s="105" t="s">
        <v>264</v>
      </c>
      <c r="D475" s="106" t="s">
        <v>6</v>
      </c>
      <c r="E475" s="121">
        <v>5000</v>
      </c>
      <c r="F475" s="108">
        <v>8.1049362303617389</v>
      </c>
      <c r="G475" s="109" t="s">
        <v>65</v>
      </c>
      <c r="H475" s="110"/>
      <c r="I475" s="109" t="s">
        <v>13</v>
      </c>
      <c r="J475" s="111" t="s">
        <v>22</v>
      </c>
      <c r="K475" s="112" t="s">
        <v>43</v>
      </c>
      <c r="L475" s="114">
        <v>616.90800000000002</v>
      </c>
    </row>
    <row r="476" spans="1:12" ht="15.75">
      <c r="A476" s="115">
        <v>44946</v>
      </c>
      <c r="B476" s="105" t="s">
        <v>47</v>
      </c>
      <c r="C476" s="105" t="s">
        <v>264</v>
      </c>
      <c r="D476" s="106" t="s">
        <v>6</v>
      </c>
      <c r="E476" s="121">
        <v>10000</v>
      </c>
      <c r="F476" s="108">
        <v>16.209872460723478</v>
      </c>
      <c r="G476" s="109" t="s">
        <v>121</v>
      </c>
      <c r="H476" s="110"/>
      <c r="I476" s="109" t="s">
        <v>13</v>
      </c>
      <c r="J476" s="111" t="s">
        <v>22</v>
      </c>
      <c r="K476" s="112" t="s">
        <v>43</v>
      </c>
      <c r="L476" s="114">
        <v>616.90800000000002</v>
      </c>
    </row>
    <row r="477" spans="1:12" ht="15.75">
      <c r="A477" s="104">
        <v>44946</v>
      </c>
      <c r="B477" s="105" t="s">
        <v>45</v>
      </c>
      <c r="C477" s="116" t="s">
        <v>57</v>
      </c>
      <c r="D477" s="106" t="s">
        <v>6</v>
      </c>
      <c r="E477" s="131">
        <v>1950</v>
      </c>
      <c r="F477" s="108">
        <v>3.1795392896485293</v>
      </c>
      <c r="G477" s="109" t="s">
        <v>212</v>
      </c>
      <c r="H477" s="109">
        <v>4</v>
      </c>
      <c r="I477" s="130" t="s">
        <v>24</v>
      </c>
      <c r="J477" s="111" t="s">
        <v>22</v>
      </c>
      <c r="K477" s="112" t="s">
        <v>106</v>
      </c>
      <c r="L477" s="113">
        <v>613.29639999999995</v>
      </c>
    </row>
    <row r="478" spans="1:12" ht="15.75">
      <c r="A478" s="104">
        <v>44946</v>
      </c>
      <c r="B478" s="105" t="s">
        <v>81</v>
      </c>
      <c r="C478" s="116" t="s">
        <v>57</v>
      </c>
      <c r="D478" s="106" t="s">
        <v>6</v>
      </c>
      <c r="E478" s="131">
        <v>1750</v>
      </c>
      <c r="F478" s="108">
        <v>2.8534326958384235</v>
      </c>
      <c r="G478" s="118" t="s">
        <v>63</v>
      </c>
      <c r="H478" s="110"/>
      <c r="I478" s="118" t="s">
        <v>44</v>
      </c>
      <c r="J478" s="111" t="s">
        <v>22</v>
      </c>
      <c r="K478" s="112" t="s">
        <v>106</v>
      </c>
      <c r="L478" s="113">
        <v>613.29639999999995</v>
      </c>
    </row>
    <row r="479" spans="1:12" ht="15.75">
      <c r="A479" s="104">
        <v>44946</v>
      </c>
      <c r="B479" s="105" t="s">
        <v>45</v>
      </c>
      <c r="C479" s="116" t="s">
        <v>57</v>
      </c>
      <c r="D479" s="106" t="s">
        <v>6</v>
      </c>
      <c r="E479" s="131">
        <v>1900</v>
      </c>
      <c r="F479" s="108">
        <v>3.0980126411960027</v>
      </c>
      <c r="G479" s="109" t="s">
        <v>105</v>
      </c>
      <c r="H479" s="110"/>
      <c r="I479" s="118" t="s">
        <v>104</v>
      </c>
      <c r="J479" s="111" t="s">
        <v>22</v>
      </c>
      <c r="K479" s="112" t="s">
        <v>106</v>
      </c>
      <c r="L479" s="113">
        <v>613.29639999999995</v>
      </c>
    </row>
    <row r="480" spans="1:12" ht="15.75">
      <c r="A480" s="104">
        <v>44946</v>
      </c>
      <c r="B480" s="105" t="s">
        <v>45</v>
      </c>
      <c r="C480" s="116" t="s">
        <v>57</v>
      </c>
      <c r="D480" s="106" t="s">
        <v>6</v>
      </c>
      <c r="E480" s="131">
        <v>2000</v>
      </c>
      <c r="F480" s="108">
        <v>3.2610659381010554</v>
      </c>
      <c r="G480" s="109" t="s">
        <v>140</v>
      </c>
      <c r="H480" s="110"/>
      <c r="I480" s="118" t="s">
        <v>136</v>
      </c>
      <c r="J480" s="111" t="s">
        <v>22</v>
      </c>
      <c r="K480" s="112" t="s">
        <v>106</v>
      </c>
      <c r="L480" s="113">
        <v>613.29639999999995</v>
      </c>
    </row>
    <row r="481" spans="1:12" ht="15.75">
      <c r="A481" s="104">
        <v>44946</v>
      </c>
      <c r="B481" s="105" t="s">
        <v>45</v>
      </c>
      <c r="C481" s="116" t="s">
        <v>57</v>
      </c>
      <c r="D481" s="106" t="s">
        <v>6</v>
      </c>
      <c r="E481" s="131">
        <v>500</v>
      </c>
      <c r="F481" s="108">
        <v>0.81526648452526385</v>
      </c>
      <c r="G481" s="118" t="s">
        <v>142</v>
      </c>
      <c r="H481" s="110"/>
      <c r="I481" s="118" t="s">
        <v>119</v>
      </c>
      <c r="J481" s="111" t="s">
        <v>22</v>
      </c>
      <c r="K481" s="112" t="s">
        <v>106</v>
      </c>
      <c r="L481" s="113">
        <v>613.29639999999995</v>
      </c>
    </row>
    <row r="482" spans="1:12" ht="15.75">
      <c r="A482" s="104">
        <v>44946</v>
      </c>
      <c r="B482" s="105" t="s">
        <v>45</v>
      </c>
      <c r="C482" s="116" t="s">
        <v>57</v>
      </c>
      <c r="D482" s="106" t="s">
        <v>7</v>
      </c>
      <c r="E482" s="121">
        <v>1500</v>
      </c>
      <c r="F482" s="108">
        <v>2.4457994535757916</v>
      </c>
      <c r="G482" s="109" t="s">
        <v>133</v>
      </c>
      <c r="H482" s="110"/>
      <c r="I482" s="109" t="s">
        <v>12</v>
      </c>
      <c r="J482" s="111" t="s">
        <v>22</v>
      </c>
      <c r="K482" s="112" t="s">
        <v>106</v>
      </c>
      <c r="L482" s="113">
        <v>613.29639999999995</v>
      </c>
    </row>
    <row r="483" spans="1:12" ht="15.75">
      <c r="A483" s="104">
        <v>44946</v>
      </c>
      <c r="B483" s="105" t="s">
        <v>45</v>
      </c>
      <c r="C483" s="116" t="s">
        <v>57</v>
      </c>
      <c r="D483" s="106" t="s">
        <v>10</v>
      </c>
      <c r="E483" s="117">
        <v>1800</v>
      </c>
      <c r="F483" s="108">
        <v>2.9349593442909501</v>
      </c>
      <c r="G483" s="118" t="s">
        <v>247</v>
      </c>
      <c r="H483" s="110"/>
      <c r="I483" s="118" t="s">
        <v>135</v>
      </c>
      <c r="J483" s="111" t="s">
        <v>22</v>
      </c>
      <c r="K483" s="112" t="s">
        <v>106</v>
      </c>
      <c r="L483" s="113">
        <v>613.29639999999995</v>
      </c>
    </row>
    <row r="484" spans="1:12" ht="15.75">
      <c r="A484" s="104">
        <v>44946</v>
      </c>
      <c r="B484" s="105" t="s">
        <v>18</v>
      </c>
      <c r="C484" s="105" t="s">
        <v>40</v>
      </c>
      <c r="D484" s="106" t="s">
        <v>9</v>
      </c>
      <c r="E484" s="107">
        <v>5000</v>
      </c>
      <c r="F484" s="108">
        <v>8.1526648452526391</v>
      </c>
      <c r="G484" s="109" t="s">
        <v>145</v>
      </c>
      <c r="H484" s="110"/>
      <c r="I484" s="109" t="s">
        <v>17</v>
      </c>
      <c r="J484" s="111" t="s">
        <v>22</v>
      </c>
      <c r="K484" s="112" t="s">
        <v>106</v>
      </c>
      <c r="L484" s="113">
        <v>613.29639999999995</v>
      </c>
    </row>
    <row r="485" spans="1:12" ht="15.75">
      <c r="A485" s="104">
        <v>44946</v>
      </c>
      <c r="B485" s="105" t="s">
        <v>18</v>
      </c>
      <c r="C485" s="105" t="s">
        <v>40</v>
      </c>
      <c r="D485" s="106" t="s">
        <v>9</v>
      </c>
      <c r="E485" s="107">
        <v>5000</v>
      </c>
      <c r="F485" s="108">
        <v>8.1526648452526391</v>
      </c>
      <c r="G485" s="109" t="s">
        <v>146</v>
      </c>
      <c r="H485" s="110"/>
      <c r="I485" s="109" t="s">
        <v>16</v>
      </c>
      <c r="J485" s="111" t="s">
        <v>22</v>
      </c>
      <c r="K485" s="112" t="s">
        <v>106</v>
      </c>
      <c r="L485" s="113">
        <v>613.29639999999995</v>
      </c>
    </row>
    <row r="486" spans="1:12" ht="15.75">
      <c r="A486" s="104">
        <v>44946</v>
      </c>
      <c r="B486" s="105" t="s">
        <v>18</v>
      </c>
      <c r="C486" s="105" t="s">
        <v>40</v>
      </c>
      <c r="D486" s="106" t="s">
        <v>7</v>
      </c>
      <c r="E486" s="107">
        <v>5000</v>
      </c>
      <c r="F486" s="108">
        <v>8.1049362303617389</v>
      </c>
      <c r="G486" s="109" t="s">
        <v>147</v>
      </c>
      <c r="H486" s="110"/>
      <c r="I486" s="109" t="s">
        <v>20</v>
      </c>
      <c r="J486" s="111" t="s">
        <v>22</v>
      </c>
      <c r="K486" s="112" t="s">
        <v>43</v>
      </c>
      <c r="L486" s="114">
        <v>616.90800000000002</v>
      </c>
    </row>
    <row r="487" spans="1:12" ht="15.75">
      <c r="A487" s="104">
        <v>44946</v>
      </c>
      <c r="B487" s="105" t="s">
        <v>18</v>
      </c>
      <c r="C487" s="105" t="s">
        <v>40</v>
      </c>
      <c r="D487" s="106" t="s">
        <v>6</v>
      </c>
      <c r="E487" s="107">
        <v>5000</v>
      </c>
      <c r="F487" s="108">
        <v>8.1049362303617389</v>
      </c>
      <c r="G487" s="109" t="s">
        <v>148</v>
      </c>
      <c r="H487" s="110"/>
      <c r="I487" s="109" t="s">
        <v>13</v>
      </c>
      <c r="J487" s="111" t="s">
        <v>22</v>
      </c>
      <c r="K487" s="112" t="s">
        <v>43</v>
      </c>
      <c r="L487" s="114">
        <v>616.90800000000002</v>
      </c>
    </row>
    <row r="488" spans="1:12" ht="15.75">
      <c r="A488" s="104">
        <v>44946</v>
      </c>
      <c r="B488" s="105" t="s">
        <v>18</v>
      </c>
      <c r="C488" s="105" t="s">
        <v>40</v>
      </c>
      <c r="D488" s="106" t="s">
        <v>7</v>
      </c>
      <c r="E488" s="107">
        <v>2500</v>
      </c>
      <c r="F488" s="108">
        <v>4.0524681151808695</v>
      </c>
      <c r="G488" s="109" t="s">
        <v>149</v>
      </c>
      <c r="H488" s="110"/>
      <c r="I488" s="109" t="s">
        <v>14</v>
      </c>
      <c r="J488" s="111" t="s">
        <v>22</v>
      </c>
      <c r="K488" s="112" t="s">
        <v>43</v>
      </c>
      <c r="L488" s="114">
        <v>616.90800000000002</v>
      </c>
    </row>
    <row r="489" spans="1:12" ht="15.75">
      <c r="A489" s="104">
        <v>44946</v>
      </c>
      <c r="B489" s="105" t="s">
        <v>18</v>
      </c>
      <c r="C489" s="105" t="s">
        <v>40</v>
      </c>
      <c r="D489" s="106" t="s">
        <v>7</v>
      </c>
      <c r="E489" s="107">
        <v>2500</v>
      </c>
      <c r="F489" s="108">
        <v>4.0524681151808695</v>
      </c>
      <c r="G489" s="109" t="s">
        <v>149</v>
      </c>
      <c r="H489" s="110"/>
      <c r="I489" s="109" t="s">
        <v>39</v>
      </c>
      <c r="J489" s="111" t="s">
        <v>22</v>
      </c>
      <c r="K489" s="112" t="s">
        <v>43</v>
      </c>
      <c r="L489" s="114">
        <v>616.90800000000002</v>
      </c>
    </row>
    <row r="490" spans="1:12" ht="15.75">
      <c r="A490" s="104">
        <v>44946</v>
      </c>
      <c r="B490" s="105" t="s">
        <v>18</v>
      </c>
      <c r="C490" s="105" t="s">
        <v>40</v>
      </c>
      <c r="D490" s="106" t="s">
        <v>7</v>
      </c>
      <c r="E490" s="107">
        <v>2500</v>
      </c>
      <c r="F490" s="108">
        <v>4.0524681151808695</v>
      </c>
      <c r="G490" s="109" t="s">
        <v>150</v>
      </c>
      <c r="H490" s="110"/>
      <c r="I490" s="109" t="s">
        <v>12</v>
      </c>
      <c r="J490" s="111" t="s">
        <v>22</v>
      </c>
      <c r="K490" s="112" t="s">
        <v>43</v>
      </c>
      <c r="L490" s="114">
        <v>616.90800000000002</v>
      </c>
    </row>
    <row r="491" spans="1:12" ht="15.75">
      <c r="A491" s="104">
        <v>44946</v>
      </c>
      <c r="B491" s="105" t="s">
        <v>18</v>
      </c>
      <c r="C491" s="105" t="s">
        <v>40</v>
      </c>
      <c r="D491" s="106" t="s">
        <v>7</v>
      </c>
      <c r="E491" s="107">
        <v>2500</v>
      </c>
      <c r="F491" s="108">
        <v>4.0524681151808695</v>
      </c>
      <c r="G491" s="109" t="s">
        <v>151</v>
      </c>
      <c r="H491" s="110"/>
      <c r="I491" s="109" t="s">
        <v>58</v>
      </c>
      <c r="J491" s="111" t="s">
        <v>22</v>
      </c>
      <c r="K491" s="112" t="s">
        <v>43</v>
      </c>
      <c r="L491" s="114">
        <v>616.90800000000002</v>
      </c>
    </row>
    <row r="492" spans="1:12" ht="15.75">
      <c r="A492" s="104">
        <v>44946</v>
      </c>
      <c r="B492" s="105" t="s">
        <v>18</v>
      </c>
      <c r="C492" s="105" t="s">
        <v>40</v>
      </c>
      <c r="D492" s="106" t="s">
        <v>7</v>
      </c>
      <c r="E492" s="107">
        <v>2500</v>
      </c>
      <c r="F492" s="108">
        <v>4.0524681151808695</v>
      </c>
      <c r="G492" s="109" t="s">
        <v>152</v>
      </c>
      <c r="H492" s="110"/>
      <c r="I492" s="109" t="s">
        <v>119</v>
      </c>
      <c r="J492" s="111" t="s">
        <v>22</v>
      </c>
      <c r="K492" s="112" t="s">
        <v>43</v>
      </c>
      <c r="L492" s="114">
        <v>616.90800000000002</v>
      </c>
    </row>
    <row r="493" spans="1:12" ht="15.75">
      <c r="A493" s="104">
        <v>44946</v>
      </c>
      <c r="B493" s="105" t="s">
        <v>18</v>
      </c>
      <c r="C493" s="105" t="s">
        <v>40</v>
      </c>
      <c r="D493" s="106" t="s">
        <v>6</v>
      </c>
      <c r="E493" s="107">
        <v>2500</v>
      </c>
      <c r="F493" s="108">
        <v>4.0524681151808695</v>
      </c>
      <c r="G493" s="109" t="s">
        <v>153</v>
      </c>
      <c r="H493" s="110"/>
      <c r="I493" s="109" t="s">
        <v>24</v>
      </c>
      <c r="J493" s="111" t="s">
        <v>22</v>
      </c>
      <c r="K493" s="112" t="s">
        <v>43</v>
      </c>
      <c r="L493" s="114">
        <v>616.90800000000002</v>
      </c>
    </row>
    <row r="494" spans="1:12" ht="15.75">
      <c r="A494" s="104">
        <v>44946</v>
      </c>
      <c r="B494" s="105" t="s">
        <v>18</v>
      </c>
      <c r="C494" s="105" t="s">
        <v>40</v>
      </c>
      <c r="D494" s="106" t="s">
        <v>6</v>
      </c>
      <c r="E494" s="107">
        <v>2500</v>
      </c>
      <c r="F494" s="108">
        <v>4.0524681151808695</v>
      </c>
      <c r="G494" s="109" t="s">
        <v>154</v>
      </c>
      <c r="H494" s="110"/>
      <c r="I494" s="109" t="s">
        <v>104</v>
      </c>
      <c r="J494" s="111" t="s">
        <v>22</v>
      </c>
      <c r="K494" s="112" t="s">
        <v>43</v>
      </c>
      <c r="L494" s="114">
        <v>616.90800000000002</v>
      </c>
    </row>
    <row r="495" spans="1:12" ht="15.75">
      <c r="A495" s="104">
        <v>44946</v>
      </c>
      <c r="B495" s="105" t="s">
        <v>18</v>
      </c>
      <c r="C495" s="105" t="s">
        <v>40</v>
      </c>
      <c r="D495" s="106" t="s">
        <v>6</v>
      </c>
      <c r="E495" s="107">
        <v>2500</v>
      </c>
      <c r="F495" s="108">
        <v>4.0524681151808695</v>
      </c>
      <c r="G495" s="109" t="s">
        <v>155</v>
      </c>
      <c r="H495" s="110"/>
      <c r="I495" s="109" t="s">
        <v>127</v>
      </c>
      <c r="J495" s="111" t="s">
        <v>22</v>
      </c>
      <c r="K495" s="112" t="s">
        <v>43</v>
      </c>
      <c r="L495" s="114">
        <v>616.90800000000002</v>
      </c>
    </row>
    <row r="496" spans="1:12" ht="15.75">
      <c r="A496" s="104">
        <v>44946</v>
      </c>
      <c r="B496" s="105" t="s">
        <v>18</v>
      </c>
      <c r="C496" s="105" t="s">
        <v>40</v>
      </c>
      <c r="D496" s="106" t="s">
        <v>6</v>
      </c>
      <c r="E496" s="107">
        <v>2500</v>
      </c>
      <c r="F496" s="108">
        <v>4.0524681151808695</v>
      </c>
      <c r="G496" s="109" t="s">
        <v>156</v>
      </c>
      <c r="H496" s="110"/>
      <c r="I496" s="109" t="s">
        <v>136</v>
      </c>
      <c r="J496" s="111" t="s">
        <v>22</v>
      </c>
      <c r="K496" s="112" t="s">
        <v>43</v>
      </c>
      <c r="L496" s="114">
        <v>616.90800000000002</v>
      </c>
    </row>
    <row r="497" spans="1:12" ht="15.75">
      <c r="A497" s="104">
        <v>44946</v>
      </c>
      <c r="B497" s="105" t="s">
        <v>18</v>
      </c>
      <c r="C497" s="105" t="s">
        <v>40</v>
      </c>
      <c r="D497" s="106" t="s">
        <v>6</v>
      </c>
      <c r="E497" s="107">
        <v>2500</v>
      </c>
      <c r="F497" s="108">
        <v>4.0524681151808695</v>
      </c>
      <c r="G497" s="109" t="s">
        <v>157</v>
      </c>
      <c r="H497" s="110"/>
      <c r="I497" s="109" t="s">
        <v>44</v>
      </c>
      <c r="J497" s="111" t="s">
        <v>22</v>
      </c>
      <c r="K497" s="112" t="s">
        <v>43</v>
      </c>
      <c r="L497" s="114">
        <v>616.90800000000002</v>
      </c>
    </row>
    <row r="498" spans="1:12" ht="15.75">
      <c r="A498" s="104">
        <v>44946</v>
      </c>
      <c r="B498" s="105" t="s">
        <v>18</v>
      </c>
      <c r="C498" s="105" t="s">
        <v>40</v>
      </c>
      <c r="D498" s="106" t="s">
        <v>10</v>
      </c>
      <c r="E498" s="107">
        <v>2500</v>
      </c>
      <c r="F498" s="108">
        <v>4.0763324226263196</v>
      </c>
      <c r="G498" s="109" t="s">
        <v>158</v>
      </c>
      <c r="H498" s="110"/>
      <c r="I498" s="109" t="s">
        <v>15</v>
      </c>
      <c r="J498" s="111" t="s">
        <v>22</v>
      </c>
      <c r="K498" s="112" t="s">
        <v>106</v>
      </c>
      <c r="L498" s="113">
        <v>613.29639999999995</v>
      </c>
    </row>
    <row r="499" spans="1:12" ht="15.75">
      <c r="A499" s="104">
        <v>44946</v>
      </c>
      <c r="B499" s="105" t="s">
        <v>18</v>
      </c>
      <c r="C499" s="105" t="s">
        <v>40</v>
      </c>
      <c r="D499" s="106" t="s">
        <v>10</v>
      </c>
      <c r="E499" s="107">
        <v>2500</v>
      </c>
      <c r="F499" s="108">
        <v>4.0763324226263196</v>
      </c>
      <c r="G499" s="109" t="s">
        <v>159</v>
      </c>
      <c r="H499" s="110"/>
      <c r="I499" s="109" t="s">
        <v>135</v>
      </c>
      <c r="J499" s="111" t="s">
        <v>22</v>
      </c>
      <c r="K499" s="112" t="s">
        <v>106</v>
      </c>
      <c r="L499" s="113">
        <v>613.29639999999995</v>
      </c>
    </row>
    <row r="500" spans="1:12" ht="15.75">
      <c r="A500" s="104">
        <v>44946</v>
      </c>
      <c r="B500" s="105" t="s">
        <v>45</v>
      </c>
      <c r="C500" s="116" t="s">
        <v>57</v>
      </c>
      <c r="D500" s="106" t="s">
        <v>7</v>
      </c>
      <c r="E500" s="121">
        <v>1900</v>
      </c>
      <c r="F500" s="108">
        <v>3.0980126411960027</v>
      </c>
      <c r="G500" s="118" t="s">
        <v>60</v>
      </c>
      <c r="H500" s="110"/>
      <c r="I500" s="109" t="s">
        <v>39</v>
      </c>
      <c r="J500" s="111" t="s">
        <v>22</v>
      </c>
      <c r="K500" s="112" t="s">
        <v>106</v>
      </c>
      <c r="L500" s="113">
        <v>613.29639999999995</v>
      </c>
    </row>
    <row r="501" spans="1:12" ht="15.75">
      <c r="A501" s="104">
        <v>44946</v>
      </c>
      <c r="B501" s="105" t="s">
        <v>45</v>
      </c>
      <c r="C501" s="116" t="s">
        <v>57</v>
      </c>
      <c r="D501" s="106" t="s">
        <v>7</v>
      </c>
      <c r="E501" s="121">
        <v>1800</v>
      </c>
      <c r="F501" s="108">
        <v>2.9349593442909501</v>
      </c>
      <c r="G501" s="109" t="s">
        <v>92</v>
      </c>
      <c r="H501" s="110"/>
      <c r="I501" s="109" t="s">
        <v>58</v>
      </c>
      <c r="J501" s="111" t="s">
        <v>22</v>
      </c>
      <c r="K501" s="112" t="s">
        <v>106</v>
      </c>
      <c r="L501" s="113">
        <v>613.29639999999995</v>
      </c>
    </row>
    <row r="502" spans="1:12" ht="15.75">
      <c r="A502" s="104">
        <v>44946</v>
      </c>
      <c r="B502" s="105" t="s">
        <v>45</v>
      </c>
      <c r="C502" s="116" t="s">
        <v>57</v>
      </c>
      <c r="D502" s="106" t="s">
        <v>10</v>
      </c>
      <c r="E502" s="107">
        <v>2000</v>
      </c>
      <c r="F502" s="108">
        <v>3.2610659381010554</v>
      </c>
      <c r="G502" s="118" t="s">
        <v>62</v>
      </c>
      <c r="H502" s="110"/>
      <c r="I502" s="109" t="s">
        <v>15</v>
      </c>
      <c r="J502" s="111" t="s">
        <v>22</v>
      </c>
      <c r="K502" s="112" t="s">
        <v>106</v>
      </c>
      <c r="L502" s="113">
        <v>613.29639999999995</v>
      </c>
    </row>
    <row r="503" spans="1:12" ht="15.75">
      <c r="A503" s="115">
        <v>44947</v>
      </c>
      <c r="B503" s="105" t="s">
        <v>165</v>
      </c>
      <c r="C503" s="116" t="s">
        <v>57</v>
      </c>
      <c r="D503" s="106" t="s">
        <v>6</v>
      </c>
      <c r="E503" s="121">
        <v>1500</v>
      </c>
      <c r="F503" s="108">
        <v>2.4457994535757916</v>
      </c>
      <c r="G503" s="109" t="s">
        <v>122</v>
      </c>
      <c r="H503" s="110"/>
      <c r="I503" s="109" t="s">
        <v>13</v>
      </c>
      <c r="J503" s="111" t="s">
        <v>22</v>
      </c>
      <c r="K503" s="112" t="s">
        <v>106</v>
      </c>
      <c r="L503" s="113">
        <v>613.29639999999995</v>
      </c>
    </row>
    <row r="504" spans="1:12" ht="15.75">
      <c r="A504" s="115">
        <v>44947</v>
      </c>
      <c r="B504" s="105" t="s">
        <v>45</v>
      </c>
      <c r="C504" s="116" t="s">
        <v>57</v>
      </c>
      <c r="D504" s="106" t="s">
        <v>6</v>
      </c>
      <c r="E504" s="121">
        <v>1900</v>
      </c>
      <c r="F504" s="108">
        <v>3.0980126411960027</v>
      </c>
      <c r="G504" s="109" t="s">
        <v>65</v>
      </c>
      <c r="H504" s="110"/>
      <c r="I504" s="109" t="s">
        <v>13</v>
      </c>
      <c r="J504" s="111" t="s">
        <v>22</v>
      </c>
      <c r="K504" s="112" t="s">
        <v>106</v>
      </c>
      <c r="L504" s="113">
        <v>613.29639999999995</v>
      </c>
    </row>
    <row r="505" spans="1:12" ht="15.75">
      <c r="A505" s="115">
        <v>44947</v>
      </c>
      <c r="B505" s="105" t="s">
        <v>46</v>
      </c>
      <c r="C505" s="105" t="s">
        <v>264</v>
      </c>
      <c r="D505" s="106" t="s">
        <v>6</v>
      </c>
      <c r="E505" s="121">
        <v>5000</v>
      </c>
      <c r="F505" s="108">
        <v>8.1049362303617389</v>
      </c>
      <c r="G505" s="109" t="s">
        <v>65</v>
      </c>
      <c r="H505" s="110"/>
      <c r="I505" s="109" t="s">
        <v>13</v>
      </c>
      <c r="J505" s="111" t="s">
        <v>22</v>
      </c>
      <c r="K505" s="112" t="s">
        <v>43</v>
      </c>
      <c r="L505" s="114">
        <v>616.90800000000002</v>
      </c>
    </row>
    <row r="506" spans="1:12" ht="15.75">
      <c r="A506" s="104">
        <v>44947</v>
      </c>
      <c r="B506" s="105" t="s">
        <v>45</v>
      </c>
      <c r="C506" s="116" t="s">
        <v>57</v>
      </c>
      <c r="D506" s="106" t="s">
        <v>6</v>
      </c>
      <c r="E506" s="131">
        <v>3600</v>
      </c>
      <c r="F506" s="108">
        <v>5.8699186885819001</v>
      </c>
      <c r="G506" s="109" t="s">
        <v>64</v>
      </c>
      <c r="H506" s="110"/>
      <c r="I506" s="130" t="s">
        <v>24</v>
      </c>
      <c r="J506" s="111" t="s">
        <v>22</v>
      </c>
      <c r="K506" s="112" t="s">
        <v>106</v>
      </c>
      <c r="L506" s="113">
        <v>613.29639999999995</v>
      </c>
    </row>
    <row r="507" spans="1:12" ht="15.75">
      <c r="A507" s="104">
        <v>44947</v>
      </c>
      <c r="B507" s="105" t="s">
        <v>81</v>
      </c>
      <c r="C507" s="116" t="s">
        <v>57</v>
      </c>
      <c r="D507" s="106" t="s">
        <v>6</v>
      </c>
      <c r="E507" s="141">
        <v>1600</v>
      </c>
      <c r="F507" s="108">
        <v>2.6088527504808443</v>
      </c>
      <c r="G507" s="118" t="s">
        <v>63</v>
      </c>
      <c r="H507" s="110"/>
      <c r="I507" s="118" t="s">
        <v>44</v>
      </c>
      <c r="J507" s="111" t="s">
        <v>22</v>
      </c>
      <c r="K507" s="112" t="s">
        <v>106</v>
      </c>
      <c r="L507" s="113">
        <v>613.29639999999995</v>
      </c>
    </row>
    <row r="508" spans="1:12" ht="15.75">
      <c r="A508" s="104">
        <v>44947</v>
      </c>
      <c r="B508" s="105" t="s">
        <v>45</v>
      </c>
      <c r="C508" s="116" t="s">
        <v>57</v>
      </c>
      <c r="D508" s="106" t="s">
        <v>6</v>
      </c>
      <c r="E508" s="131">
        <v>500</v>
      </c>
      <c r="F508" s="108">
        <v>0.81526648452526385</v>
      </c>
      <c r="G508" s="118" t="s">
        <v>142</v>
      </c>
      <c r="H508" s="110"/>
      <c r="I508" s="118" t="s">
        <v>119</v>
      </c>
      <c r="J508" s="111" t="s">
        <v>22</v>
      </c>
      <c r="K508" s="112" t="s">
        <v>106</v>
      </c>
      <c r="L508" s="113">
        <v>613.29639999999995</v>
      </c>
    </row>
    <row r="509" spans="1:12" ht="15.75">
      <c r="A509" s="104">
        <v>44948</v>
      </c>
      <c r="B509" s="105" t="s">
        <v>45</v>
      </c>
      <c r="C509" s="116" t="s">
        <v>57</v>
      </c>
      <c r="D509" s="106" t="s">
        <v>6</v>
      </c>
      <c r="E509" s="131">
        <v>500</v>
      </c>
      <c r="F509" s="108">
        <v>0.81526648452526385</v>
      </c>
      <c r="G509" s="118" t="s">
        <v>142</v>
      </c>
      <c r="H509" s="110"/>
      <c r="I509" s="118" t="s">
        <v>119</v>
      </c>
      <c r="J509" s="111" t="s">
        <v>22</v>
      </c>
      <c r="K509" s="112" t="s">
        <v>106</v>
      </c>
      <c r="L509" s="113">
        <v>613.29639999999995</v>
      </c>
    </row>
    <row r="510" spans="1:12" ht="15.75">
      <c r="A510" s="104">
        <v>44949</v>
      </c>
      <c r="B510" s="105" t="s">
        <v>199</v>
      </c>
      <c r="C510" s="116" t="s">
        <v>57</v>
      </c>
      <c r="D510" s="106" t="s">
        <v>7</v>
      </c>
      <c r="E510" s="139">
        <v>1800</v>
      </c>
      <c r="F510" s="108">
        <v>2.9349593442909501</v>
      </c>
      <c r="G510" s="129" t="s">
        <v>200</v>
      </c>
      <c r="H510" s="110"/>
      <c r="I510" s="109" t="s">
        <v>20</v>
      </c>
      <c r="J510" s="111" t="s">
        <v>22</v>
      </c>
      <c r="K510" s="112" t="s">
        <v>106</v>
      </c>
      <c r="L510" s="113">
        <v>613.29639999999995</v>
      </c>
    </row>
    <row r="511" spans="1:12" ht="15.75">
      <c r="A511" s="104">
        <v>44949</v>
      </c>
      <c r="B511" s="140" t="s">
        <v>45</v>
      </c>
      <c r="C511" s="116" t="s">
        <v>57</v>
      </c>
      <c r="D511" s="106" t="s">
        <v>8</v>
      </c>
      <c r="E511" s="107">
        <v>1600</v>
      </c>
      <c r="F511" s="108">
        <v>2.6088527504808443</v>
      </c>
      <c r="G511" s="118" t="s">
        <v>66</v>
      </c>
      <c r="H511" s="110"/>
      <c r="I511" s="118" t="s">
        <v>14</v>
      </c>
      <c r="J511" s="111" t="s">
        <v>22</v>
      </c>
      <c r="K511" s="112" t="s">
        <v>106</v>
      </c>
      <c r="L511" s="113">
        <v>613.29639999999995</v>
      </c>
    </row>
    <row r="512" spans="1:12" ht="15.75">
      <c r="A512" s="104">
        <v>44949</v>
      </c>
      <c r="B512" s="140" t="s">
        <v>180</v>
      </c>
      <c r="C512" s="105" t="s">
        <v>272</v>
      </c>
      <c r="D512" s="106" t="s">
        <v>10</v>
      </c>
      <c r="E512" s="107">
        <v>6400</v>
      </c>
      <c r="F512" s="108">
        <v>10.435411001923377</v>
      </c>
      <c r="G512" s="118" t="s">
        <v>74</v>
      </c>
      <c r="H512" s="110"/>
      <c r="I512" s="118" t="s">
        <v>14</v>
      </c>
      <c r="J512" s="111" t="s">
        <v>22</v>
      </c>
      <c r="K512" s="112" t="s">
        <v>106</v>
      </c>
      <c r="L512" s="113">
        <v>613.29639999999995</v>
      </c>
    </row>
    <row r="513" spans="1:12" ht="15.75">
      <c r="A513" s="115">
        <v>44949</v>
      </c>
      <c r="B513" s="119" t="s">
        <v>45</v>
      </c>
      <c r="C513" s="116" t="s">
        <v>57</v>
      </c>
      <c r="D513" s="106" t="s">
        <v>9</v>
      </c>
      <c r="E513" s="134">
        <v>2500</v>
      </c>
      <c r="F513" s="108">
        <v>4.0763324226263196</v>
      </c>
      <c r="G513" s="118" t="s">
        <v>90</v>
      </c>
      <c r="H513" s="110"/>
      <c r="I513" s="118" t="s">
        <v>17</v>
      </c>
      <c r="J513" s="111" t="s">
        <v>22</v>
      </c>
      <c r="K513" s="112" t="s">
        <v>106</v>
      </c>
      <c r="L513" s="113">
        <v>613.29639999999995</v>
      </c>
    </row>
    <row r="514" spans="1:12" ht="15.75">
      <c r="A514" s="122">
        <v>44949</v>
      </c>
      <c r="B514" s="123" t="s">
        <v>45</v>
      </c>
      <c r="C514" s="116" t="s">
        <v>57</v>
      </c>
      <c r="D514" s="124" t="s">
        <v>9</v>
      </c>
      <c r="E514" s="125">
        <v>1800</v>
      </c>
      <c r="F514" s="108">
        <v>2.9349593442909501</v>
      </c>
      <c r="G514" s="126" t="s">
        <v>59</v>
      </c>
      <c r="H514" s="110"/>
      <c r="I514" s="118" t="s">
        <v>16</v>
      </c>
      <c r="J514" s="111" t="s">
        <v>22</v>
      </c>
      <c r="K514" s="112" t="s">
        <v>106</v>
      </c>
      <c r="L514" s="113">
        <v>613.29639999999995</v>
      </c>
    </row>
    <row r="515" spans="1:12" ht="15.75">
      <c r="A515" s="104">
        <v>44949</v>
      </c>
      <c r="B515" s="105" t="s">
        <v>45</v>
      </c>
      <c r="C515" s="116" t="s">
        <v>57</v>
      </c>
      <c r="D515" s="106" t="s">
        <v>6</v>
      </c>
      <c r="E515" s="120">
        <v>1900</v>
      </c>
      <c r="F515" s="108">
        <v>3.0980126411960027</v>
      </c>
      <c r="G515" s="118" t="s">
        <v>132</v>
      </c>
      <c r="H515" s="110"/>
      <c r="I515" s="118" t="s">
        <v>127</v>
      </c>
      <c r="J515" s="111" t="s">
        <v>22</v>
      </c>
      <c r="K515" s="112" t="s">
        <v>106</v>
      </c>
      <c r="L515" s="113">
        <v>613.29639999999995</v>
      </c>
    </row>
    <row r="516" spans="1:12" ht="15.75">
      <c r="A516" s="115">
        <v>44949</v>
      </c>
      <c r="B516" s="105" t="s">
        <v>45</v>
      </c>
      <c r="C516" s="116" t="s">
        <v>57</v>
      </c>
      <c r="D516" s="106" t="s">
        <v>6</v>
      </c>
      <c r="E516" s="121">
        <v>1850</v>
      </c>
      <c r="F516" s="108">
        <v>3.0164859927434762</v>
      </c>
      <c r="G516" s="109" t="s">
        <v>65</v>
      </c>
      <c r="H516" s="110"/>
      <c r="I516" s="109" t="s">
        <v>13</v>
      </c>
      <c r="J516" s="111" t="s">
        <v>22</v>
      </c>
      <c r="K516" s="112" t="s">
        <v>106</v>
      </c>
      <c r="L516" s="113">
        <v>613.29639999999995</v>
      </c>
    </row>
    <row r="517" spans="1:12" ht="15.75">
      <c r="A517" s="104">
        <v>44949</v>
      </c>
      <c r="B517" s="105" t="s">
        <v>45</v>
      </c>
      <c r="C517" s="116" t="s">
        <v>57</v>
      </c>
      <c r="D517" s="106" t="s">
        <v>6</v>
      </c>
      <c r="E517" s="131">
        <v>1950</v>
      </c>
      <c r="F517" s="108">
        <v>3.1795392896485293</v>
      </c>
      <c r="G517" s="109" t="s">
        <v>64</v>
      </c>
      <c r="H517" s="110"/>
      <c r="I517" s="130" t="s">
        <v>24</v>
      </c>
      <c r="J517" s="111" t="s">
        <v>22</v>
      </c>
      <c r="K517" s="112" t="s">
        <v>106</v>
      </c>
      <c r="L517" s="113">
        <v>613.29639999999995</v>
      </c>
    </row>
    <row r="518" spans="1:12" ht="15.75">
      <c r="A518" s="104">
        <v>44949</v>
      </c>
      <c r="B518" s="105" t="s">
        <v>81</v>
      </c>
      <c r="C518" s="116" t="s">
        <v>57</v>
      </c>
      <c r="D518" s="106" t="s">
        <v>6</v>
      </c>
      <c r="E518" s="131">
        <v>1950</v>
      </c>
      <c r="F518" s="108">
        <v>3.1795392896485293</v>
      </c>
      <c r="G518" s="118" t="s">
        <v>63</v>
      </c>
      <c r="H518" s="110"/>
      <c r="I518" s="118" t="s">
        <v>44</v>
      </c>
      <c r="J518" s="111" t="s">
        <v>22</v>
      </c>
      <c r="K518" s="112" t="s">
        <v>106</v>
      </c>
      <c r="L518" s="113">
        <v>613.29639999999995</v>
      </c>
    </row>
    <row r="519" spans="1:12" ht="15.75">
      <c r="A519" s="104">
        <v>44949</v>
      </c>
      <c r="B519" s="105" t="s">
        <v>45</v>
      </c>
      <c r="C519" s="116" t="s">
        <v>57</v>
      </c>
      <c r="D519" s="106" t="s">
        <v>6</v>
      </c>
      <c r="E519" s="131">
        <v>1950</v>
      </c>
      <c r="F519" s="108">
        <v>3.1795392896485293</v>
      </c>
      <c r="G519" s="109" t="s">
        <v>105</v>
      </c>
      <c r="H519" s="110"/>
      <c r="I519" s="118" t="s">
        <v>104</v>
      </c>
      <c r="J519" s="111" t="s">
        <v>22</v>
      </c>
      <c r="K519" s="112" t="s">
        <v>106</v>
      </c>
      <c r="L519" s="113">
        <v>613.29639999999995</v>
      </c>
    </row>
    <row r="520" spans="1:12" ht="15.75">
      <c r="A520" s="104">
        <v>44949</v>
      </c>
      <c r="B520" s="105" t="s">
        <v>45</v>
      </c>
      <c r="C520" s="116" t="s">
        <v>57</v>
      </c>
      <c r="D520" s="106" t="s">
        <v>6</v>
      </c>
      <c r="E520" s="131">
        <v>2000</v>
      </c>
      <c r="F520" s="108">
        <v>3.2610659381010554</v>
      </c>
      <c r="G520" s="109" t="s">
        <v>140</v>
      </c>
      <c r="H520" s="110"/>
      <c r="I520" s="118" t="s">
        <v>136</v>
      </c>
      <c r="J520" s="111" t="s">
        <v>22</v>
      </c>
      <c r="K520" s="112" t="s">
        <v>106</v>
      </c>
      <c r="L520" s="113">
        <v>613.29639999999995</v>
      </c>
    </row>
    <row r="521" spans="1:12" ht="15.75">
      <c r="A521" s="104">
        <v>44949</v>
      </c>
      <c r="B521" s="105" t="s">
        <v>45</v>
      </c>
      <c r="C521" s="116" t="s">
        <v>57</v>
      </c>
      <c r="D521" s="106" t="s">
        <v>6</v>
      </c>
      <c r="E521" s="131">
        <v>500</v>
      </c>
      <c r="F521" s="108">
        <v>0.81526648452526385</v>
      </c>
      <c r="G521" s="118" t="s">
        <v>142</v>
      </c>
      <c r="H521" s="110"/>
      <c r="I521" s="118" t="s">
        <v>119</v>
      </c>
      <c r="J521" s="111" t="s">
        <v>22</v>
      </c>
      <c r="K521" s="112" t="s">
        <v>106</v>
      </c>
      <c r="L521" s="113">
        <v>613.29639999999995</v>
      </c>
    </row>
    <row r="522" spans="1:12" ht="15.75">
      <c r="A522" s="104">
        <v>44949</v>
      </c>
      <c r="B522" s="105" t="s">
        <v>45</v>
      </c>
      <c r="C522" s="116" t="s">
        <v>57</v>
      </c>
      <c r="D522" s="106" t="s">
        <v>7</v>
      </c>
      <c r="E522" s="121">
        <v>1200</v>
      </c>
      <c r="F522" s="108">
        <v>1.9566395628606332</v>
      </c>
      <c r="G522" s="109" t="s">
        <v>133</v>
      </c>
      <c r="H522" s="110"/>
      <c r="I522" s="109" t="s">
        <v>12</v>
      </c>
      <c r="J522" s="111" t="s">
        <v>22</v>
      </c>
      <c r="K522" s="112" t="s">
        <v>106</v>
      </c>
      <c r="L522" s="113">
        <v>613.29639999999995</v>
      </c>
    </row>
    <row r="523" spans="1:12" ht="15.75">
      <c r="A523" s="104">
        <v>44949</v>
      </c>
      <c r="B523" s="105" t="s">
        <v>45</v>
      </c>
      <c r="C523" s="116" t="s">
        <v>57</v>
      </c>
      <c r="D523" s="106" t="s">
        <v>10</v>
      </c>
      <c r="E523" s="117">
        <v>1800</v>
      </c>
      <c r="F523" s="108">
        <v>2.9349593442909501</v>
      </c>
      <c r="G523" s="118" t="s">
        <v>247</v>
      </c>
      <c r="H523" s="110"/>
      <c r="I523" s="118" t="s">
        <v>135</v>
      </c>
      <c r="J523" s="111" t="s">
        <v>22</v>
      </c>
      <c r="K523" s="112" t="s">
        <v>106</v>
      </c>
      <c r="L523" s="113">
        <v>613.29639999999995</v>
      </c>
    </row>
    <row r="524" spans="1:12" ht="15.75">
      <c r="A524" s="104">
        <v>44949</v>
      </c>
      <c r="B524" s="105" t="s">
        <v>18</v>
      </c>
      <c r="C524" s="105" t="s">
        <v>40</v>
      </c>
      <c r="D524" s="106" t="s">
        <v>9</v>
      </c>
      <c r="E524" s="107">
        <v>5000</v>
      </c>
      <c r="F524" s="108">
        <v>8.1526648452526391</v>
      </c>
      <c r="G524" s="109" t="s">
        <v>145</v>
      </c>
      <c r="H524" s="110"/>
      <c r="I524" s="109" t="s">
        <v>17</v>
      </c>
      <c r="J524" s="111" t="s">
        <v>22</v>
      </c>
      <c r="K524" s="112" t="s">
        <v>106</v>
      </c>
      <c r="L524" s="113">
        <v>613.29639999999995</v>
      </c>
    </row>
    <row r="525" spans="1:12" ht="15.75">
      <c r="A525" s="104">
        <v>44949</v>
      </c>
      <c r="B525" s="105" t="s">
        <v>18</v>
      </c>
      <c r="C525" s="105" t="s">
        <v>40</v>
      </c>
      <c r="D525" s="106" t="s">
        <v>9</v>
      </c>
      <c r="E525" s="107">
        <v>5000</v>
      </c>
      <c r="F525" s="108">
        <v>8.1526648452526391</v>
      </c>
      <c r="G525" s="109" t="s">
        <v>146</v>
      </c>
      <c r="H525" s="110"/>
      <c r="I525" s="109" t="s">
        <v>16</v>
      </c>
      <c r="J525" s="111" t="s">
        <v>22</v>
      </c>
      <c r="K525" s="112" t="s">
        <v>106</v>
      </c>
      <c r="L525" s="113">
        <v>613.29639999999995</v>
      </c>
    </row>
    <row r="526" spans="1:12" ht="15.75">
      <c r="A526" s="104">
        <v>44949</v>
      </c>
      <c r="B526" s="105" t="s">
        <v>18</v>
      </c>
      <c r="C526" s="105" t="s">
        <v>40</v>
      </c>
      <c r="D526" s="106" t="s">
        <v>10</v>
      </c>
      <c r="E526" s="107">
        <v>2500</v>
      </c>
      <c r="F526" s="108">
        <v>4.0763324226263196</v>
      </c>
      <c r="G526" s="109" t="s">
        <v>158</v>
      </c>
      <c r="H526" s="110"/>
      <c r="I526" s="109" t="s">
        <v>15</v>
      </c>
      <c r="J526" s="111" t="s">
        <v>22</v>
      </c>
      <c r="K526" s="112" t="s">
        <v>106</v>
      </c>
      <c r="L526" s="113">
        <v>613.29639999999995</v>
      </c>
    </row>
    <row r="527" spans="1:12" ht="15.75">
      <c r="A527" s="104">
        <v>44949</v>
      </c>
      <c r="B527" s="105" t="s">
        <v>45</v>
      </c>
      <c r="C527" s="116" t="s">
        <v>57</v>
      </c>
      <c r="D527" s="106" t="s">
        <v>7</v>
      </c>
      <c r="E527" s="121">
        <v>1950</v>
      </c>
      <c r="F527" s="108">
        <v>3.1795392896485293</v>
      </c>
      <c r="G527" s="118" t="s">
        <v>60</v>
      </c>
      <c r="H527" s="110"/>
      <c r="I527" s="109" t="s">
        <v>39</v>
      </c>
      <c r="J527" s="111" t="s">
        <v>22</v>
      </c>
      <c r="K527" s="112" t="s">
        <v>106</v>
      </c>
      <c r="L527" s="113">
        <v>613.29639999999995</v>
      </c>
    </row>
    <row r="528" spans="1:12" ht="15.75">
      <c r="A528" s="104">
        <v>44949</v>
      </c>
      <c r="B528" s="105" t="s">
        <v>45</v>
      </c>
      <c r="C528" s="116" t="s">
        <v>57</v>
      </c>
      <c r="D528" s="106" t="s">
        <v>7</v>
      </c>
      <c r="E528" s="121">
        <v>1800</v>
      </c>
      <c r="F528" s="108">
        <v>2.9349593442909501</v>
      </c>
      <c r="G528" s="109" t="s">
        <v>92</v>
      </c>
      <c r="H528" s="110"/>
      <c r="I528" s="109" t="s">
        <v>58</v>
      </c>
      <c r="J528" s="111" t="s">
        <v>22</v>
      </c>
      <c r="K528" s="112" t="s">
        <v>106</v>
      </c>
      <c r="L528" s="113">
        <v>613.29639999999995</v>
      </c>
    </row>
    <row r="529" spans="1:12" ht="15.75">
      <c r="A529" s="104">
        <v>44949</v>
      </c>
      <c r="B529" s="105" t="s">
        <v>45</v>
      </c>
      <c r="C529" s="116" t="s">
        <v>57</v>
      </c>
      <c r="D529" s="106" t="s">
        <v>10</v>
      </c>
      <c r="E529" s="107">
        <v>1800</v>
      </c>
      <c r="F529" s="108">
        <v>2.9349593442909501</v>
      </c>
      <c r="G529" s="118" t="s">
        <v>62</v>
      </c>
      <c r="H529" s="110"/>
      <c r="I529" s="109" t="s">
        <v>15</v>
      </c>
      <c r="J529" s="111" t="s">
        <v>22</v>
      </c>
      <c r="K529" s="112" t="s">
        <v>106</v>
      </c>
      <c r="L529" s="113">
        <v>613.29639999999995</v>
      </c>
    </row>
    <row r="530" spans="1:12" ht="15.75">
      <c r="A530" s="104">
        <v>44949</v>
      </c>
      <c r="B530" s="105" t="s">
        <v>61</v>
      </c>
      <c r="C530" s="105" t="s">
        <v>49</v>
      </c>
      <c r="D530" s="106" t="s">
        <v>10</v>
      </c>
      <c r="E530" s="107">
        <v>12000</v>
      </c>
      <c r="F530" s="108">
        <v>19.566395628606333</v>
      </c>
      <c r="G530" s="118" t="s">
        <v>69</v>
      </c>
      <c r="H530" s="110"/>
      <c r="I530" s="109" t="s">
        <v>15</v>
      </c>
      <c r="J530" s="111" t="s">
        <v>22</v>
      </c>
      <c r="K530" s="112" t="s">
        <v>106</v>
      </c>
      <c r="L530" s="113">
        <v>613.29639999999995</v>
      </c>
    </row>
    <row r="531" spans="1:12" ht="15.75">
      <c r="A531" s="104">
        <v>44950</v>
      </c>
      <c r="B531" s="119" t="s">
        <v>199</v>
      </c>
      <c r="C531" s="116" t="s">
        <v>57</v>
      </c>
      <c r="D531" s="106" t="s">
        <v>7</v>
      </c>
      <c r="E531" s="139">
        <v>1800</v>
      </c>
      <c r="F531" s="108">
        <v>2.9349593442909501</v>
      </c>
      <c r="G531" s="129" t="s">
        <v>200</v>
      </c>
      <c r="H531" s="110"/>
      <c r="I531" s="109" t="s">
        <v>20</v>
      </c>
      <c r="J531" s="111" t="s">
        <v>22</v>
      </c>
      <c r="K531" s="112" t="s">
        <v>106</v>
      </c>
      <c r="L531" s="113">
        <v>613.29639999999995</v>
      </c>
    </row>
    <row r="532" spans="1:12" ht="15.75">
      <c r="A532" s="104">
        <v>44950</v>
      </c>
      <c r="B532" s="140" t="s">
        <v>45</v>
      </c>
      <c r="C532" s="116" t="s">
        <v>57</v>
      </c>
      <c r="D532" s="106" t="s">
        <v>8</v>
      </c>
      <c r="E532" s="107">
        <v>1500</v>
      </c>
      <c r="F532" s="108">
        <v>2.4457994535757916</v>
      </c>
      <c r="G532" s="118" t="s">
        <v>66</v>
      </c>
      <c r="H532" s="110"/>
      <c r="I532" s="118" t="s">
        <v>14</v>
      </c>
      <c r="J532" s="111" t="s">
        <v>22</v>
      </c>
      <c r="K532" s="112" t="s">
        <v>106</v>
      </c>
      <c r="L532" s="113">
        <v>613.29639999999995</v>
      </c>
    </row>
    <row r="533" spans="1:12" ht="15.75">
      <c r="A533" s="115">
        <v>44950</v>
      </c>
      <c r="B533" s="119" t="s">
        <v>45</v>
      </c>
      <c r="C533" s="116" t="s">
        <v>57</v>
      </c>
      <c r="D533" s="106" t="s">
        <v>9</v>
      </c>
      <c r="E533" s="117">
        <v>3000</v>
      </c>
      <c r="F533" s="108">
        <v>4.8915989071515833</v>
      </c>
      <c r="G533" s="118" t="s">
        <v>90</v>
      </c>
      <c r="H533" s="110"/>
      <c r="I533" s="118" t="s">
        <v>17</v>
      </c>
      <c r="J533" s="111" t="s">
        <v>22</v>
      </c>
      <c r="K533" s="112" t="s">
        <v>106</v>
      </c>
      <c r="L533" s="113">
        <v>613.29639999999995</v>
      </c>
    </row>
    <row r="534" spans="1:12" ht="15.75">
      <c r="A534" s="122">
        <v>44950</v>
      </c>
      <c r="B534" s="123" t="s">
        <v>81</v>
      </c>
      <c r="C534" s="116" t="s">
        <v>57</v>
      </c>
      <c r="D534" s="124" t="s">
        <v>9</v>
      </c>
      <c r="E534" s="125">
        <v>1800</v>
      </c>
      <c r="F534" s="108">
        <v>2.9349593442909501</v>
      </c>
      <c r="G534" s="126" t="s">
        <v>59</v>
      </c>
      <c r="H534" s="110"/>
      <c r="I534" s="118" t="s">
        <v>16</v>
      </c>
      <c r="J534" s="111" t="s">
        <v>22</v>
      </c>
      <c r="K534" s="112" t="s">
        <v>106</v>
      </c>
      <c r="L534" s="113">
        <v>613.29639999999995</v>
      </c>
    </row>
    <row r="535" spans="1:12" ht="15.75">
      <c r="A535" s="104">
        <v>44950</v>
      </c>
      <c r="B535" s="105" t="s">
        <v>45</v>
      </c>
      <c r="C535" s="116" t="s">
        <v>57</v>
      </c>
      <c r="D535" s="106" t="s">
        <v>6</v>
      </c>
      <c r="E535" s="120">
        <v>1900</v>
      </c>
      <c r="F535" s="108">
        <v>3.0980126411960027</v>
      </c>
      <c r="G535" s="118" t="s">
        <v>132</v>
      </c>
      <c r="H535" s="110"/>
      <c r="I535" s="118" t="s">
        <v>127</v>
      </c>
      <c r="J535" s="111" t="s">
        <v>22</v>
      </c>
      <c r="K535" s="112" t="s">
        <v>106</v>
      </c>
      <c r="L535" s="113">
        <v>613.29639999999995</v>
      </c>
    </row>
    <row r="536" spans="1:12" ht="15.75">
      <c r="A536" s="115">
        <v>44950</v>
      </c>
      <c r="B536" s="105" t="s">
        <v>45</v>
      </c>
      <c r="C536" s="116" t="s">
        <v>57</v>
      </c>
      <c r="D536" s="106" t="s">
        <v>6</v>
      </c>
      <c r="E536" s="121">
        <v>1700</v>
      </c>
      <c r="F536" s="108">
        <v>2.771906047385897</v>
      </c>
      <c r="G536" s="109" t="s">
        <v>65</v>
      </c>
      <c r="H536" s="110"/>
      <c r="I536" s="109" t="s">
        <v>13</v>
      </c>
      <c r="J536" s="111" t="s">
        <v>22</v>
      </c>
      <c r="K536" s="112" t="s">
        <v>106</v>
      </c>
      <c r="L536" s="113">
        <v>613.29639999999995</v>
      </c>
    </row>
    <row r="537" spans="1:12" ht="15.75">
      <c r="A537" s="104">
        <v>44950</v>
      </c>
      <c r="B537" s="105" t="s">
        <v>45</v>
      </c>
      <c r="C537" s="116" t="s">
        <v>57</v>
      </c>
      <c r="D537" s="106" t="s">
        <v>6</v>
      </c>
      <c r="E537" s="131">
        <v>2600</v>
      </c>
      <c r="F537" s="108">
        <v>4.2393857195313718</v>
      </c>
      <c r="G537" s="109" t="s">
        <v>64</v>
      </c>
      <c r="H537" s="110"/>
      <c r="I537" s="130" t="s">
        <v>24</v>
      </c>
      <c r="J537" s="111" t="s">
        <v>22</v>
      </c>
      <c r="K537" s="112" t="s">
        <v>106</v>
      </c>
      <c r="L537" s="113">
        <v>613.29639999999995</v>
      </c>
    </row>
    <row r="538" spans="1:12" ht="15.75">
      <c r="A538" s="104">
        <v>44950</v>
      </c>
      <c r="B538" s="105" t="s">
        <v>81</v>
      </c>
      <c r="C538" s="116" t="s">
        <v>57</v>
      </c>
      <c r="D538" s="106" t="s">
        <v>6</v>
      </c>
      <c r="E538" s="143">
        <v>1800</v>
      </c>
      <c r="F538" s="108">
        <v>2.9349593442909501</v>
      </c>
      <c r="G538" s="118" t="s">
        <v>63</v>
      </c>
      <c r="H538" s="110"/>
      <c r="I538" s="118" t="s">
        <v>44</v>
      </c>
      <c r="J538" s="111" t="s">
        <v>22</v>
      </c>
      <c r="K538" s="112" t="s">
        <v>106</v>
      </c>
      <c r="L538" s="113">
        <v>613.29639999999995</v>
      </c>
    </row>
    <row r="539" spans="1:12" ht="15.75">
      <c r="A539" s="104">
        <v>44950</v>
      </c>
      <c r="B539" s="105" t="s">
        <v>45</v>
      </c>
      <c r="C539" s="116" t="s">
        <v>57</v>
      </c>
      <c r="D539" s="106" t="s">
        <v>6</v>
      </c>
      <c r="E539" s="131">
        <v>1900</v>
      </c>
      <c r="F539" s="108">
        <v>3.0980126411960027</v>
      </c>
      <c r="G539" s="109" t="s">
        <v>105</v>
      </c>
      <c r="H539" s="110"/>
      <c r="I539" s="118" t="s">
        <v>104</v>
      </c>
      <c r="J539" s="111" t="s">
        <v>22</v>
      </c>
      <c r="K539" s="112" t="s">
        <v>106</v>
      </c>
      <c r="L539" s="113">
        <v>613.29639999999995</v>
      </c>
    </row>
    <row r="540" spans="1:12" ht="15.75">
      <c r="A540" s="104">
        <v>44950</v>
      </c>
      <c r="B540" s="105" t="s">
        <v>45</v>
      </c>
      <c r="C540" s="116" t="s">
        <v>57</v>
      </c>
      <c r="D540" s="106" t="s">
        <v>6</v>
      </c>
      <c r="E540" s="131">
        <v>2000</v>
      </c>
      <c r="F540" s="108">
        <v>3.2610659381010554</v>
      </c>
      <c r="G540" s="109" t="s">
        <v>140</v>
      </c>
      <c r="H540" s="110"/>
      <c r="I540" s="118" t="s">
        <v>136</v>
      </c>
      <c r="J540" s="111" t="s">
        <v>22</v>
      </c>
      <c r="K540" s="112" t="s">
        <v>106</v>
      </c>
      <c r="L540" s="113">
        <v>613.29639999999995</v>
      </c>
    </row>
    <row r="541" spans="1:12" ht="15.75">
      <c r="A541" s="104">
        <v>44950</v>
      </c>
      <c r="B541" s="105" t="s">
        <v>45</v>
      </c>
      <c r="C541" s="116" t="s">
        <v>57</v>
      </c>
      <c r="D541" s="106" t="s">
        <v>6</v>
      </c>
      <c r="E541" s="131">
        <v>500</v>
      </c>
      <c r="F541" s="108">
        <v>0.81526648452526385</v>
      </c>
      <c r="G541" s="118" t="s">
        <v>142</v>
      </c>
      <c r="H541" s="110"/>
      <c r="I541" s="118" t="s">
        <v>119</v>
      </c>
      <c r="J541" s="111" t="s">
        <v>22</v>
      </c>
      <c r="K541" s="112" t="s">
        <v>106</v>
      </c>
      <c r="L541" s="113">
        <v>613.29639999999995</v>
      </c>
    </row>
    <row r="542" spans="1:12" ht="15.75">
      <c r="A542" s="104">
        <v>44950</v>
      </c>
      <c r="B542" s="105" t="s">
        <v>45</v>
      </c>
      <c r="C542" s="116" t="s">
        <v>57</v>
      </c>
      <c r="D542" s="106" t="s">
        <v>7</v>
      </c>
      <c r="E542" s="121">
        <v>1500</v>
      </c>
      <c r="F542" s="108">
        <v>2.4457994535757916</v>
      </c>
      <c r="G542" s="109" t="s">
        <v>133</v>
      </c>
      <c r="H542" s="110"/>
      <c r="I542" s="109" t="s">
        <v>12</v>
      </c>
      <c r="J542" s="111" t="s">
        <v>22</v>
      </c>
      <c r="K542" s="112" t="s">
        <v>106</v>
      </c>
      <c r="L542" s="113">
        <v>613.29639999999995</v>
      </c>
    </row>
    <row r="543" spans="1:12" ht="15.75">
      <c r="A543" s="104">
        <v>44950</v>
      </c>
      <c r="B543" s="105" t="s">
        <v>45</v>
      </c>
      <c r="C543" s="116" t="s">
        <v>57</v>
      </c>
      <c r="D543" s="106" t="s">
        <v>10</v>
      </c>
      <c r="E543" s="117">
        <v>2300</v>
      </c>
      <c r="F543" s="108">
        <v>3.7502258288162138</v>
      </c>
      <c r="G543" s="118" t="s">
        <v>247</v>
      </c>
      <c r="H543" s="110"/>
      <c r="I543" s="118" t="s">
        <v>135</v>
      </c>
      <c r="J543" s="111" t="s">
        <v>22</v>
      </c>
      <c r="K543" s="112" t="s">
        <v>106</v>
      </c>
      <c r="L543" s="113">
        <v>613.29639999999995</v>
      </c>
    </row>
    <row r="544" spans="1:12" ht="15.75">
      <c r="A544" s="104">
        <v>44950</v>
      </c>
      <c r="B544" s="105" t="s">
        <v>248</v>
      </c>
      <c r="C544" s="105" t="s">
        <v>272</v>
      </c>
      <c r="D544" s="106" t="s">
        <v>10</v>
      </c>
      <c r="E544" s="117">
        <v>100</v>
      </c>
      <c r="F544" s="108">
        <v>0.16305329690505277</v>
      </c>
      <c r="G544" s="118" t="s">
        <v>247</v>
      </c>
      <c r="H544" s="110"/>
      <c r="I544" s="118" t="s">
        <v>135</v>
      </c>
      <c r="J544" s="111" t="s">
        <v>22</v>
      </c>
      <c r="K544" s="112" t="s">
        <v>106</v>
      </c>
      <c r="L544" s="113">
        <v>613.29639999999995</v>
      </c>
    </row>
    <row r="545" spans="1:12" ht="15.75">
      <c r="A545" s="104">
        <v>44950</v>
      </c>
      <c r="B545" s="105" t="s">
        <v>18</v>
      </c>
      <c r="C545" s="105" t="s">
        <v>40</v>
      </c>
      <c r="D545" s="106" t="s">
        <v>9</v>
      </c>
      <c r="E545" s="107">
        <v>5000</v>
      </c>
      <c r="F545" s="108">
        <v>8.1526648452526391</v>
      </c>
      <c r="G545" s="109" t="s">
        <v>145</v>
      </c>
      <c r="H545" s="110"/>
      <c r="I545" s="109" t="s">
        <v>17</v>
      </c>
      <c r="J545" s="111" t="s">
        <v>22</v>
      </c>
      <c r="K545" s="112" t="s">
        <v>106</v>
      </c>
      <c r="L545" s="113">
        <v>613.29639999999995</v>
      </c>
    </row>
    <row r="546" spans="1:12" ht="15.75">
      <c r="A546" s="104">
        <v>44950</v>
      </c>
      <c r="B546" s="105" t="s">
        <v>18</v>
      </c>
      <c r="C546" s="105" t="s">
        <v>40</v>
      </c>
      <c r="D546" s="106" t="s">
        <v>9</v>
      </c>
      <c r="E546" s="107">
        <v>5000</v>
      </c>
      <c r="F546" s="108">
        <v>8.1526648452526391</v>
      </c>
      <c r="G546" s="109" t="s">
        <v>146</v>
      </c>
      <c r="H546" s="110"/>
      <c r="I546" s="109" t="s">
        <v>16</v>
      </c>
      <c r="J546" s="111" t="s">
        <v>22</v>
      </c>
      <c r="K546" s="112" t="s">
        <v>106</v>
      </c>
      <c r="L546" s="113">
        <v>613.29639999999995</v>
      </c>
    </row>
    <row r="547" spans="1:12" ht="15.75">
      <c r="A547" s="104">
        <v>44950</v>
      </c>
      <c r="B547" s="105" t="s">
        <v>18</v>
      </c>
      <c r="C547" s="105" t="s">
        <v>40</v>
      </c>
      <c r="D547" s="106" t="s">
        <v>10</v>
      </c>
      <c r="E547" s="107">
        <v>2500</v>
      </c>
      <c r="F547" s="108">
        <v>4.0763324226263196</v>
      </c>
      <c r="G547" s="109" t="s">
        <v>158</v>
      </c>
      <c r="H547" s="110"/>
      <c r="I547" s="109" t="s">
        <v>15</v>
      </c>
      <c r="J547" s="111" t="s">
        <v>22</v>
      </c>
      <c r="K547" s="112" t="s">
        <v>106</v>
      </c>
      <c r="L547" s="113">
        <v>613.29639999999995</v>
      </c>
    </row>
    <row r="548" spans="1:12" ht="15.75">
      <c r="A548" s="104">
        <v>44950</v>
      </c>
      <c r="B548" s="105" t="s">
        <v>45</v>
      </c>
      <c r="C548" s="116" t="s">
        <v>57</v>
      </c>
      <c r="D548" s="106" t="s">
        <v>7</v>
      </c>
      <c r="E548" s="121">
        <v>1900</v>
      </c>
      <c r="F548" s="108">
        <v>3.0980126411960027</v>
      </c>
      <c r="G548" s="118" t="s">
        <v>60</v>
      </c>
      <c r="H548" s="110"/>
      <c r="I548" s="109" t="s">
        <v>39</v>
      </c>
      <c r="J548" s="111" t="s">
        <v>22</v>
      </c>
      <c r="K548" s="112" t="s">
        <v>106</v>
      </c>
      <c r="L548" s="113">
        <v>613.29639999999995</v>
      </c>
    </row>
    <row r="549" spans="1:12" ht="15.75">
      <c r="A549" s="104">
        <v>44950</v>
      </c>
      <c r="B549" s="105" t="s">
        <v>45</v>
      </c>
      <c r="C549" s="116" t="s">
        <v>57</v>
      </c>
      <c r="D549" s="106" t="s">
        <v>7</v>
      </c>
      <c r="E549" s="121">
        <v>1400</v>
      </c>
      <c r="F549" s="108">
        <v>2.282746156670739</v>
      </c>
      <c r="G549" s="109" t="s">
        <v>92</v>
      </c>
      <c r="H549" s="110"/>
      <c r="I549" s="109" t="s">
        <v>58</v>
      </c>
      <c r="J549" s="111" t="s">
        <v>22</v>
      </c>
      <c r="K549" s="112" t="s">
        <v>106</v>
      </c>
      <c r="L549" s="113">
        <v>613.29639999999995</v>
      </c>
    </row>
    <row r="550" spans="1:12" ht="15.75">
      <c r="A550" s="104">
        <v>44950</v>
      </c>
      <c r="B550" s="105" t="s">
        <v>45</v>
      </c>
      <c r="C550" s="116" t="s">
        <v>57</v>
      </c>
      <c r="D550" s="106" t="s">
        <v>10</v>
      </c>
      <c r="E550" s="107">
        <v>2000</v>
      </c>
      <c r="F550" s="108">
        <v>3.2610659381010554</v>
      </c>
      <c r="G550" s="118" t="s">
        <v>62</v>
      </c>
      <c r="H550" s="110"/>
      <c r="I550" s="109" t="s">
        <v>15</v>
      </c>
      <c r="J550" s="111" t="s">
        <v>22</v>
      </c>
      <c r="K550" s="112" t="s">
        <v>106</v>
      </c>
      <c r="L550" s="113">
        <v>613.29639999999995</v>
      </c>
    </row>
    <row r="551" spans="1:12" ht="15.75">
      <c r="A551" s="104">
        <v>44951</v>
      </c>
      <c r="B551" s="105" t="s">
        <v>199</v>
      </c>
      <c r="C551" s="116" t="s">
        <v>57</v>
      </c>
      <c r="D551" s="106" t="s">
        <v>7</v>
      </c>
      <c r="E551" s="139">
        <v>1700</v>
      </c>
      <c r="F551" s="108">
        <v>2.771906047385897</v>
      </c>
      <c r="G551" s="129" t="s">
        <v>200</v>
      </c>
      <c r="H551" s="110"/>
      <c r="I551" s="109" t="s">
        <v>20</v>
      </c>
      <c r="J551" s="111" t="s">
        <v>22</v>
      </c>
      <c r="K551" s="112" t="s">
        <v>106</v>
      </c>
      <c r="L551" s="113">
        <v>613.29639999999995</v>
      </c>
    </row>
    <row r="552" spans="1:12" ht="15.75">
      <c r="A552" s="104">
        <v>44951</v>
      </c>
      <c r="B552" s="140" t="s">
        <v>45</v>
      </c>
      <c r="C552" s="116" t="s">
        <v>57</v>
      </c>
      <c r="D552" s="106" t="s">
        <v>8</v>
      </c>
      <c r="E552" s="107">
        <v>1700</v>
      </c>
      <c r="F552" s="108">
        <v>2.771906047385897</v>
      </c>
      <c r="G552" s="118" t="s">
        <v>66</v>
      </c>
      <c r="H552" s="110"/>
      <c r="I552" s="118" t="s">
        <v>14</v>
      </c>
      <c r="J552" s="111" t="s">
        <v>22</v>
      </c>
      <c r="K552" s="112" t="s">
        <v>106</v>
      </c>
      <c r="L552" s="113">
        <v>613.29639999999995</v>
      </c>
    </row>
    <row r="553" spans="1:12" ht="15.75">
      <c r="A553" s="115">
        <v>44951</v>
      </c>
      <c r="B553" s="119" t="s">
        <v>45</v>
      </c>
      <c r="C553" s="116" t="s">
        <v>57</v>
      </c>
      <c r="D553" s="106" t="s">
        <v>9</v>
      </c>
      <c r="E553" s="117">
        <v>2000</v>
      </c>
      <c r="F553" s="108">
        <v>3.2610659381010554</v>
      </c>
      <c r="G553" s="118" t="s">
        <v>90</v>
      </c>
      <c r="H553" s="110"/>
      <c r="I553" s="118" t="s">
        <v>17</v>
      </c>
      <c r="J553" s="111" t="s">
        <v>22</v>
      </c>
      <c r="K553" s="112" t="s">
        <v>106</v>
      </c>
      <c r="L553" s="113">
        <v>613.29639999999995</v>
      </c>
    </row>
    <row r="554" spans="1:12" ht="15.75">
      <c r="A554" s="122">
        <v>44951</v>
      </c>
      <c r="B554" s="123" t="s">
        <v>45</v>
      </c>
      <c r="C554" s="116" t="s">
        <v>57</v>
      </c>
      <c r="D554" s="124" t="s">
        <v>9</v>
      </c>
      <c r="E554" s="125">
        <v>1600</v>
      </c>
      <c r="F554" s="108">
        <v>2.6088527504808443</v>
      </c>
      <c r="G554" s="126" t="s">
        <v>59</v>
      </c>
      <c r="H554" s="110"/>
      <c r="I554" s="118" t="s">
        <v>16</v>
      </c>
      <c r="J554" s="111" t="s">
        <v>22</v>
      </c>
      <c r="K554" s="112" t="s">
        <v>106</v>
      </c>
      <c r="L554" s="113">
        <v>613.29639999999995</v>
      </c>
    </row>
    <row r="555" spans="1:12" ht="15.75">
      <c r="A555" s="104">
        <v>44951</v>
      </c>
      <c r="B555" s="105" t="s">
        <v>45</v>
      </c>
      <c r="C555" s="116" t="s">
        <v>57</v>
      </c>
      <c r="D555" s="106" t="s">
        <v>6</v>
      </c>
      <c r="E555" s="120">
        <v>1900</v>
      </c>
      <c r="F555" s="108">
        <v>3.0980126411960027</v>
      </c>
      <c r="G555" s="118" t="s">
        <v>132</v>
      </c>
      <c r="H555" s="110"/>
      <c r="I555" s="118" t="s">
        <v>127</v>
      </c>
      <c r="J555" s="111" t="s">
        <v>22</v>
      </c>
      <c r="K555" s="112" t="s">
        <v>106</v>
      </c>
      <c r="L555" s="113">
        <v>613.29639999999995</v>
      </c>
    </row>
    <row r="556" spans="1:12" ht="15.75">
      <c r="A556" s="115">
        <v>44951</v>
      </c>
      <c r="B556" s="105" t="s">
        <v>45</v>
      </c>
      <c r="C556" s="116" t="s">
        <v>57</v>
      </c>
      <c r="D556" s="106" t="s">
        <v>6</v>
      </c>
      <c r="E556" s="121">
        <v>1900</v>
      </c>
      <c r="F556" s="108">
        <v>3.0980126411960027</v>
      </c>
      <c r="G556" s="109" t="s">
        <v>65</v>
      </c>
      <c r="H556" s="110"/>
      <c r="I556" s="109" t="s">
        <v>13</v>
      </c>
      <c r="J556" s="111" t="s">
        <v>22</v>
      </c>
      <c r="K556" s="112" t="s">
        <v>106</v>
      </c>
      <c r="L556" s="113">
        <v>613.29639999999995</v>
      </c>
    </row>
    <row r="557" spans="1:12" ht="15.75">
      <c r="A557" s="104">
        <v>44951</v>
      </c>
      <c r="B557" s="105" t="s">
        <v>45</v>
      </c>
      <c r="C557" s="116" t="s">
        <v>57</v>
      </c>
      <c r="D557" s="106" t="s">
        <v>6</v>
      </c>
      <c r="E557" s="131">
        <v>1950</v>
      </c>
      <c r="F557" s="108">
        <v>3.1795392896485293</v>
      </c>
      <c r="G557" s="109" t="s">
        <v>64</v>
      </c>
      <c r="H557" s="110"/>
      <c r="I557" s="130" t="s">
        <v>24</v>
      </c>
      <c r="J557" s="111" t="s">
        <v>22</v>
      </c>
      <c r="K557" s="112" t="s">
        <v>106</v>
      </c>
      <c r="L557" s="113">
        <v>613.29639999999995</v>
      </c>
    </row>
    <row r="558" spans="1:12" ht="15.75">
      <c r="A558" s="104">
        <v>44951</v>
      </c>
      <c r="B558" s="105" t="s">
        <v>81</v>
      </c>
      <c r="C558" s="116" t="s">
        <v>57</v>
      </c>
      <c r="D558" s="106" t="s">
        <v>6</v>
      </c>
      <c r="E558" s="131">
        <v>1750</v>
      </c>
      <c r="F558" s="108">
        <v>2.8534326958384235</v>
      </c>
      <c r="G558" s="118" t="s">
        <v>63</v>
      </c>
      <c r="H558" s="110"/>
      <c r="I558" s="118" t="s">
        <v>44</v>
      </c>
      <c r="J558" s="111" t="s">
        <v>22</v>
      </c>
      <c r="K558" s="112" t="s">
        <v>106</v>
      </c>
      <c r="L558" s="113">
        <v>613.29639999999995</v>
      </c>
    </row>
    <row r="559" spans="1:12" ht="15.75">
      <c r="A559" s="104">
        <v>44951</v>
      </c>
      <c r="B559" s="105" t="s">
        <v>45</v>
      </c>
      <c r="C559" s="116" t="s">
        <v>57</v>
      </c>
      <c r="D559" s="106" t="s">
        <v>6</v>
      </c>
      <c r="E559" s="131">
        <v>1850</v>
      </c>
      <c r="F559" s="108">
        <v>3.0164859927434762</v>
      </c>
      <c r="G559" s="109" t="s">
        <v>105</v>
      </c>
      <c r="H559" s="110"/>
      <c r="I559" s="118" t="s">
        <v>104</v>
      </c>
      <c r="J559" s="111" t="s">
        <v>22</v>
      </c>
      <c r="K559" s="112" t="s">
        <v>106</v>
      </c>
      <c r="L559" s="113">
        <v>613.29639999999995</v>
      </c>
    </row>
    <row r="560" spans="1:12" ht="15.75">
      <c r="A560" s="104">
        <v>44951</v>
      </c>
      <c r="B560" s="105" t="s">
        <v>45</v>
      </c>
      <c r="C560" s="116" t="s">
        <v>57</v>
      </c>
      <c r="D560" s="106" t="s">
        <v>6</v>
      </c>
      <c r="E560" s="131">
        <v>2000</v>
      </c>
      <c r="F560" s="108">
        <v>3.2610659381010554</v>
      </c>
      <c r="G560" s="109" t="s">
        <v>140</v>
      </c>
      <c r="H560" s="110"/>
      <c r="I560" s="118" t="s">
        <v>136</v>
      </c>
      <c r="J560" s="111" t="s">
        <v>22</v>
      </c>
      <c r="K560" s="112" t="s">
        <v>106</v>
      </c>
      <c r="L560" s="113">
        <v>613.29639999999995</v>
      </c>
    </row>
    <row r="561" spans="1:12" ht="15.75">
      <c r="A561" s="104">
        <v>44951</v>
      </c>
      <c r="B561" s="105" t="s">
        <v>45</v>
      </c>
      <c r="C561" s="116" t="s">
        <v>57</v>
      </c>
      <c r="D561" s="106" t="s">
        <v>6</v>
      </c>
      <c r="E561" s="131">
        <v>500</v>
      </c>
      <c r="F561" s="108">
        <v>0.81526648452526385</v>
      </c>
      <c r="G561" s="118" t="s">
        <v>142</v>
      </c>
      <c r="H561" s="110"/>
      <c r="I561" s="118" t="s">
        <v>119</v>
      </c>
      <c r="J561" s="111" t="s">
        <v>22</v>
      </c>
      <c r="K561" s="112" t="s">
        <v>106</v>
      </c>
      <c r="L561" s="113">
        <v>613.29639999999995</v>
      </c>
    </row>
    <row r="562" spans="1:12" ht="15.75">
      <c r="A562" s="104">
        <v>44951</v>
      </c>
      <c r="B562" s="105" t="s">
        <v>45</v>
      </c>
      <c r="C562" s="116" t="s">
        <v>57</v>
      </c>
      <c r="D562" s="106" t="s">
        <v>7</v>
      </c>
      <c r="E562" s="121">
        <v>1100</v>
      </c>
      <c r="F562" s="108">
        <v>1.7935862659555806</v>
      </c>
      <c r="G562" s="109" t="s">
        <v>133</v>
      </c>
      <c r="H562" s="110"/>
      <c r="I562" s="109" t="s">
        <v>12</v>
      </c>
      <c r="J562" s="111" t="s">
        <v>22</v>
      </c>
      <c r="K562" s="112" t="s">
        <v>106</v>
      </c>
      <c r="L562" s="113">
        <v>613.29639999999995</v>
      </c>
    </row>
    <row r="563" spans="1:12" ht="15.75">
      <c r="A563" s="104">
        <v>44951</v>
      </c>
      <c r="B563" s="105" t="s">
        <v>45</v>
      </c>
      <c r="C563" s="116" t="s">
        <v>57</v>
      </c>
      <c r="D563" s="106" t="s">
        <v>10</v>
      </c>
      <c r="E563" s="117">
        <v>2300</v>
      </c>
      <c r="F563" s="108">
        <v>3.7502258288162138</v>
      </c>
      <c r="G563" s="118" t="s">
        <v>247</v>
      </c>
      <c r="H563" s="110"/>
      <c r="I563" s="118" t="s">
        <v>135</v>
      </c>
      <c r="J563" s="111" t="s">
        <v>22</v>
      </c>
      <c r="K563" s="112" t="s">
        <v>106</v>
      </c>
      <c r="L563" s="113">
        <v>613.29639999999995</v>
      </c>
    </row>
    <row r="564" spans="1:12" ht="15.75">
      <c r="A564" s="104">
        <v>44951</v>
      </c>
      <c r="B564" s="105" t="s">
        <v>45</v>
      </c>
      <c r="C564" s="116" t="s">
        <v>57</v>
      </c>
      <c r="D564" s="106" t="s">
        <v>7</v>
      </c>
      <c r="E564" s="121">
        <v>1950</v>
      </c>
      <c r="F564" s="108">
        <v>3.1795392896485293</v>
      </c>
      <c r="G564" s="118" t="s">
        <v>60</v>
      </c>
      <c r="H564" s="110"/>
      <c r="I564" s="109" t="s">
        <v>39</v>
      </c>
      <c r="J564" s="111" t="s">
        <v>22</v>
      </c>
      <c r="K564" s="112" t="s">
        <v>106</v>
      </c>
      <c r="L564" s="113">
        <v>613.29639999999995</v>
      </c>
    </row>
    <row r="565" spans="1:12" ht="15.75">
      <c r="A565" s="104">
        <v>44951</v>
      </c>
      <c r="B565" s="105" t="s">
        <v>45</v>
      </c>
      <c r="C565" s="116" t="s">
        <v>57</v>
      </c>
      <c r="D565" s="106" t="s">
        <v>7</v>
      </c>
      <c r="E565" s="121">
        <v>1950</v>
      </c>
      <c r="F565" s="108">
        <v>3.1795392896485293</v>
      </c>
      <c r="G565" s="109" t="s">
        <v>92</v>
      </c>
      <c r="H565" s="110"/>
      <c r="I565" s="109" t="s">
        <v>58</v>
      </c>
      <c r="J565" s="111" t="s">
        <v>22</v>
      </c>
      <c r="K565" s="112" t="s">
        <v>106</v>
      </c>
      <c r="L565" s="113">
        <v>613.29639999999995</v>
      </c>
    </row>
    <row r="566" spans="1:12" ht="15.75">
      <c r="A566" s="104">
        <v>44951</v>
      </c>
      <c r="B566" s="105" t="s">
        <v>45</v>
      </c>
      <c r="C566" s="116" t="s">
        <v>57</v>
      </c>
      <c r="D566" s="106" t="s">
        <v>10</v>
      </c>
      <c r="E566" s="107">
        <v>2000</v>
      </c>
      <c r="F566" s="108">
        <v>3.2610659381010554</v>
      </c>
      <c r="G566" s="118" t="s">
        <v>62</v>
      </c>
      <c r="H566" s="110"/>
      <c r="I566" s="109" t="s">
        <v>15</v>
      </c>
      <c r="J566" s="111" t="s">
        <v>22</v>
      </c>
      <c r="K566" s="112" t="s">
        <v>106</v>
      </c>
      <c r="L566" s="113">
        <v>613.29639999999995</v>
      </c>
    </row>
    <row r="567" spans="1:12" ht="15.75">
      <c r="A567" s="104">
        <v>44952</v>
      </c>
      <c r="B567" s="105" t="s">
        <v>199</v>
      </c>
      <c r="C567" s="116" t="s">
        <v>57</v>
      </c>
      <c r="D567" s="106" t="s">
        <v>7</v>
      </c>
      <c r="E567" s="128">
        <v>1900</v>
      </c>
      <c r="F567" s="108">
        <v>3.0980126411960027</v>
      </c>
      <c r="G567" s="129" t="s">
        <v>200</v>
      </c>
      <c r="H567" s="110"/>
      <c r="I567" s="109" t="s">
        <v>20</v>
      </c>
      <c r="J567" s="111" t="s">
        <v>22</v>
      </c>
      <c r="K567" s="112" t="s">
        <v>106</v>
      </c>
      <c r="L567" s="113">
        <v>613.29639999999995</v>
      </c>
    </row>
    <row r="568" spans="1:12" ht="15.75">
      <c r="A568" s="104">
        <v>44952</v>
      </c>
      <c r="B568" s="140" t="s">
        <v>45</v>
      </c>
      <c r="C568" s="116" t="s">
        <v>57</v>
      </c>
      <c r="D568" s="106" t="s">
        <v>8</v>
      </c>
      <c r="E568" s="107">
        <v>1600</v>
      </c>
      <c r="F568" s="108">
        <v>2.6088527504808443</v>
      </c>
      <c r="G568" s="109" t="s">
        <v>66</v>
      </c>
      <c r="H568" s="110"/>
      <c r="I568" s="118" t="s">
        <v>14</v>
      </c>
      <c r="J568" s="111" t="s">
        <v>22</v>
      </c>
      <c r="K568" s="112" t="s">
        <v>106</v>
      </c>
      <c r="L568" s="113">
        <v>613.29639999999995</v>
      </c>
    </row>
    <row r="569" spans="1:12" ht="15.75">
      <c r="A569" s="115">
        <v>44952</v>
      </c>
      <c r="B569" s="119" t="s">
        <v>45</v>
      </c>
      <c r="C569" s="116" t="s">
        <v>57</v>
      </c>
      <c r="D569" s="106" t="s">
        <v>9</v>
      </c>
      <c r="E569" s="117">
        <v>2000</v>
      </c>
      <c r="F569" s="108">
        <v>3.2610659381010554</v>
      </c>
      <c r="G569" s="118" t="s">
        <v>90</v>
      </c>
      <c r="H569" s="110"/>
      <c r="I569" s="118" t="s">
        <v>17</v>
      </c>
      <c r="J569" s="111" t="s">
        <v>22</v>
      </c>
      <c r="K569" s="112" t="s">
        <v>106</v>
      </c>
      <c r="L569" s="113">
        <v>613.29639999999995</v>
      </c>
    </row>
    <row r="570" spans="1:12" ht="15.75">
      <c r="A570" s="122">
        <v>44952</v>
      </c>
      <c r="B570" s="123" t="s">
        <v>45</v>
      </c>
      <c r="C570" s="116" t="s">
        <v>57</v>
      </c>
      <c r="D570" s="124" t="s">
        <v>9</v>
      </c>
      <c r="E570" s="125">
        <v>1700</v>
      </c>
      <c r="F570" s="108">
        <v>2.771906047385897</v>
      </c>
      <c r="G570" s="126" t="s">
        <v>59</v>
      </c>
      <c r="H570" s="110"/>
      <c r="I570" s="118" t="s">
        <v>16</v>
      </c>
      <c r="J570" s="111" t="s">
        <v>22</v>
      </c>
      <c r="K570" s="112" t="s">
        <v>106</v>
      </c>
      <c r="L570" s="113">
        <v>613.29639999999995</v>
      </c>
    </row>
    <row r="571" spans="1:12" ht="15.75">
      <c r="A571" s="104">
        <v>44952</v>
      </c>
      <c r="B571" s="105" t="s">
        <v>45</v>
      </c>
      <c r="C571" s="116" t="s">
        <v>57</v>
      </c>
      <c r="D571" s="106" t="s">
        <v>6</v>
      </c>
      <c r="E571" s="120">
        <v>1900</v>
      </c>
      <c r="F571" s="108">
        <v>3.0980126411960027</v>
      </c>
      <c r="G571" s="118" t="s">
        <v>132</v>
      </c>
      <c r="H571" s="110"/>
      <c r="I571" s="118" t="s">
        <v>127</v>
      </c>
      <c r="J571" s="111" t="s">
        <v>22</v>
      </c>
      <c r="K571" s="112" t="s">
        <v>106</v>
      </c>
      <c r="L571" s="113">
        <v>613.29639999999995</v>
      </c>
    </row>
    <row r="572" spans="1:12" ht="15.75">
      <c r="A572" s="115">
        <v>44952</v>
      </c>
      <c r="B572" s="105" t="s">
        <v>45</v>
      </c>
      <c r="C572" s="116" t="s">
        <v>57</v>
      </c>
      <c r="D572" s="106" t="s">
        <v>6</v>
      </c>
      <c r="E572" s="121">
        <v>1850</v>
      </c>
      <c r="F572" s="108">
        <v>3.0164859927434762</v>
      </c>
      <c r="G572" s="109" t="s">
        <v>65</v>
      </c>
      <c r="H572" s="110"/>
      <c r="I572" s="109" t="s">
        <v>13</v>
      </c>
      <c r="J572" s="111" t="s">
        <v>22</v>
      </c>
      <c r="K572" s="112" t="s">
        <v>106</v>
      </c>
      <c r="L572" s="113">
        <v>613.29639999999995</v>
      </c>
    </row>
    <row r="573" spans="1:12" ht="15.75">
      <c r="A573" s="104">
        <v>44952</v>
      </c>
      <c r="B573" s="105" t="s">
        <v>45</v>
      </c>
      <c r="C573" s="116" t="s">
        <v>57</v>
      </c>
      <c r="D573" s="106" t="s">
        <v>6</v>
      </c>
      <c r="E573" s="131">
        <v>2600</v>
      </c>
      <c r="F573" s="108">
        <v>4.2393857195313718</v>
      </c>
      <c r="G573" s="109" t="s">
        <v>64</v>
      </c>
      <c r="H573" s="110"/>
      <c r="I573" s="130" t="s">
        <v>24</v>
      </c>
      <c r="J573" s="111" t="s">
        <v>22</v>
      </c>
      <c r="K573" s="112" t="s">
        <v>106</v>
      </c>
      <c r="L573" s="113">
        <v>613.29639999999995</v>
      </c>
    </row>
    <row r="574" spans="1:12" ht="15.75">
      <c r="A574" s="104">
        <v>44952</v>
      </c>
      <c r="B574" s="105" t="s">
        <v>81</v>
      </c>
      <c r="C574" s="116" t="s">
        <v>57</v>
      </c>
      <c r="D574" s="106" t="s">
        <v>6</v>
      </c>
      <c r="E574" s="131">
        <v>1850</v>
      </c>
      <c r="F574" s="108">
        <v>3.0164859927434762</v>
      </c>
      <c r="G574" s="118" t="s">
        <v>63</v>
      </c>
      <c r="H574" s="110"/>
      <c r="I574" s="118" t="s">
        <v>44</v>
      </c>
      <c r="J574" s="111" t="s">
        <v>22</v>
      </c>
      <c r="K574" s="112" t="s">
        <v>106</v>
      </c>
      <c r="L574" s="113">
        <v>613.29639999999995</v>
      </c>
    </row>
    <row r="575" spans="1:12" ht="15.75">
      <c r="A575" s="104">
        <v>44952</v>
      </c>
      <c r="B575" s="105" t="s">
        <v>45</v>
      </c>
      <c r="C575" s="116" t="s">
        <v>57</v>
      </c>
      <c r="D575" s="106" t="s">
        <v>6</v>
      </c>
      <c r="E575" s="131">
        <v>1950</v>
      </c>
      <c r="F575" s="108">
        <v>3.1795392896485293</v>
      </c>
      <c r="G575" s="109" t="s">
        <v>105</v>
      </c>
      <c r="H575" s="110"/>
      <c r="I575" s="118" t="s">
        <v>104</v>
      </c>
      <c r="J575" s="111" t="s">
        <v>22</v>
      </c>
      <c r="K575" s="112" t="s">
        <v>106</v>
      </c>
      <c r="L575" s="113">
        <v>613.29639999999995</v>
      </c>
    </row>
    <row r="576" spans="1:12" ht="15.75">
      <c r="A576" s="104">
        <v>44952</v>
      </c>
      <c r="B576" s="105" t="s">
        <v>45</v>
      </c>
      <c r="C576" s="116" t="s">
        <v>57</v>
      </c>
      <c r="D576" s="106" t="s">
        <v>6</v>
      </c>
      <c r="E576" s="131">
        <v>2000</v>
      </c>
      <c r="F576" s="108">
        <v>3.2610659381010554</v>
      </c>
      <c r="G576" s="109" t="s">
        <v>140</v>
      </c>
      <c r="H576" s="110"/>
      <c r="I576" s="118" t="s">
        <v>136</v>
      </c>
      <c r="J576" s="111" t="s">
        <v>22</v>
      </c>
      <c r="K576" s="112" t="s">
        <v>106</v>
      </c>
      <c r="L576" s="113">
        <v>613.29639999999995</v>
      </c>
    </row>
    <row r="577" spans="1:12" ht="15.75">
      <c r="A577" s="104">
        <v>44952</v>
      </c>
      <c r="B577" s="105" t="s">
        <v>45</v>
      </c>
      <c r="C577" s="116" t="s">
        <v>57</v>
      </c>
      <c r="D577" s="106" t="s">
        <v>6</v>
      </c>
      <c r="E577" s="131">
        <v>500</v>
      </c>
      <c r="F577" s="108">
        <v>0.81526648452526385</v>
      </c>
      <c r="G577" s="118" t="s">
        <v>142</v>
      </c>
      <c r="H577" s="110"/>
      <c r="I577" s="118" t="s">
        <v>119</v>
      </c>
      <c r="J577" s="111" t="s">
        <v>22</v>
      </c>
      <c r="K577" s="112" t="s">
        <v>106</v>
      </c>
      <c r="L577" s="113">
        <v>613.29639999999995</v>
      </c>
    </row>
    <row r="578" spans="1:12" ht="15.75">
      <c r="A578" s="104">
        <v>44952</v>
      </c>
      <c r="B578" s="105" t="s">
        <v>45</v>
      </c>
      <c r="C578" s="116" t="s">
        <v>57</v>
      </c>
      <c r="D578" s="106" t="s">
        <v>7</v>
      </c>
      <c r="E578" s="121">
        <v>1000</v>
      </c>
      <c r="F578" s="108">
        <v>1.6305329690505277</v>
      </c>
      <c r="G578" s="109" t="s">
        <v>133</v>
      </c>
      <c r="H578" s="110"/>
      <c r="I578" s="109" t="s">
        <v>12</v>
      </c>
      <c r="J578" s="111" t="s">
        <v>22</v>
      </c>
      <c r="K578" s="112" t="s">
        <v>106</v>
      </c>
      <c r="L578" s="113">
        <v>613.29639999999995</v>
      </c>
    </row>
    <row r="579" spans="1:12" ht="15.75">
      <c r="A579" s="104">
        <v>44952</v>
      </c>
      <c r="B579" s="105" t="s">
        <v>45</v>
      </c>
      <c r="C579" s="116" t="s">
        <v>57</v>
      </c>
      <c r="D579" s="106" t="s">
        <v>10</v>
      </c>
      <c r="E579" s="107">
        <v>1800</v>
      </c>
      <c r="F579" s="108">
        <v>2.9349593442909501</v>
      </c>
      <c r="G579" s="118" t="s">
        <v>247</v>
      </c>
      <c r="H579" s="110"/>
      <c r="I579" s="118" t="s">
        <v>135</v>
      </c>
      <c r="J579" s="111" t="s">
        <v>22</v>
      </c>
      <c r="K579" s="112" t="s">
        <v>106</v>
      </c>
      <c r="L579" s="113">
        <v>613.29639999999995</v>
      </c>
    </row>
    <row r="580" spans="1:12" ht="15.75">
      <c r="A580" s="104">
        <v>44952</v>
      </c>
      <c r="B580" s="105" t="s">
        <v>45</v>
      </c>
      <c r="C580" s="116" t="s">
        <v>57</v>
      </c>
      <c r="D580" s="106" t="s">
        <v>7</v>
      </c>
      <c r="E580" s="121">
        <v>1900</v>
      </c>
      <c r="F580" s="108">
        <v>3.0980126411960027</v>
      </c>
      <c r="G580" s="118" t="s">
        <v>60</v>
      </c>
      <c r="H580" s="110"/>
      <c r="I580" s="109" t="s">
        <v>39</v>
      </c>
      <c r="J580" s="111" t="s">
        <v>22</v>
      </c>
      <c r="K580" s="112" t="s">
        <v>106</v>
      </c>
      <c r="L580" s="113">
        <v>613.29639999999995</v>
      </c>
    </row>
    <row r="581" spans="1:12" ht="15.75">
      <c r="A581" s="104">
        <v>44952</v>
      </c>
      <c r="B581" s="105" t="s">
        <v>45</v>
      </c>
      <c r="C581" s="116" t="s">
        <v>57</v>
      </c>
      <c r="D581" s="106" t="s">
        <v>7</v>
      </c>
      <c r="E581" s="121">
        <v>1500</v>
      </c>
      <c r="F581" s="108">
        <v>2.4457994535757916</v>
      </c>
      <c r="G581" s="109" t="s">
        <v>92</v>
      </c>
      <c r="H581" s="110"/>
      <c r="I581" s="109" t="s">
        <v>58</v>
      </c>
      <c r="J581" s="111" t="s">
        <v>22</v>
      </c>
      <c r="K581" s="112" t="s">
        <v>106</v>
      </c>
      <c r="L581" s="113">
        <v>613.29639999999995</v>
      </c>
    </row>
    <row r="582" spans="1:12" ht="15.75">
      <c r="A582" s="104">
        <v>44952</v>
      </c>
      <c r="B582" s="105" t="s">
        <v>45</v>
      </c>
      <c r="C582" s="116" t="s">
        <v>57</v>
      </c>
      <c r="D582" s="106" t="s">
        <v>10</v>
      </c>
      <c r="E582" s="107">
        <v>2800</v>
      </c>
      <c r="F582" s="108">
        <v>4.565492313341478</v>
      </c>
      <c r="G582" s="118" t="s">
        <v>62</v>
      </c>
      <c r="H582" s="110"/>
      <c r="I582" s="109" t="s">
        <v>15</v>
      </c>
      <c r="J582" s="111" t="s">
        <v>22</v>
      </c>
      <c r="K582" s="112" t="s">
        <v>106</v>
      </c>
      <c r="L582" s="113">
        <v>613.29639999999995</v>
      </c>
    </row>
    <row r="583" spans="1:12" ht="15.75">
      <c r="A583" s="104">
        <v>44953</v>
      </c>
      <c r="B583" s="105" t="s">
        <v>199</v>
      </c>
      <c r="C583" s="116" t="s">
        <v>57</v>
      </c>
      <c r="D583" s="106" t="s">
        <v>7</v>
      </c>
      <c r="E583" s="128">
        <v>1800</v>
      </c>
      <c r="F583" s="108">
        <v>2.9349593442909501</v>
      </c>
      <c r="G583" s="129" t="s">
        <v>200</v>
      </c>
      <c r="H583" s="110"/>
      <c r="I583" s="109" t="s">
        <v>20</v>
      </c>
      <c r="J583" s="111" t="s">
        <v>22</v>
      </c>
      <c r="K583" s="112" t="s">
        <v>106</v>
      </c>
      <c r="L583" s="113">
        <v>613.29639999999995</v>
      </c>
    </row>
    <row r="584" spans="1:12" ht="15.75">
      <c r="A584" s="104">
        <v>44953</v>
      </c>
      <c r="B584" s="140" t="s">
        <v>45</v>
      </c>
      <c r="C584" s="116" t="s">
        <v>57</v>
      </c>
      <c r="D584" s="106" t="s">
        <v>8</v>
      </c>
      <c r="E584" s="107">
        <v>1600</v>
      </c>
      <c r="F584" s="108">
        <v>2.6088527504808443</v>
      </c>
      <c r="G584" s="109" t="s">
        <v>66</v>
      </c>
      <c r="H584" s="110"/>
      <c r="I584" s="118" t="s">
        <v>14</v>
      </c>
      <c r="J584" s="111" t="s">
        <v>22</v>
      </c>
      <c r="K584" s="112" t="s">
        <v>106</v>
      </c>
      <c r="L584" s="113">
        <v>613.29639999999995</v>
      </c>
    </row>
    <row r="585" spans="1:12" ht="15.75">
      <c r="A585" s="115">
        <v>44953</v>
      </c>
      <c r="B585" s="119" t="s">
        <v>45</v>
      </c>
      <c r="C585" s="116" t="s">
        <v>57</v>
      </c>
      <c r="D585" s="106" t="s">
        <v>9</v>
      </c>
      <c r="E585" s="117">
        <v>2500</v>
      </c>
      <c r="F585" s="108">
        <v>4.0763324226263196</v>
      </c>
      <c r="G585" s="118" t="s">
        <v>90</v>
      </c>
      <c r="H585" s="110"/>
      <c r="I585" s="118" t="s">
        <v>17</v>
      </c>
      <c r="J585" s="111" t="s">
        <v>22</v>
      </c>
      <c r="K585" s="112" t="s">
        <v>106</v>
      </c>
      <c r="L585" s="113">
        <v>613.29639999999995</v>
      </c>
    </row>
    <row r="586" spans="1:12" ht="15.75">
      <c r="A586" s="122">
        <v>44953</v>
      </c>
      <c r="B586" s="123" t="s">
        <v>81</v>
      </c>
      <c r="C586" s="116" t="s">
        <v>57</v>
      </c>
      <c r="D586" s="124" t="s">
        <v>9</v>
      </c>
      <c r="E586" s="125">
        <v>1500</v>
      </c>
      <c r="F586" s="108">
        <v>2.4457994535757916</v>
      </c>
      <c r="G586" s="126" t="s">
        <v>59</v>
      </c>
      <c r="H586" s="110"/>
      <c r="I586" s="118" t="s">
        <v>16</v>
      </c>
      <c r="J586" s="111" t="s">
        <v>22</v>
      </c>
      <c r="K586" s="112" t="s">
        <v>106</v>
      </c>
      <c r="L586" s="113">
        <v>613.29639999999995</v>
      </c>
    </row>
    <row r="587" spans="1:12" ht="15.75">
      <c r="A587" s="104">
        <v>44953</v>
      </c>
      <c r="B587" s="105" t="s">
        <v>45</v>
      </c>
      <c r="C587" s="116" t="s">
        <v>57</v>
      </c>
      <c r="D587" s="106" t="s">
        <v>6</v>
      </c>
      <c r="E587" s="120">
        <v>1900</v>
      </c>
      <c r="F587" s="108">
        <v>3.0980126411960027</v>
      </c>
      <c r="G587" s="118" t="s">
        <v>132</v>
      </c>
      <c r="H587" s="110"/>
      <c r="I587" s="118" t="s">
        <v>127</v>
      </c>
      <c r="J587" s="111" t="s">
        <v>22</v>
      </c>
      <c r="K587" s="112" t="s">
        <v>106</v>
      </c>
      <c r="L587" s="113">
        <v>613.29639999999995</v>
      </c>
    </row>
    <row r="588" spans="1:12" ht="15.75">
      <c r="A588" s="115">
        <v>44953</v>
      </c>
      <c r="B588" s="105" t="s">
        <v>45</v>
      </c>
      <c r="C588" s="116" t="s">
        <v>57</v>
      </c>
      <c r="D588" s="106" t="s">
        <v>6</v>
      </c>
      <c r="E588" s="121">
        <v>1750</v>
      </c>
      <c r="F588" s="108">
        <v>2.8534326958384235</v>
      </c>
      <c r="G588" s="109" t="s">
        <v>65</v>
      </c>
      <c r="H588" s="110"/>
      <c r="I588" s="109" t="s">
        <v>13</v>
      </c>
      <c r="J588" s="111" t="s">
        <v>22</v>
      </c>
      <c r="K588" s="112" t="s">
        <v>106</v>
      </c>
      <c r="L588" s="113">
        <v>613.29639999999995</v>
      </c>
    </row>
    <row r="589" spans="1:12" ht="15.75">
      <c r="A589" s="104">
        <v>44953</v>
      </c>
      <c r="B589" s="105" t="s">
        <v>45</v>
      </c>
      <c r="C589" s="116" t="s">
        <v>57</v>
      </c>
      <c r="D589" s="106" t="s">
        <v>6</v>
      </c>
      <c r="E589" s="131">
        <v>1900</v>
      </c>
      <c r="F589" s="108">
        <v>3.0980126411960027</v>
      </c>
      <c r="G589" s="109" t="s">
        <v>64</v>
      </c>
      <c r="H589" s="110"/>
      <c r="I589" s="130" t="s">
        <v>24</v>
      </c>
      <c r="J589" s="111" t="s">
        <v>22</v>
      </c>
      <c r="K589" s="112" t="s">
        <v>106</v>
      </c>
      <c r="L589" s="113">
        <v>613.29639999999995</v>
      </c>
    </row>
    <row r="590" spans="1:12" ht="15.75">
      <c r="A590" s="104">
        <v>44953</v>
      </c>
      <c r="B590" s="105" t="s">
        <v>81</v>
      </c>
      <c r="C590" s="116" t="s">
        <v>57</v>
      </c>
      <c r="D590" s="106" t="s">
        <v>6</v>
      </c>
      <c r="E590" s="131">
        <v>1600</v>
      </c>
      <c r="F590" s="108">
        <v>2.6088527504808443</v>
      </c>
      <c r="G590" s="118" t="s">
        <v>63</v>
      </c>
      <c r="H590" s="110"/>
      <c r="I590" s="118" t="s">
        <v>44</v>
      </c>
      <c r="J590" s="111" t="s">
        <v>22</v>
      </c>
      <c r="K590" s="112" t="s">
        <v>106</v>
      </c>
      <c r="L590" s="113">
        <v>613.29639999999995</v>
      </c>
    </row>
    <row r="591" spans="1:12" ht="15.75">
      <c r="A591" s="104">
        <v>44953</v>
      </c>
      <c r="B591" s="105" t="s">
        <v>45</v>
      </c>
      <c r="C591" s="116" t="s">
        <v>57</v>
      </c>
      <c r="D591" s="106" t="s">
        <v>6</v>
      </c>
      <c r="E591" s="131">
        <v>1800</v>
      </c>
      <c r="F591" s="108">
        <v>2.9349593442909501</v>
      </c>
      <c r="G591" s="109" t="s">
        <v>105</v>
      </c>
      <c r="H591" s="110"/>
      <c r="I591" s="118" t="s">
        <v>104</v>
      </c>
      <c r="J591" s="111" t="s">
        <v>22</v>
      </c>
      <c r="K591" s="112" t="s">
        <v>106</v>
      </c>
      <c r="L591" s="113">
        <v>613.29639999999995</v>
      </c>
    </row>
    <row r="592" spans="1:12" ht="15.75">
      <c r="A592" s="104">
        <v>44953</v>
      </c>
      <c r="B592" s="105" t="s">
        <v>45</v>
      </c>
      <c r="C592" s="116" t="s">
        <v>57</v>
      </c>
      <c r="D592" s="106" t="s">
        <v>6</v>
      </c>
      <c r="E592" s="131">
        <v>2000</v>
      </c>
      <c r="F592" s="108">
        <v>3.2610659381010554</v>
      </c>
      <c r="G592" s="109" t="s">
        <v>140</v>
      </c>
      <c r="H592" s="110"/>
      <c r="I592" s="118" t="s">
        <v>136</v>
      </c>
      <c r="J592" s="111" t="s">
        <v>22</v>
      </c>
      <c r="K592" s="112" t="s">
        <v>106</v>
      </c>
      <c r="L592" s="113">
        <v>613.29639999999995</v>
      </c>
    </row>
    <row r="593" spans="1:12" ht="15.75">
      <c r="A593" s="104">
        <v>44953</v>
      </c>
      <c r="B593" s="105" t="s">
        <v>45</v>
      </c>
      <c r="C593" s="116" t="s">
        <v>57</v>
      </c>
      <c r="D593" s="106" t="s">
        <v>6</v>
      </c>
      <c r="E593" s="131">
        <v>500</v>
      </c>
      <c r="F593" s="108">
        <v>0.81526648452526385</v>
      </c>
      <c r="G593" s="118" t="s">
        <v>142</v>
      </c>
      <c r="H593" s="110"/>
      <c r="I593" s="118" t="s">
        <v>119</v>
      </c>
      <c r="J593" s="111" t="s">
        <v>22</v>
      </c>
      <c r="K593" s="112" t="s">
        <v>106</v>
      </c>
      <c r="L593" s="113">
        <v>613.29639999999995</v>
      </c>
    </row>
    <row r="594" spans="1:12" ht="15.75">
      <c r="A594" s="104">
        <v>44953</v>
      </c>
      <c r="B594" s="105" t="s">
        <v>45</v>
      </c>
      <c r="C594" s="116" t="s">
        <v>57</v>
      </c>
      <c r="D594" s="106" t="s">
        <v>7</v>
      </c>
      <c r="E594" s="121">
        <v>1500</v>
      </c>
      <c r="F594" s="108">
        <v>2.4457994535757916</v>
      </c>
      <c r="G594" s="109" t="s">
        <v>133</v>
      </c>
      <c r="H594" s="110"/>
      <c r="I594" s="109" t="s">
        <v>12</v>
      </c>
      <c r="J594" s="111" t="s">
        <v>22</v>
      </c>
      <c r="K594" s="112" t="s">
        <v>106</v>
      </c>
      <c r="L594" s="113">
        <v>613.29639999999995</v>
      </c>
    </row>
    <row r="595" spans="1:12" ht="15.75">
      <c r="A595" s="104">
        <v>44953</v>
      </c>
      <c r="B595" s="105" t="s">
        <v>45</v>
      </c>
      <c r="C595" s="116" t="s">
        <v>57</v>
      </c>
      <c r="D595" s="106" t="s">
        <v>10</v>
      </c>
      <c r="E595" s="107">
        <v>1800</v>
      </c>
      <c r="F595" s="108">
        <v>2.9349593442909501</v>
      </c>
      <c r="G595" s="118" t="s">
        <v>247</v>
      </c>
      <c r="H595" s="110"/>
      <c r="I595" s="118" t="s">
        <v>135</v>
      </c>
      <c r="J595" s="111" t="s">
        <v>22</v>
      </c>
      <c r="K595" s="112" t="s">
        <v>106</v>
      </c>
      <c r="L595" s="113">
        <v>613.29639999999995</v>
      </c>
    </row>
    <row r="596" spans="1:12" ht="15.75">
      <c r="A596" s="104">
        <v>44953</v>
      </c>
      <c r="B596" s="105" t="s">
        <v>45</v>
      </c>
      <c r="C596" s="116" t="s">
        <v>57</v>
      </c>
      <c r="D596" s="106" t="s">
        <v>7</v>
      </c>
      <c r="E596" s="121">
        <v>3000</v>
      </c>
      <c r="F596" s="108">
        <v>4.8915989071515833</v>
      </c>
      <c r="G596" s="118" t="s">
        <v>60</v>
      </c>
      <c r="H596" s="110"/>
      <c r="I596" s="109" t="s">
        <v>39</v>
      </c>
      <c r="J596" s="111" t="s">
        <v>22</v>
      </c>
      <c r="K596" s="112" t="s">
        <v>106</v>
      </c>
      <c r="L596" s="113">
        <v>613.29639999999995</v>
      </c>
    </row>
    <row r="597" spans="1:12" ht="15.75">
      <c r="A597" s="104">
        <v>44953</v>
      </c>
      <c r="B597" s="105" t="s">
        <v>45</v>
      </c>
      <c r="C597" s="116" t="s">
        <v>57</v>
      </c>
      <c r="D597" s="106" t="s">
        <v>10</v>
      </c>
      <c r="E597" s="107">
        <v>2800</v>
      </c>
      <c r="F597" s="108">
        <v>4.565492313341478</v>
      </c>
      <c r="G597" s="118" t="s">
        <v>62</v>
      </c>
      <c r="H597" s="110"/>
      <c r="I597" s="109" t="s">
        <v>15</v>
      </c>
      <c r="J597" s="111" t="s">
        <v>22</v>
      </c>
      <c r="K597" s="112" t="s">
        <v>106</v>
      </c>
      <c r="L597" s="113">
        <v>613.29639999999995</v>
      </c>
    </row>
    <row r="598" spans="1:12" ht="15.75">
      <c r="A598" s="115">
        <v>44954</v>
      </c>
      <c r="B598" s="119" t="s">
        <v>45</v>
      </c>
      <c r="C598" s="116" t="s">
        <v>57</v>
      </c>
      <c r="D598" s="106" t="s">
        <v>9</v>
      </c>
      <c r="E598" s="117">
        <v>2500</v>
      </c>
      <c r="F598" s="108">
        <v>4.0763324226263196</v>
      </c>
      <c r="G598" s="118" t="s">
        <v>90</v>
      </c>
      <c r="H598" s="110"/>
      <c r="I598" s="118" t="s">
        <v>17</v>
      </c>
      <c r="J598" s="111" t="s">
        <v>22</v>
      </c>
      <c r="K598" s="112" t="s">
        <v>106</v>
      </c>
      <c r="L598" s="113">
        <v>613.29639999999995</v>
      </c>
    </row>
    <row r="599" spans="1:12" ht="15.75">
      <c r="A599" s="115">
        <v>44954</v>
      </c>
      <c r="B599" s="105" t="s">
        <v>45</v>
      </c>
      <c r="C599" s="116" t="s">
        <v>57</v>
      </c>
      <c r="D599" s="106" t="s">
        <v>6</v>
      </c>
      <c r="E599" s="121">
        <v>1650</v>
      </c>
      <c r="F599" s="108">
        <v>2.6903793989333709</v>
      </c>
      <c r="G599" s="109" t="s">
        <v>65</v>
      </c>
      <c r="H599" s="110"/>
      <c r="I599" s="109" t="s">
        <v>13</v>
      </c>
      <c r="J599" s="111" t="s">
        <v>22</v>
      </c>
      <c r="K599" s="112" t="s">
        <v>106</v>
      </c>
      <c r="L599" s="113">
        <v>613.29639999999995</v>
      </c>
    </row>
    <row r="600" spans="1:12" ht="15.75">
      <c r="A600" s="104">
        <v>44956</v>
      </c>
      <c r="B600" s="105" t="s">
        <v>199</v>
      </c>
      <c r="C600" s="116" t="s">
        <v>57</v>
      </c>
      <c r="D600" s="106" t="s">
        <v>7</v>
      </c>
      <c r="E600" s="128">
        <v>1800</v>
      </c>
      <c r="F600" s="108">
        <v>2.9349593442909501</v>
      </c>
      <c r="G600" s="129" t="s">
        <v>200</v>
      </c>
      <c r="H600" s="110"/>
      <c r="I600" s="109" t="s">
        <v>20</v>
      </c>
      <c r="J600" s="111" t="s">
        <v>22</v>
      </c>
      <c r="K600" s="112" t="s">
        <v>106</v>
      </c>
      <c r="L600" s="113">
        <v>613.29639999999995</v>
      </c>
    </row>
    <row r="601" spans="1:12" ht="15.75">
      <c r="A601" s="104">
        <v>44956</v>
      </c>
      <c r="B601" s="140" t="s">
        <v>45</v>
      </c>
      <c r="C601" s="116" t="s">
        <v>57</v>
      </c>
      <c r="D601" s="106" t="s">
        <v>8</v>
      </c>
      <c r="E601" s="107">
        <v>1700</v>
      </c>
      <c r="F601" s="108">
        <v>2.771906047385897</v>
      </c>
      <c r="G601" s="109" t="s">
        <v>66</v>
      </c>
      <c r="H601" s="110"/>
      <c r="I601" s="118" t="s">
        <v>14</v>
      </c>
      <c r="J601" s="111" t="s">
        <v>22</v>
      </c>
      <c r="K601" s="112" t="s">
        <v>106</v>
      </c>
      <c r="L601" s="113">
        <v>613.29639999999995</v>
      </c>
    </row>
    <row r="602" spans="1:12" ht="15.75">
      <c r="A602" s="115">
        <v>44956</v>
      </c>
      <c r="B602" s="119" t="s">
        <v>45</v>
      </c>
      <c r="C602" s="116" t="s">
        <v>57</v>
      </c>
      <c r="D602" s="106" t="s">
        <v>9</v>
      </c>
      <c r="E602" s="117">
        <v>2500</v>
      </c>
      <c r="F602" s="108">
        <v>4.0763324226263196</v>
      </c>
      <c r="G602" s="118" t="s">
        <v>90</v>
      </c>
      <c r="H602" s="110"/>
      <c r="I602" s="118" t="s">
        <v>17</v>
      </c>
      <c r="J602" s="111" t="s">
        <v>22</v>
      </c>
      <c r="K602" s="112" t="s">
        <v>106</v>
      </c>
      <c r="L602" s="113">
        <v>613.29639999999995</v>
      </c>
    </row>
    <row r="603" spans="1:12" ht="15.75">
      <c r="A603" s="122">
        <v>44956</v>
      </c>
      <c r="B603" s="123" t="s">
        <v>45</v>
      </c>
      <c r="C603" s="116" t="s">
        <v>57</v>
      </c>
      <c r="D603" s="124" t="s">
        <v>9</v>
      </c>
      <c r="E603" s="125">
        <v>1700</v>
      </c>
      <c r="F603" s="108">
        <v>2.771906047385897</v>
      </c>
      <c r="G603" s="126" t="s">
        <v>59</v>
      </c>
      <c r="H603" s="110"/>
      <c r="I603" s="118" t="s">
        <v>16</v>
      </c>
      <c r="J603" s="111" t="s">
        <v>22</v>
      </c>
      <c r="K603" s="112" t="s">
        <v>106</v>
      </c>
      <c r="L603" s="113">
        <v>613.29639999999995</v>
      </c>
    </row>
    <row r="604" spans="1:12" ht="15.75">
      <c r="A604" s="104">
        <v>44956</v>
      </c>
      <c r="B604" s="105" t="s">
        <v>45</v>
      </c>
      <c r="C604" s="116" t="s">
        <v>57</v>
      </c>
      <c r="D604" s="106" t="s">
        <v>6</v>
      </c>
      <c r="E604" s="120">
        <v>1900</v>
      </c>
      <c r="F604" s="108">
        <v>3.0980126411960027</v>
      </c>
      <c r="G604" s="118" t="s">
        <v>132</v>
      </c>
      <c r="H604" s="110"/>
      <c r="I604" s="118" t="s">
        <v>127</v>
      </c>
      <c r="J604" s="111" t="s">
        <v>22</v>
      </c>
      <c r="K604" s="112" t="s">
        <v>106</v>
      </c>
      <c r="L604" s="113">
        <v>613.29639999999995</v>
      </c>
    </row>
    <row r="605" spans="1:12" ht="15.75">
      <c r="A605" s="115">
        <v>44956</v>
      </c>
      <c r="B605" s="105" t="s">
        <v>45</v>
      </c>
      <c r="C605" s="116" t="s">
        <v>57</v>
      </c>
      <c r="D605" s="106" t="s">
        <v>6</v>
      </c>
      <c r="E605" s="121">
        <v>1800</v>
      </c>
      <c r="F605" s="108">
        <v>2.9349593442909501</v>
      </c>
      <c r="G605" s="109" t="s">
        <v>65</v>
      </c>
      <c r="H605" s="110"/>
      <c r="I605" s="109" t="s">
        <v>13</v>
      </c>
      <c r="J605" s="111" t="s">
        <v>22</v>
      </c>
      <c r="K605" s="112" t="s">
        <v>106</v>
      </c>
      <c r="L605" s="113">
        <v>613.29639999999995</v>
      </c>
    </row>
    <row r="606" spans="1:12" ht="15.75">
      <c r="A606" s="104">
        <v>44956</v>
      </c>
      <c r="B606" s="105" t="s">
        <v>45</v>
      </c>
      <c r="C606" s="116" t="s">
        <v>57</v>
      </c>
      <c r="D606" s="106" t="s">
        <v>6</v>
      </c>
      <c r="E606" s="131">
        <v>1950</v>
      </c>
      <c r="F606" s="108">
        <v>3.1795392896485293</v>
      </c>
      <c r="G606" s="109" t="s">
        <v>64</v>
      </c>
      <c r="H606" s="110"/>
      <c r="I606" s="130" t="s">
        <v>24</v>
      </c>
      <c r="J606" s="111" t="s">
        <v>22</v>
      </c>
      <c r="K606" s="112" t="s">
        <v>106</v>
      </c>
      <c r="L606" s="113">
        <v>613.29639999999995</v>
      </c>
    </row>
    <row r="607" spans="1:12" ht="15.75">
      <c r="A607" s="104">
        <v>44956</v>
      </c>
      <c r="B607" s="105" t="s">
        <v>81</v>
      </c>
      <c r="C607" s="116" t="s">
        <v>57</v>
      </c>
      <c r="D607" s="106" t="s">
        <v>6</v>
      </c>
      <c r="E607" s="131">
        <v>1800</v>
      </c>
      <c r="F607" s="108">
        <v>2.9349593442909501</v>
      </c>
      <c r="G607" s="118" t="s">
        <v>63</v>
      </c>
      <c r="H607" s="110"/>
      <c r="I607" s="118" t="s">
        <v>44</v>
      </c>
      <c r="J607" s="111" t="s">
        <v>22</v>
      </c>
      <c r="K607" s="112" t="s">
        <v>106</v>
      </c>
      <c r="L607" s="113">
        <v>613.29639999999995</v>
      </c>
    </row>
    <row r="608" spans="1:12" ht="15.75">
      <c r="A608" s="104">
        <v>44956</v>
      </c>
      <c r="B608" s="105" t="s">
        <v>45</v>
      </c>
      <c r="C608" s="116" t="s">
        <v>57</v>
      </c>
      <c r="D608" s="106" t="s">
        <v>6</v>
      </c>
      <c r="E608" s="131">
        <v>1900</v>
      </c>
      <c r="F608" s="108">
        <v>3.0980126411960027</v>
      </c>
      <c r="G608" s="109" t="s">
        <v>105</v>
      </c>
      <c r="H608" s="110"/>
      <c r="I608" s="118" t="s">
        <v>104</v>
      </c>
      <c r="J608" s="111" t="s">
        <v>22</v>
      </c>
      <c r="K608" s="112" t="s">
        <v>106</v>
      </c>
      <c r="L608" s="113">
        <v>613.29639999999995</v>
      </c>
    </row>
    <row r="609" spans="1:12" ht="15.75">
      <c r="A609" s="104">
        <v>44956</v>
      </c>
      <c r="B609" s="105" t="s">
        <v>45</v>
      </c>
      <c r="C609" s="116" t="s">
        <v>57</v>
      </c>
      <c r="D609" s="106" t="s">
        <v>6</v>
      </c>
      <c r="E609" s="131">
        <v>2000</v>
      </c>
      <c r="F609" s="108">
        <v>3.2610659381010554</v>
      </c>
      <c r="G609" s="109" t="s">
        <v>140</v>
      </c>
      <c r="H609" s="110"/>
      <c r="I609" s="118" t="s">
        <v>136</v>
      </c>
      <c r="J609" s="111" t="s">
        <v>22</v>
      </c>
      <c r="K609" s="112" t="s">
        <v>106</v>
      </c>
      <c r="L609" s="113">
        <v>613.29639999999995</v>
      </c>
    </row>
    <row r="610" spans="1:12" ht="15.75">
      <c r="A610" s="104">
        <v>44956</v>
      </c>
      <c r="B610" s="105" t="s">
        <v>45</v>
      </c>
      <c r="C610" s="116" t="s">
        <v>57</v>
      </c>
      <c r="D610" s="106" t="s">
        <v>6</v>
      </c>
      <c r="E610" s="131">
        <v>1000</v>
      </c>
      <c r="F610" s="108">
        <v>1.6305329690505277</v>
      </c>
      <c r="G610" s="118" t="s">
        <v>142</v>
      </c>
      <c r="H610" s="110"/>
      <c r="I610" s="118" t="s">
        <v>119</v>
      </c>
      <c r="J610" s="111" t="s">
        <v>22</v>
      </c>
      <c r="K610" s="112" t="s">
        <v>106</v>
      </c>
      <c r="L610" s="113">
        <v>613.29639999999995</v>
      </c>
    </row>
    <row r="611" spans="1:12" ht="15.75">
      <c r="A611" s="104">
        <v>44956</v>
      </c>
      <c r="B611" s="105" t="s">
        <v>45</v>
      </c>
      <c r="C611" s="116" t="s">
        <v>57</v>
      </c>
      <c r="D611" s="106" t="s">
        <v>7</v>
      </c>
      <c r="E611" s="121">
        <v>1500</v>
      </c>
      <c r="F611" s="108">
        <v>2.4457994535757916</v>
      </c>
      <c r="G611" s="109" t="s">
        <v>133</v>
      </c>
      <c r="H611" s="110"/>
      <c r="I611" s="109" t="s">
        <v>12</v>
      </c>
      <c r="J611" s="111" t="s">
        <v>22</v>
      </c>
      <c r="K611" s="112" t="s">
        <v>106</v>
      </c>
      <c r="L611" s="113">
        <v>613.29639999999995</v>
      </c>
    </row>
    <row r="612" spans="1:12" ht="15.75">
      <c r="A612" s="104">
        <v>44956</v>
      </c>
      <c r="B612" s="105" t="s">
        <v>45</v>
      </c>
      <c r="C612" s="116" t="s">
        <v>57</v>
      </c>
      <c r="D612" s="106" t="s">
        <v>10</v>
      </c>
      <c r="E612" s="107">
        <v>1800</v>
      </c>
      <c r="F612" s="108">
        <v>2.9349593442909501</v>
      </c>
      <c r="G612" s="118" t="s">
        <v>247</v>
      </c>
      <c r="H612" s="110"/>
      <c r="I612" s="118" t="s">
        <v>135</v>
      </c>
      <c r="J612" s="111" t="s">
        <v>22</v>
      </c>
      <c r="K612" s="112" t="s">
        <v>106</v>
      </c>
      <c r="L612" s="113">
        <v>613.29639999999995</v>
      </c>
    </row>
    <row r="613" spans="1:12" ht="15.75">
      <c r="A613" s="104">
        <v>44956</v>
      </c>
      <c r="B613" s="105" t="s">
        <v>45</v>
      </c>
      <c r="C613" s="116" t="s">
        <v>57</v>
      </c>
      <c r="D613" s="106" t="s">
        <v>7</v>
      </c>
      <c r="E613" s="121">
        <v>1950</v>
      </c>
      <c r="F613" s="108">
        <v>3.1795392896485293</v>
      </c>
      <c r="G613" s="118" t="s">
        <v>60</v>
      </c>
      <c r="H613" s="110"/>
      <c r="I613" s="109" t="s">
        <v>39</v>
      </c>
      <c r="J613" s="111" t="s">
        <v>22</v>
      </c>
      <c r="K613" s="112" t="s">
        <v>106</v>
      </c>
      <c r="L613" s="113">
        <v>613.29639999999995</v>
      </c>
    </row>
    <row r="614" spans="1:12" ht="15.75">
      <c r="A614" s="104">
        <v>44956</v>
      </c>
      <c r="B614" s="105" t="s">
        <v>45</v>
      </c>
      <c r="C614" s="116" t="s">
        <v>57</v>
      </c>
      <c r="D614" s="106" t="s">
        <v>7</v>
      </c>
      <c r="E614" s="121">
        <v>1800</v>
      </c>
      <c r="F614" s="108">
        <v>2.9349593442909501</v>
      </c>
      <c r="G614" s="109" t="s">
        <v>92</v>
      </c>
      <c r="H614" s="110"/>
      <c r="I614" s="109" t="s">
        <v>58</v>
      </c>
      <c r="J614" s="111" t="s">
        <v>22</v>
      </c>
      <c r="K614" s="112" t="s">
        <v>106</v>
      </c>
      <c r="L614" s="113">
        <v>613.29639999999995</v>
      </c>
    </row>
    <row r="615" spans="1:12" ht="15.75">
      <c r="A615" s="104">
        <v>44956</v>
      </c>
      <c r="B615" s="105" t="s">
        <v>45</v>
      </c>
      <c r="C615" s="116" t="s">
        <v>57</v>
      </c>
      <c r="D615" s="106" t="s">
        <v>10</v>
      </c>
      <c r="E615" s="107">
        <v>2000</v>
      </c>
      <c r="F615" s="108">
        <v>3.2610659381010554</v>
      </c>
      <c r="G615" s="118" t="s">
        <v>62</v>
      </c>
      <c r="H615" s="110"/>
      <c r="I615" s="109" t="s">
        <v>15</v>
      </c>
      <c r="J615" s="111" t="s">
        <v>22</v>
      </c>
      <c r="K615" s="112" t="s">
        <v>106</v>
      </c>
      <c r="L615" s="113">
        <v>613.29639999999995</v>
      </c>
    </row>
    <row r="616" spans="1:12" ht="15.75">
      <c r="A616" s="104">
        <v>44957</v>
      </c>
      <c r="B616" s="133" t="s">
        <v>125</v>
      </c>
      <c r="C616" s="133" t="s">
        <v>103</v>
      </c>
      <c r="D616" s="137" t="s">
        <v>10</v>
      </c>
      <c r="E616" s="134">
        <v>17523</v>
      </c>
      <c r="F616" s="108">
        <v>28.571829216672398</v>
      </c>
      <c r="G616" s="135" t="s">
        <v>26</v>
      </c>
      <c r="H616" s="136"/>
      <c r="I616" s="136" t="s">
        <v>56</v>
      </c>
      <c r="J616" s="111" t="s">
        <v>22</v>
      </c>
      <c r="K616" s="112" t="s">
        <v>106</v>
      </c>
      <c r="L616" s="113">
        <v>613.29639999999995</v>
      </c>
    </row>
    <row r="617" spans="1:12" ht="15.75">
      <c r="A617" s="104">
        <v>44957</v>
      </c>
      <c r="B617" s="133" t="s">
        <v>126</v>
      </c>
      <c r="C617" s="133" t="s">
        <v>103</v>
      </c>
      <c r="D617" s="137" t="s">
        <v>10</v>
      </c>
      <c r="E617" s="134">
        <v>36366</v>
      </c>
      <c r="F617" s="108">
        <v>59.295961952491488</v>
      </c>
      <c r="G617" s="135" t="s">
        <v>26</v>
      </c>
      <c r="H617" s="136"/>
      <c r="I617" s="136" t="s">
        <v>55</v>
      </c>
      <c r="J617" s="111" t="s">
        <v>22</v>
      </c>
      <c r="K617" s="112" t="s">
        <v>106</v>
      </c>
      <c r="L617" s="113">
        <v>613.29639999999995</v>
      </c>
    </row>
    <row r="618" spans="1:12" ht="15.75">
      <c r="A618" s="104">
        <v>44957</v>
      </c>
      <c r="B618" s="133" t="s">
        <v>197</v>
      </c>
      <c r="C618" s="133" t="s">
        <v>103</v>
      </c>
      <c r="D618" s="137" t="s">
        <v>10</v>
      </c>
      <c r="E618" s="134">
        <v>1684</v>
      </c>
      <c r="F618" s="108">
        <v>2.7458175198810886</v>
      </c>
      <c r="G618" s="135" t="s">
        <v>26</v>
      </c>
      <c r="H618" s="136"/>
      <c r="I618" s="136" t="s">
        <v>198</v>
      </c>
      <c r="J618" s="111" t="s">
        <v>22</v>
      </c>
      <c r="K618" s="112" t="s">
        <v>106</v>
      </c>
      <c r="L618" s="113">
        <v>613.29639999999995</v>
      </c>
    </row>
    <row r="619" spans="1:12" ht="15.75">
      <c r="A619" s="104">
        <v>44957</v>
      </c>
      <c r="B619" s="105" t="s">
        <v>199</v>
      </c>
      <c r="C619" s="116" t="s">
        <v>57</v>
      </c>
      <c r="D619" s="138" t="s">
        <v>7</v>
      </c>
      <c r="E619" s="128">
        <v>1900</v>
      </c>
      <c r="F619" s="108">
        <v>3.0980126411960027</v>
      </c>
      <c r="G619" s="129" t="s">
        <v>200</v>
      </c>
      <c r="H619" s="110"/>
      <c r="I619" s="109" t="s">
        <v>20</v>
      </c>
      <c r="J619" s="111" t="s">
        <v>22</v>
      </c>
      <c r="K619" s="112" t="s">
        <v>106</v>
      </c>
      <c r="L619" s="113">
        <v>613.29639999999995</v>
      </c>
    </row>
    <row r="620" spans="1:12" ht="15.75">
      <c r="A620" s="104">
        <v>44957</v>
      </c>
      <c r="B620" s="140" t="s">
        <v>45</v>
      </c>
      <c r="C620" s="116" t="s">
        <v>57</v>
      </c>
      <c r="D620" s="106" t="s">
        <v>8</v>
      </c>
      <c r="E620" s="107">
        <v>1800</v>
      </c>
      <c r="F620" s="108">
        <v>2.9349593442909501</v>
      </c>
      <c r="G620" s="109" t="s">
        <v>66</v>
      </c>
      <c r="H620" s="110"/>
      <c r="I620" s="118" t="s">
        <v>14</v>
      </c>
      <c r="J620" s="111" t="s">
        <v>22</v>
      </c>
      <c r="K620" s="112" t="s">
        <v>106</v>
      </c>
      <c r="L620" s="113">
        <v>613.29639999999995</v>
      </c>
    </row>
    <row r="621" spans="1:12" ht="15.75">
      <c r="A621" s="115">
        <v>44957</v>
      </c>
      <c r="B621" s="119" t="s">
        <v>45</v>
      </c>
      <c r="C621" s="116" t="s">
        <v>57</v>
      </c>
      <c r="D621" s="106" t="s">
        <v>9</v>
      </c>
      <c r="E621" s="117">
        <v>2500</v>
      </c>
      <c r="F621" s="108">
        <v>4.0763324226263196</v>
      </c>
      <c r="G621" s="118" t="s">
        <v>90</v>
      </c>
      <c r="H621" s="110"/>
      <c r="I621" s="118" t="s">
        <v>17</v>
      </c>
      <c r="J621" s="111" t="s">
        <v>22</v>
      </c>
      <c r="K621" s="112" t="s">
        <v>106</v>
      </c>
      <c r="L621" s="113">
        <v>613.29639999999995</v>
      </c>
    </row>
    <row r="622" spans="1:12" ht="15.75">
      <c r="A622" s="122">
        <v>44957</v>
      </c>
      <c r="B622" s="123" t="s">
        <v>45</v>
      </c>
      <c r="C622" s="116" t="s">
        <v>57</v>
      </c>
      <c r="D622" s="124" t="s">
        <v>9</v>
      </c>
      <c r="E622" s="125">
        <v>1900</v>
      </c>
      <c r="F622" s="108">
        <v>3.0980126411960027</v>
      </c>
      <c r="G622" s="126" t="s">
        <v>59</v>
      </c>
      <c r="H622" s="110"/>
      <c r="I622" s="118" t="s">
        <v>16</v>
      </c>
      <c r="J622" s="111" t="s">
        <v>22</v>
      </c>
      <c r="K622" s="112" t="s">
        <v>106</v>
      </c>
      <c r="L622" s="113">
        <v>613.29639999999995</v>
      </c>
    </row>
    <row r="623" spans="1:12" ht="15.75">
      <c r="A623" s="104">
        <v>44957</v>
      </c>
      <c r="B623" s="105" t="s">
        <v>45</v>
      </c>
      <c r="C623" s="116" t="s">
        <v>57</v>
      </c>
      <c r="D623" s="106" t="s">
        <v>6</v>
      </c>
      <c r="E623" s="120">
        <v>1900</v>
      </c>
      <c r="F623" s="108">
        <v>3.0980126411960027</v>
      </c>
      <c r="G623" s="118" t="s">
        <v>132</v>
      </c>
      <c r="H623" s="110"/>
      <c r="I623" s="118" t="s">
        <v>127</v>
      </c>
      <c r="J623" s="111" t="s">
        <v>22</v>
      </c>
      <c r="K623" s="112" t="s">
        <v>106</v>
      </c>
      <c r="L623" s="113">
        <v>613.29639999999995</v>
      </c>
    </row>
    <row r="624" spans="1:12" ht="15.75">
      <c r="A624" s="115">
        <v>44957</v>
      </c>
      <c r="B624" s="105" t="s">
        <v>45</v>
      </c>
      <c r="C624" s="116" t="s">
        <v>57</v>
      </c>
      <c r="D624" s="106" t="s">
        <v>6</v>
      </c>
      <c r="E624" s="121">
        <v>1900</v>
      </c>
      <c r="F624" s="108">
        <v>3.0980126411960027</v>
      </c>
      <c r="G624" s="109" t="s">
        <v>65</v>
      </c>
      <c r="H624" s="110"/>
      <c r="I624" s="109" t="s">
        <v>13</v>
      </c>
      <c r="J624" s="111" t="s">
        <v>22</v>
      </c>
      <c r="K624" s="112" t="s">
        <v>106</v>
      </c>
      <c r="L624" s="113">
        <v>613.29639999999995</v>
      </c>
    </row>
    <row r="625" spans="1:12" ht="15.75">
      <c r="A625" s="104">
        <v>44957</v>
      </c>
      <c r="B625" s="105" t="s">
        <v>45</v>
      </c>
      <c r="C625" s="116" t="s">
        <v>57</v>
      </c>
      <c r="D625" s="106" t="s">
        <v>6</v>
      </c>
      <c r="E625" s="131">
        <v>2500</v>
      </c>
      <c r="F625" s="108">
        <v>4.0763324226263196</v>
      </c>
      <c r="G625" s="109" t="s">
        <v>64</v>
      </c>
      <c r="H625" s="110"/>
      <c r="I625" s="130" t="s">
        <v>24</v>
      </c>
      <c r="J625" s="111" t="s">
        <v>22</v>
      </c>
      <c r="K625" s="112" t="s">
        <v>106</v>
      </c>
      <c r="L625" s="113">
        <v>613.29639999999995</v>
      </c>
    </row>
    <row r="626" spans="1:12" ht="15.75">
      <c r="A626" s="104">
        <v>44957</v>
      </c>
      <c r="B626" s="105" t="s">
        <v>81</v>
      </c>
      <c r="C626" s="116" t="s">
        <v>57</v>
      </c>
      <c r="D626" s="106" t="s">
        <v>6</v>
      </c>
      <c r="E626" s="131">
        <v>1800</v>
      </c>
      <c r="F626" s="108">
        <v>2.9349593442909501</v>
      </c>
      <c r="G626" s="118" t="s">
        <v>63</v>
      </c>
      <c r="H626" s="110"/>
      <c r="I626" s="118" t="s">
        <v>44</v>
      </c>
      <c r="J626" s="111" t="s">
        <v>22</v>
      </c>
      <c r="K626" s="112" t="s">
        <v>106</v>
      </c>
      <c r="L626" s="113">
        <v>613.29639999999995</v>
      </c>
    </row>
    <row r="627" spans="1:12" ht="15.75">
      <c r="A627" s="104">
        <v>44957</v>
      </c>
      <c r="B627" s="105" t="s">
        <v>45</v>
      </c>
      <c r="C627" s="116" t="s">
        <v>57</v>
      </c>
      <c r="D627" s="106" t="s">
        <v>6</v>
      </c>
      <c r="E627" s="131">
        <v>1950</v>
      </c>
      <c r="F627" s="108">
        <v>3.1795392896485293</v>
      </c>
      <c r="G627" s="109" t="s">
        <v>105</v>
      </c>
      <c r="H627" s="110"/>
      <c r="I627" s="118" t="s">
        <v>104</v>
      </c>
      <c r="J627" s="111" t="s">
        <v>22</v>
      </c>
      <c r="K627" s="112" t="s">
        <v>106</v>
      </c>
      <c r="L627" s="113">
        <v>613.29639999999995</v>
      </c>
    </row>
    <row r="628" spans="1:12" ht="15.75">
      <c r="A628" s="104">
        <v>44957</v>
      </c>
      <c r="B628" s="105" t="s">
        <v>45</v>
      </c>
      <c r="C628" s="116" t="s">
        <v>57</v>
      </c>
      <c r="D628" s="106" t="s">
        <v>6</v>
      </c>
      <c r="E628" s="131">
        <v>2000</v>
      </c>
      <c r="F628" s="108">
        <v>3.2610659381010554</v>
      </c>
      <c r="G628" s="109" t="s">
        <v>140</v>
      </c>
      <c r="H628" s="110"/>
      <c r="I628" s="118" t="s">
        <v>136</v>
      </c>
      <c r="J628" s="111" t="s">
        <v>22</v>
      </c>
      <c r="K628" s="112" t="s">
        <v>106</v>
      </c>
      <c r="L628" s="113">
        <v>613.29639999999995</v>
      </c>
    </row>
    <row r="629" spans="1:12" ht="15.75">
      <c r="A629" s="104">
        <v>44957</v>
      </c>
      <c r="B629" s="105" t="s">
        <v>45</v>
      </c>
      <c r="C629" s="116" t="s">
        <v>57</v>
      </c>
      <c r="D629" s="106" t="s">
        <v>6</v>
      </c>
      <c r="E629" s="131">
        <v>500</v>
      </c>
      <c r="F629" s="108">
        <v>0.81526648452526385</v>
      </c>
      <c r="G629" s="118" t="s">
        <v>142</v>
      </c>
      <c r="H629" s="110"/>
      <c r="I629" s="118" t="s">
        <v>119</v>
      </c>
      <c r="J629" s="111" t="s">
        <v>22</v>
      </c>
      <c r="K629" s="112" t="s">
        <v>106</v>
      </c>
      <c r="L629" s="113">
        <v>613.29639999999995</v>
      </c>
    </row>
    <row r="630" spans="1:12" ht="15.75">
      <c r="A630" s="104">
        <v>44957</v>
      </c>
      <c r="B630" s="105" t="s">
        <v>45</v>
      </c>
      <c r="C630" s="116" t="s">
        <v>57</v>
      </c>
      <c r="D630" s="106" t="s">
        <v>7</v>
      </c>
      <c r="E630" s="121">
        <v>1500</v>
      </c>
      <c r="F630" s="108">
        <v>2.4457994535757916</v>
      </c>
      <c r="G630" s="109" t="s">
        <v>133</v>
      </c>
      <c r="H630" s="110"/>
      <c r="I630" s="109" t="s">
        <v>12</v>
      </c>
      <c r="J630" s="111" t="s">
        <v>22</v>
      </c>
      <c r="K630" s="112" t="s">
        <v>106</v>
      </c>
      <c r="L630" s="113">
        <v>613.29639999999995</v>
      </c>
    </row>
    <row r="631" spans="1:12" ht="15.75">
      <c r="A631" s="104">
        <v>44957</v>
      </c>
      <c r="B631" s="105" t="s">
        <v>45</v>
      </c>
      <c r="C631" s="116" t="s">
        <v>57</v>
      </c>
      <c r="D631" s="106" t="s">
        <v>10</v>
      </c>
      <c r="E631" s="107">
        <v>1800</v>
      </c>
      <c r="F631" s="108">
        <v>2.9349593442909501</v>
      </c>
      <c r="G631" s="118" t="s">
        <v>247</v>
      </c>
      <c r="H631" s="110"/>
      <c r="I631" s="118" t="s">
        <v>135</v>
      </c>
      <c r="J631" s="111" t="s">
        <v>22</v>
      </c>
      <c r="K631" s="112" t="s">
        <v>106</v>
      </c>
      <c r="L631" s="113">
        <v>613.29639999999995</v>
      </c>
    </row>
    <row r="632" spans="1:12" ht="15.75">
      <c r="A632" s="104">
        <v>44957</v>
      </c>
      <c r="B632" s="105" t="s">
        <v>45</v>
      </c>
      <c r="C632" s="116" t="s">
        <v>57</v>
      </c>
      <c r="D632" s="106" t="s">
        <v>7</v>
      </c>
      <c r="E632" s="121">
        <v>1950</v>
      </c>
      <c r="F632" s="108">
        <v>3.1795392896485293</v>
      </c>
      <c r="G632" s="118" t="s">
        <v>60</v>
      </c>
      <c r="H632" s="110"/>
      <c r="I632" s="109" t="s">
        <v>39</v>
      </c>
      <c r="J632" s="111" t="s">
        <v>22</v>
      </c>
      <c r="K632" s="112" t="s">
        <v>106</v>
      </c>
      <c r="L632" s="113">
        <v>613.29639999999995</v>
      </c>
    </row>
    <row r="633" spans="1:12" ht="15.75">
      <c r="A633" s="104">
        <v>44957</v>
      </c>
      <c r="B633" s="105" t="s">
        <v>268</v>
      </c>
      <c r="C633" s="116" t="s">
        <v>57</v>
      </c>
      <c r="D633" s="106" t="s">
        <v>7</v>
      </c>
      <c r="E633" s="121">
        <v>2000</v>
      </c>
      <c r="F633" s="108">
        <v>3.2610659381010554</v>
      </c>
      <c r="G633" s="109" t="s">
        <v>176</v>
      </c>
      <c r="H633" s="110"/>
      <c r="I633" s="109" t="s">
        <v>58</v>
      </c>
      <c r="J633" s="111" t="s">
        <v>22</v>
      </c>
      <c r="K633" s="112" t="s">
        <v>106</v>
      </c>
      <c r="L633" s="113">
        <v>613.29639999999995</v>
      </c>
    </row>
    <row r="634" spans="1:12" ht="15.75">
      <c r="A634" s="104">
        <v>44957</v>
      </c>
      <c r="B634" s="105" t="s">
        <v>45</v>
      </c>
      <c r="C634" s="116" t="s">
        <v>57</v>
      </c>
      <c r="D634" s="106" t="s">
        <v>7</v>
      </c>
      <c r="E634" s="121">
        <v>1900</v>
      </c>
      <c r="F634" s="108">
        <v>3.0980126411960027</v>
      </c>
      <c r="G634" s="109" t="s">
        <v>92</v>
      </c>
      <c r="H634" s="110"/>
      <c r="I634" s="109" t="s">
        <v>58</v>
      </c>
      <c r="J634" s="111" t="s">
        <v>22</v>
      </c>
      <c r="K634" s="112" t="s">
        <v>106</v>
      </c>
      <c r="L634" s="113">
        <v>613.29639999999995</v>
      </c>
    </row>
    <row r="635" spans="1:12" ht="15.75">
      <c r="A635" s="104">
        <v>44957</v>
      </c>
      <c r="B635" s="105" t="s">
        <v>46</v>
      </c>
      <c r="C635" s="105" t="s">
        <v>264</v>
      </c>
      <c r="D635" s="106" t="s">
        <v>7</v>
      </c>
      <c r="E635" s="121">
        <v>5000</v>
      </c>
      <c r="F635" s="108">
        <v>8.1049362303617389</v>
      </c>
      <c r="G635" s="109" t="s">
        <v>92</v>
      </c>
      <c r="H635" s="110"/>
      <c r="I635" s="109" t="s">
        <v>58</v>
      </c>
      <c r="J635" s="111" t="s">
        <v>22</v>
      </c>
      <c r="K635" s="112" t="s">
        <v>43</v>
      </c>
      <c r="L635" s="114">
        <v>616.90800000000002</v>
      </c>
    </row>
    <row r="636" spans="1:12" ht="15.75">
      <c r="A636" s="104">
        <v>44957</v>
      </c>
      <c r="B636" s="105" t="s">
        <v>47</v>
      </c>
      <c r="C636" s="105" t="s">
        <v>264</v>
      </c>
      <c r="D636" s="106" t="s">
        <v>7</v>
      </c>
      <c r="E636" s="121">
        <v>10000</v>
      </c>
      <c r="F636" s="108">
        <v>16.209872460723478</v>
      </c>
      <c r="G636" s="109" t="s">
        <v>181</v>
      </c>
      <c r="H636" s="110"/>
      <c r="I636" s="109" t="s">
        <v>58</v>
      </c>
      <c r="J636" s="111" t="s">
        <v>22</v>
      </c>
      <c r="K636" s="112" t="s">
        <v>43</v>
      </c>
      <c r="L636" s="114">
        <v>616.90800000000002</v>
      </c>
    </row>
    <row r="637" spans="1:12" ht="15.75">
      <c r="A637" s="104">
        <v>44957</v>
      </c>
      <c r="B637" s="105" t="s">
        <v>45</v>
      </c>
      <c r="C637" s="116" t="s">
        <v>57</v>
      </c>
      <c r="D637" s="106" t="s">
        <v>10</v>
      </c>
      <c r="E637" s="107">
        <v>2000</v>
      </c>
      <c r="F637" s="108">
        <v>3.2610659381010554</v>
      </c>
      <c r="G637" s="118" t="s">
        <v>62</v>
      </c>
      <c r="H637" s="110"/>
      <c r="I637" s="109" t="s">
        <v>15</v>
      </c>
      <c r="J637" s="111" t="s">
        <v>22</v>
      </c>
      <c r="K637" s="112" t="s">
        <v>106</v>
      </c>
      <c r="L637" s="113">
        <v>613.29639999999995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3" t="s">
        <v>25</v>
      </c>
      <c r="B3" s="43" t="s">
        <v>107</v>
      </c>
      <c r="C3" s="44"/>
      <c r="D3" s="44"/>
      <c r="E3" s="44"/>
      <c r="F3" s="44"/>
      <c r="G3" s="44"/>
      <c r="H3" s="44"/>
      <c r="I3" s="45"/>
      <c r="J3"/>
      <c r="K3"/>
      <c r="L3"/>
      <c r="M3"/>
      <c r="N3"/>
      <c r="O3"/>
      <c r="P3"/>
      <c r="Q3"/>
    </row>
    <row r="4" spans="1:17" ht="25.5">
      <c r="A4" s="43" t="s">
        <v>108</v>
      </c>
      <c r="B4" s="63" t="s">
        <v>6</v>
      </c>
      <c r="C4" s="64" t="s">
        <v>7</v>
      </c>
      <c r="D4" s="64" t="s">
        <v>9</v>
      </c>
      <c r="E4" s="64" t="s">
        <v>8</v>
      </c>
      <c r="F4" s="64" t="s">
        <v>128</v>
      </c>
      <c r="G4" s="64" t="s">
        <v>114</v>
      </c>
      <c r="H4" s="64" t="s">
        <v>130</v>
      </c>
      <c r="I4" s="46" t="s">
        <v>109</v>
      </c>
      <c r="J4"/>
      <c r="K4"/>
      <c r="L4"/>
      <c r="M4"/>
      <c r="N4"/>
      <c r="O4"/>
      <c r="P4"/>
      <c r="Q4"/>
    </row>
    <row r="5" spans="1:17" ht="15">
      <c r="A5" s="57" t="s">
        <v>116</v>
      </c>
      <c r="B5" s="65">
        <v>77800</v>
      </c>
      <c r="C5" s="66">
        <v>1800</v>
      </c>
      <c r="D5" s="66">
        <v>3000</v>
      </c>
      <c r="E5" s="66">
        <v>7600</v>
      </c>
      <c r="F5" s="66"/>
      <c r="G5" s="66"/>
      <c r="H5" s="55">
        <v>20000</v>
      </c>
      <c r="I5" s="60">
        <v>110200</v>
      </c>
      <c r="J5"/>
      <c r="K5"/>
      <c r="L5"/>
      <c r="M5"/>
      <c r="N5"/>
      <c r="O5"/>
      <c r="P5"/>
      <c r="Q5"/>
    </row>
    <row r="6" spans="1:17" ht="15">
      <c r="A6" s="58" t="s">
        <v>117</v>
      </c>
      <c r="B6" s="67">
        <v>424625</v>
      </c>
      <c r="C6" s="42">
        <v>29700</v>
      </c>
      <c r="D6" s="42">
        <v>6900</v>
      </c>
      <c r="E6" s="42">
        <v>60900</v>
      </c>
      <c r="F6" s="42"/>
      <c r="G6" s="42">
        <v>80000</v>
      </c>
      <c r="H6" s="41">
        <v>127500</v>
      </c>
      <c r="I6" s="61">
        <v>729625</v>
      </c>
      <c r="J6"/>
      <c r="K6"/>
      <c r="L6"/>
      <c r="M6"/>
      <c r="N6"/>
      <c r="O6"/>
      <c r="P6"/>
      <c r="Q6"/>
    </row>
    <row r="7" spans="1:17" ht="15">
      <c r="A7" s="58" t="s">
        <v>118</v>
      </c>
      <c r="B7" s="67">
        <v>283425</v>
      </c>
      <c r="C7" s="42">
        <v>206800</v>
      </c>
      <c r="D7" s="42">
        <v>8500</v>
      </c>
      <c r="E7" s="42">
        <v>895620</v>
      </c>
      <c r="F7" s="42">
        <v>6400</v>
      </c>
      <c r="G7" s="42"/>
      <c r="H7" s="41">
        <v>52500</v>
      </c>
      <c r="I7" s="61">
        <v>1453245</v>
      </c>
      <c r="J7"/>
      <c r="K7"/>
      <c r="L7"/>
      <c r="M7"/>
      <c r="N7"/>
      <c r="O7"/>
      <c r="P7"/>
      <c r="Q7"/>
    </row>
    <row r="8" spans="1:17" ht="25.5">
      <c r="A8" s="58" t="s">
        <v>115</v>
      </c>
      <c r="B8" s="67">
        <v>202900</v>
      </c>
      <c r="C8" s="42">
        <v>45600</v>
      </c>
      <c r="D8" s="42">
        <v>7600</v>
      </c>
      <c r="E8" s="42">
        <v>134908</v>
      </c>
      <c r="F8" s="42"/>
      <c r="G8" s="42"/>
      <c r="H8" s="41">
        <v>167500</v>
      </c>
      <c r="I8" s="61">
        <v>558508</v>
      </c>
      <c r="J8"/>
      <c r="K8"/>
      <c r="L8"/>
      <c r="M8"/>
      <c r="N8"/>
      <c r="O8"/>
      <c r="P8"/>
      <c r="Q8"/>
    </row>
    <row r="9" spans="1:17" ht="15">
      <c r="A9" s="58" t="s">
        <v>106</v>
      </c>
      <c r="B9" s="67">
        <v>1406300</v>
      </c>
      <c r="C9" s="42">
        <v>339250</v>
      </c>
      <c r="D9" s="42">
        <v>98000</v>
      </c>
      <c r="E9" s="42">
        <v>1184672</v>
      </c>
      <c r="F9" s="42">
        <v>13200</v>
      </c>
      <c r="G9" s="42"/>
      <c r="H9" s="41">
        <v>712500</v>
      </c>
      <c r="I9" s="61">
        <v>3753922</v>
      </c>
      <c r="J9"/>
      <c r="K9"/>
      <c r="L9"/>
      <c r="M9"/>
      <c r="N9"/>
      <c r="O9"/>
      <c r="P9"/>
    </row>
    <row r="10" spans="1:17" ht="15">
      <c r="A10" s="59" t="s">
        <v>109</v>
      </c>
      <c r="B10" s="68">
        <v>2395050</v>
      </c>
      <c r="C10" s="69">
        <v>623150</v>
      </c>
      <c r="D10" s="69">
        <v>124000</v>
      </c>
      <c r="E10" s="69">
        <v>2283700</v>
      </c>
      <c r="F10" s="69">
        <v>19600</v>
      </c>
      <c r="G10" s="69">
        <v>80000</v>
      </c>
      <c r="H10" s="56">
        <v>1080000</v>
      </c>
      <c r="I10" s="62">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82</v>
      </c>
      <c r="B19" s="23" t="s">
        <v>28</v>
      </c>
      <c r="C19" s="23" t="s">
        <v>29</v>
      </c>
      <c r="D19" s="23" t="s">
        <v>30</v>
      </c>
      <c r="E19" s="23" t="s">
        <v>31</v>
      </c>
      <c r="F19" s="23" t="s">
        <v>32</v>
      </c>
      <c r="G19" s="23" t="s">
        <v>33</v>
      </c>
      <c r="H19" s="23" t="s">
        <v>34</v>
      </c>
      <c r="I19" s="23" t="s">
        <v>35</v>
      </c>
      <c r="J19" s="2"/>
    </row>
    <row r="20" spans="1:17" s="4" customFormat="1" ht="15">
      <c r="A20" s="24" t="s">
        <v>27</v>
      </c>
      <c r="B20" s="37"/>
      <c r="C20" s="37">
        <f>+B20/J20</f>
        <v>0</v>
      </c>
      <c r="D20" s="35">
        <f>SUM(D21:D29)</f>
        <v>0</v>
      </c>
      <c r="E20" s="35">
        <f>SUM(E21:E29)</f>
        <v>0</v>
      </c>
      <c r="F20" s="35">
        <f>SUM(F21:F29)</f>
        <v>-4230000</v>
      </c>
      <c r="G20" s="35">
        <f>SUM(G21:G29)</f>
        <v>-7494.6846208362867</v>
      </c>
      <c r="H20" s="37">
        <f>B20+D20-F20</f>
        <v>4230000</v>
      </c>
      <c r="I20" s="38">
        <f>+C20+E20-G20</f>
        <v>7494.6846208362867</v>
      </c>
      <c r="J20" s="39">
        <v>564.4</v>
      </c>
    </row>
    <row r="21" spans="1:17" s="4" customFormat="1" ht="15">
      <c r="A21" s="11" t="s">
        <v>83</v>
      </c>
      <c r="B21" s="13"/>
      <c r="C21" s="13"/>
      <c r="D21" s="13"/>
      <c r="E21" s="13"/>
      <c r="F21" s="5"/>
      <c r="G21" s="13"/>
      <c r="H21" s="20"/>
      <c r="I21" s="20"/>
      <c r="J21" s="2"/>
    </row>
    <row r="22" spans="1:17" s="4" customFormat="1" ht="15">
      <c r="A22" s="11" t="s">
        <v>84</v>
      </c>
      <c r="B22" s="12"/>
      <c r="C22" s="12"/>
      <c r="D22" s="12"/>
      <c r="E22" s="13"/>
      <c r="F22" s="12"/>
      <c r="G22" s="13"/>
      <c r="H22" s="20"/>
      <c r="I22" s="14"/>
      <c r="J22" s="9"/>
      <c r="K22" s="8"/>
    </row>
    <row r="23" spans="1:17" s="4" customFormat="1" ht="15">
      <c r="A23" s="11" t="s">
        <v>85</v>
      </c>
      <c r="B23" s="12"/>
      <c r="C23" s="12"/>
      <c r="D23" s="26"/>
      <c r="E23" s="13"/>
      <c r="F23" s="12"/>
      <c r="G23" s="12"/>
      <c r="H23" s="20"/>
      <c r="I23" s="14"/>
      <c r="J23" s="21"/>
    </row>
    <row r="24" spans="1:17" s="4" customFormat="1" ht="15">
      <c r="A24" s="11" t="s">
        <v>86</v>
      </c>
      <c r="B24" s="12"/>
      <c r="C24" s="12"/>
      <c r="D24" s="26"/>
      <c r="E24" s="13"/>
      <c r="F24" s="12"/>
      <c r="G24" s="12"/>
      <c r="H24" s="20"/>
      <c r="I24" s="14"/>
      <c r="J24" s="34"/>
    </row>
    <row r="25" spans="1:17" s="4" customFormat="1" ht="15">
      <c r="A25" s="11" t="s">
        <v>91</v>
      </c>
      <c r="B25" s="12"/>
      <c r="C25" s="12"/>
      <c r="D25" s="26"/>
      <c r="E25" s="13"/>
      <c r="F25" s="12"/>
      <c r="G25" s="12"/>
      <c r="H25" s="20"/>
      <c r="I25" s="14"/>
      <c r="J25" s="2"/>
    </row>
    <row r="26" spans="1:17" s="4" customFormat="1" ht="15">
      <c r="A26" s="11" t="s">
        <v>93</v>
      </c>
      <c r="B26" s="12"/>
      <c r="C26" s="12"/>
      <c r="D26" s="26"/>
      <c r="E26" s="13"/>
      <c r="F26" s="40">
        <v>-4230000</v>
      </c>
      <c r="G26" s="40">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52</v>
      </c>
      <c r="B30" s="29">
        <v>-12113080</v>
      </c>
      <c r="C30" s="25">
        <f>B30/J31</f>
        <v>-21461.871013465628</v>
      </c>
      <c r="D30" s="25">
        <f>+D31+D32+D33+D34+D35+D36+D37+D39</f>
        <v>40197849</v>
      </c>
      <c r="E30" s="25">
        <f>SUM(E31:E42)</f>
        <v>70000</v>
      </c>
      <c r="F30" s="25">
        <f>SUM(F31:F42)</f>
        <v>28994688</v>
      </c>
      <c r="G30" s="25">
        <f>G31+G32+G33+G34+G35+G36+G37+G38</f>
        <v>37227.961893296997</v>
      </c>
      <c r="H30" s="35">
        <f>+D30+B30-F30</f>
        <v>-909919</v>
      </c>
      <c r="I30" s="35">
        <f>+E30+C30-G30</f>
        <v>11310.167093237375</v>
      </c>
      <c r="J30" s="2"/>
    </row>
    <row r="31" spans="1:17" s="4" customFormat="1" ht="15">
      <c r="A31" s="11" t="s">
        <v>83</v>
      </c>
      <c r="B31" s="13"/>
      <c r="C31" s="13"/>
      <c r="D31" s="13"/>
      <c r="E31" s="13"/>
      <c r="F31" s="13">
        <v>1635165</v>
      </c>
      <c r="G31" s="13">
        <v>2897.1739900779589</v>
      </c>
      <c r="H31" s="16"/>
      <c r="I31" s="13"/>
      <c r="J31" s="2">
        <v>564.4</v>
      </c>
    </row>
    <row r="32" spans="1:17" s="4" customFormat="1" ht="15">
      <c r="A32" s="11" t="s">
        <v>84</v>
      </c>
      <c r="B32" s="12"/>
      <c r="C32" s="12"/>
      <c r="D32" s="12">
        <v>11813228</v>
      </c>
      <c r="E32" s="13">
        <v>20000</v>
      </c>
      <c r="F32" s="12">
        <v>3224348</v>
      </c>
      <c r="G32" s="13">
        <v>5458.8771163986685</v>
      </c>
      <c r="H32" s="15"/>
      <c r="I32" s="13"/>
      <c r="J32" s="3">
        <f>D32/E32</f>
        <v>590.66139999999996</v>
      </c>
    </row>
    <row r="33" spans="1:10" s="4" customFormat="1" ht="15">
      <c r="A33" s="11" t="s">
        <v>85</v>
      </c>
      <c r="B33" s="12"/>
      <c r="C33" s="12"/>
      <c r="D33" s="26">
        <v>8644271</v>
      </c>
      <c r="E33" s="13">
        <v>15000</v>
      </c>
      <c r="F33" s="12">
        <v>3235283</v>
      </c>
      <c r="G33" s="13">
        <v>5614.0355849556317</v>
      </c>
      <c r="H33" s="15"/>
      <c r="I33" s="13"/>
      <c r="J33" s="2">
        <f>D33/E33</f>
        <v>576.28473333333329</v>
      </c>
    </row>
    <row r="34" spans="1:10" s="4" customFormat="1" ht="15">
      <c r="A34" s="11" t="s">
        <v>86</v>
      </c>
      <c r="B34" s="12"/>
      <c r="C34" s="12"/>
      <c r="D34" s="26">
        <v>8779394</v>
      </c>
      <c r="E34" s="13">
        <v>15000</v>
      </c>
      <c r="F34" s="12">
        <v>2424051</v>
      </c>
      <c r="G34" s="13">
        <v>4141.6030536959634</v>
      </c>
      <c r="H34" s="15"/>
      <c r="I34" s="13"/>
      <c r="J34" s="2">
        <v>576.28473333333329</v>
      </c>
    </row>
    <row r="35" spans="1:10" s="4" customFormat="1" ht="15">
      <c r="A35" s="11" t="s">
        <v>91</v>
      </c>
      <c r="B35" s="12"/>
      <c r="C35" s="12"/>
      <c r="D35" s="26"/>
      <c r="E35" s="13"/>
      <c r="F35" s="12">
        <v>5030915</v>
      </c>
      <c r="G35" s="13">
        <f t="shared" ref="G35:G40" si="0">F35/J35</f>
        <v>8595.5505585009669</v>
      </c>
      <c r="H35" s="15"/>
      <c r="I35" s="13"/>
      <c r="J35" s="2">
        <v>585.29293333333305</v>
      </c>
    </row>
    <row r="36" spans="1:10" s="4" customFormat="1" ht="15">
      <c r="A36" s="11" t="s">
        <v>93</v>
      </c>
      <c r="B36" s="12"/>
      <c r="C36" s="12"/>
      <c r="D36" s="26"/>
      <c r="E36" s="13"/>
      <c r="F36" s="12">
        <v>2456288</v>
      </c>
      <c r="G36" s="13">
        <f t="shared" si="0"/>
        <v>4196.6814566016765</v>
      </c>
      <c r="H36" s="15"/>
      <c r="I36" s="13"/>
      <c r="J36" s="2">
        <v>585.29293333333305</v>
      </c>
    </row>
    <row r="37" spans="1:10" s="4" customFormat="1" ht="15">
      <c r="A37" s="11" t="s">
        <v>95</v>
      </c>
      <c r="B37" s="12"/>
      <c r="C37" s="12"/>
      <c r="D37" s="26"/>
      <c r="E37" s="13"/>
      <c r="F37" s="12">
        <v>1864990</v>
      </c>
      <c r="G37" s="13">
        <f t="shared" si="0"/>
        <v>3186.4215229433848</v>
      </c>
      <c r="H37" s="15"/>
      <c r="I37" s="13"/>
      <c r="J37" s="2">
        <v>585.29293333333305</v>
      </c>
    </row>
    <row r="38" spans="1:10" s="4" customFormat="1" ht="15">
      <c r="A38" s="11" t="s">
        <v>96</v>
      </c>
      <c r="B38" s="12"/>
      <c r="C38" s="12"/>
      <c r="D38" s="26"/>
      <c r="E38" s="13"/>
      <c r="F38" s="12">
        <v>1836426</v>
      </c>
      <c r="G38" s="13">
        <f t="shared" si="0"/>
        <v>3137.6186101227504</v>
      </c>
      <c r="H38" s="15"/>
      <c r="I38" s="13"/>
      <c r="J38" s="2">
        <v>585.29293333333305</v>
      </c>
    </row>
    <row r="39" spans="1:10" s="4" customFormat="1" ht="15">
      <c r="A39" s="11" t="s">
        <v>97</v>
      </c>
      <c r="B39" s="12"/>
      <c r="C39" s="12"/>
      <c r="D39" s="26">
        <v>10960956</v>
      </c>
      <c r="E39" s="13">
        <v>20000</v>
      </c>
      <c r="F39" s="12">
        <v>3609235</v>
      </c>
      <c r="G39" s="13">
        <f t="shared" si="0"/>
        <v>6585.6208162864623</v>
      </c>
      <c r="H39" s="15"/>
      <c r="I39" s="13"/>
      <c r="J39" s="2">
        <f>D39/E39</f>
        <v>548.04780000000005</v>
      </c>
    </row>
    <row r="40" spans="1:10" s="4" customFormat="1" ht="15">
      <c r="A40" s="11" t="s">
        <v>99</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94</v>
      </c>
      <c r="B43" s="25"/>
      <c r="C43" s="25">
        <v>0</v>
      </c>
      <c r="D43" s="25">
        <f>+D44</f>
        <v>6528412</v>
      </c>
      <c r="E43" s="25">
        <f>+E44</f>
        <v>9967.0412213740456</v>
      </c>
      <c r="F43" s="25">
        <f>SUM(F44:F48)</f>
        <v>4676508</v>
      </c>
      <c r="G43" s="25">
        <f>SUM(G44:G48)</f>
        <v>7139.706870229008</v>
      </c>
      <c r="H43" s="25">
        <f>+D43-F43</f>
        <v>1851904</v>
      </c>
      <c r="I43" s="36">
        <f>+E43-G43</f>
        <v>2827.3343511450375</v>
      </c>
      <c r="J43" s="2"/>
    </row>
    <row r="44" spans="1:10" s="4" customFormat="1" ht="15">
      <c r="A44" s="11" t="s">
        <v>93</v>
      </c>
      <c r="B44" s="18"/>
      <c r="C44" s="18"/>
      <c r="D44" s="18">
        <v>6528412</v>
      </c>
      <c r="E44" s="18">
        <f>D44/J44</f>
        <v>9967.0412213740456</v>
      </c>
      <c r="F44" s="18">
        <v>2169100</v>
      </c>
      <c r="G44" s="18">
        <f>F44/J44</f>
        <v>3311.6030534351144</v>
      </c>
      <c r="H44" s="20"/>
      <c r="I44" s="20"/>
      <c r="J44" s="6">
        <v>655</v>
      </c>
    </row>
    <row r="45" spans="1:10" s="4" customFormat="1" ht="15">
      <c r="A45" s="11" t="s">
        <v>95</v>
      </c>
      <c r="B45" s="18"/>
      <c r="C45" s="18"/>
      <c r="D45" s="18"/>
      <c r="E45" s="19"/>
      <c r="F45" s="18">
        <v>1664050</v>
      </c>
      <c r="G45" s="18">
        <f>F45/J44</f>
        <v>2540.5343511450383</v>
      </c>
      <c r="H45" s="20"/>
      <c r="I45" s="20"/>
      <c r="J45" s="6"/>
    </row>
    <row r="46" spans="1:10" s="4" customFormat="1" ht="15">
      <c r="A46" s="11" t="s">
        <v>96</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53</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54</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36</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83</v>
      </c>
      <c r="B64" s="13"/>
      <c r="C64" s="13"/>
      <c r="D64" s="13"/>
      <c r="E64" s="13"/>
      <c r="F64" s="13">
        <v>392500</v>
      </c>
      <c r="G64" s="13">
        <f>F64/J64</f>
        <v>669.22217275882542</v>
      </c>
      <c r="H64" s="13"/>
      <c r="I64" s="13"/>
      <c r="J64" s="2">
        <v>586.50178666666704</v>
      </c>
    </row>
    <row r="65" spans="1:10" s="4" customFormat="1" ht="15">
      <c r="A65" s="11" t="s">
        <v>87</v>
      </c>
      <c r="B65" s="12"/>
      <c r="C65" s="12"/>
      <c r="D65" s="13"/>
      <c r="E65" s="13"/>
      <c r="F65" s="13">
        <v>701705</v>
      </c>
      <c r="G65" s="13">
        <f>F65/J64</f>
        <v>1196.4243177980422</v>
      </c>
      <c r="H65" s="13"/>
      <c r="I65" s="13"/>
      <c r="J65" s="2"/>
    </row>
    <row r="66" spans="1:10" s="4" customFormat="1" ht="15">
      <c r="A66" s="11" t="s">
        <v>85</v>
      </c>
      <c r="B66" s="12"/>
      <c r="C66" s="12"/>
      <c r="D66" s="13"/>
      <c r="E66" s="13"/>
      <c r="F66" s="12">
        <v>647241</v>
      </c>
      <c r="G66" s="13">
        <f>F66/J64</f>
        <v>1103.5618555887768</v>
      </c>
      <c r="H66" s="13"/>
      <c r="I66" s="13"/>
      <c r="J66" s="2"/>
    </row>
    <row r="67" spans="1:10" s="4" customFormat="1" ht="15">
      <c r="A67" s="11" t="s">
        <v>86</v>
      </c>
      <c r="B67" s="12"/>
      <c r="C67" s="12"/>
      <c r="D67" s="12"/>
      <c r="E67" s="13"/>
      <c r="F67" s="12">
        <v>35000</v>
      </c>
      <c r="G67" s="13">
        <f>F67/J64</f>
        <v>59.675862539003539</v>
      </c>
      <c r="H67" s="15"/>
      <c r="I67" s="13"/>
      <c r="J67" s="2"/>
    </row>
    <row r="68" spans="1:10" s="4" customFormat="1" ht="15">
      <c r="A68" s="11" t="s">
        <v>91</v>
      </c>
      <c r="B68" s="12"/>
      <c r="C68" s="12"/>
      <c r="D68" s="12"/>
      <c r="E68" s="13"/>
      <c r="F68" s="12">
        <v>695000</v>
      </c>
      <c r="G68" s="13">
        <f>F68/J64</f>
        <v>1184.992127560213</v>
      </c>
      <c r="H68" s="15"/>
      <c r="I68" s="13"/>
      <c r="J68" s="2"/>
    </row>
    <row r="69" spans="1:10" s="4" customFormat="1" ht="15">
      <c r="A69" s="11" t="s">
        <v>93</v>
      </c>
      <c r="B69" s="12"/>
      <c r="C69" s="12"/>
      <c r="D69" s="12"/>
      <c r="E69" s="13"/>
      <c r="F69" s="12">
        <v>116000</v>
      </c>
      <c r="G69" s="13">
        <f>F69/J64</f>
        <v>197.78285870069743</v>
      </c>
      <c r="H69" s="15"/>
      <c r="I69" s="13"/>
      <c r="J69" s="2"/>
    </row>
    <row r="70" spans="1:10" s="4" customFormat="1" ht="15">
      <c r="A70" s="11" t="s">
        <v>95</v>
      </c>
      <c r="B70" s="12"/>
      <c r="C70" s="12"/>
      <c r="D70" s="12"/>
      <c r="E70" s="13"/>
      <c r="F70" s="12">
        <v>670000</v>
      </c>
      <c r="G70" s="13">
        <f>F70/J64</f>
        <v>1142.3665114609248</v>
      </c>
      <c r="H70" s="15"/>
      <c r="I70" s="13"/>
      <c r="J70" s="2"/>
    </row>
    <row r="71" spans="1:10" s="4" customFormat="1" ht="15">
      <c r="A71" s="11" t="s">
        <v>96</v>
      </c>
      <c r="B71" s="12"/>
      <c r="C71" s="12"/>
      <c r="D71" s="12"/>
      <c r="E71" s="13"/>
      <c r="F71" s="12">
        <v>375000</v>
      </c>
      <c r="G71" s="13">
        <f>F71/J64</f>
        <v>639.38424148932359</v>
      </c>
      <c r="H71" s="15"/>
      <c r="I71" s="13"/>
      <c r="J71" s="2"/>
    </row>
    <row r="72" spans="1:10" s="4" customFormat="1" ht="15">
      <c r="A72" s="11" t="s">
        <v>97</v>
      </c>
      <c r="B72" s="12"/>
      <c r="C72" s="12"/>
      <c r="D72" s="12"/>
      <c r="E72" s="13"/>
      <c r="F72" s="12">
        <v>480000</v>
      </c>
      <c r="G72" s="13">
        <f>F72/J72</f>
        <v>818.41182910633427</v>
      </c>
      <c r="H72" s="15"/>
      <c r="I72" s="13"/>
      <c r="J72" s="2">
        <v>586.50178666666704</v>
      </c>
    </row>
    <row r="73" spans="1:10" s="4" customFormat="1" ht="15">
      <c r="A73" s="11" t="s">
        <v>99</v>
      </c>
      <c r="B73" s="12"/>
      <c r="C73" s="12"/>
      <c r="D73" s="12"/>
      <c r="E73" s="13"/>
      <c r="F73" s="12">
        <v>507500</v>
      </c>
      <c r="G73" s="13">
        <f>F73/J73</f>
        <v>865.30000681555134</v>
      </c>
      <c r="H73" s="15"/>
      <c r="I73" s="13"/>
      <c r="J73" s="2">
        <v>586.50178666666704</v>
      </c>
    </row>
    <row r="74" spans="1:10" s="4" customFormat="1" ht="15">
      <c r="A74" s="11" t="s">
        <v>101</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71</v>
      </c>
      <c r="B76" s="25">
        <v>-36</v>
      </c>
      <c r="C76" s="25">
        <v>0</v>
      </c>
      <c r="D76" s="25">
        <f>+D77+D78</f>
        <v>0</v>
      </c>
      <c r="E76" s="25">
        <f>E77+E78+E79</f>
        <v>0</v>
      </c>
      <c r="F76" s="25">
        <f>SUM(F77:F81)</f>
        <v>0</v>
      </c>
      <c r="G76" s="25">
        <f>SUM(G77:G81)</f>
        <v>0</v>
      </c>
      <c r="H76" s="29">
        <f>+D76-F76+B76</f>
        <v>-36</v>
      </c>
      <c r="I76" s="29">
        <f>+E76-G76+C76</f>
        <v>0</v>
      </c>
      <c r="J76" s="2"/>
    </row>
    <row r="77" spans="1:10" s="4" customFormat="1" ht="15">
      <c r="A77" s="11" t="s">
        <v>83</v>
      </c>
      <c r="B77" s="13"/>
      <c r="C77" s="13"/>
      <c r="D77" s="28"/>
      <c r="E77" s="13"/>
      <c r="F77" s="13"/>
      <c r="G77" s="13"/>
      <c r="H77" s="13"/>
      <c r="I77" s="13"/>
      <c r="J77" s="2"/>
    </row>
    <row r="78" spans="1:10" s="4" customFormat="1" ht="15">
      <c r="A78" s="11" t="s">
        <v>84</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72</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83</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98</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97</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43</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88</v>
      </c>
      <c r="B95" s="13"/>
      <c r="C95" s="13"/>
      <c r="D95" s="28"/>
      <c r="E95" s="13"/>
      <c r="F95" s="13"/>
      <c r="G95" s="13"/>
      <c r="H95" s="13"/>
      <c r="I95" s="13"/>
      <c r="J95" s="2"/>
    </row>
    <row r="96" spans="1:10" s="4" customFormat="1" ht="15">
      <c r="A96" s="11" t="s">
        <v>84</v>
      </c>
      <c r="B96" s="13"/>
      <c r="C96" s="13"/>
      <c r="D96" s="13"/>
      <c r="E96" s="13"/>
      <c r="F96" s="13">
        <v>423000</v>
      </c>
      <c r="G96" s="13">
        <f>F96/J96</f>
        <v>609.5627864080468</v>
      </c>
      <c r="H96" s="13"/>
      <c r="I96" s="13"/>
      <c r="J96" s="2">
        <v>693.94</v>
      </c>
    </row>
    <row r="97" spans="1:10" s="4" customFormat="1" ht="15">
      <c r="A97" s="11" t="s">
        <v>86</v>
      </c>
      <c r="B97" s="13"/>
      <c r="C97" s="13"/>
      <c r="D97" s="13"/>
      <c r="E97" s="13"/>
      <c r="F97" s="13">
        <v>2850582</v>
      </c>
      <c r="G97" s="13">
        <f>F97/J97</f>
        <v>4107.822001902181</v>
      </c>
      <c r="H97" s="13"/>
      <c r="I97" s="13"/>
      <c r="J97" s="2">
        <v>693.94</v>
      </c>
    </row>
    <row r="98" spans="1:10" s="4" customFormat="1" ht="15">
      <c r="A98" s="11" t="s">
        <v>93</v>
      </c>
      <c r="B98" s="13"/>
      <c r="C98" s="13"/>
      <c r="D98" s="13">
        <v>5669040</v>
      </c>
      <c r="E98" s="13">
        <v>8000</v>
      </c>
      <c r="F98" s="13">
        <v>1138500</v>
      </c>
      <c r="G98" s="13">
        <f>F98/J98</f>
        <v>1606.6212268743914</v>
      </c>
      <c r="H98" s="13"/>
      <c r="I98" s="13"/>
      <c r="J98" s="2">
        <f>D98/E98</f>
        <v>708.63</v>
      </c>
    </row>
    <row r="99" spans="1:10" s="4" customFormat="1" ht="15">
      <c r="A99" s="11" t="s">
        <v>96</v>
      </c>
      <c r="B99" s="13"/>
      <c r="C99" s="13"/>
      <c r="D99" s="13"/>
      <c r="E99" s="13"/>
      <c r="F99" s="13">
        <v>1684750</v>
      </c>
      <c r="G99" s="13">
        <f>F99/J98</f>
        <v>2377.4748458292761</v>
      </c>
      <c r="H99" s="13"/>
      <c r="I99" s="13"/>
      <c r="J99" s="2">
        <v>708.63</v>
      </c>
    </row>
    <row r="100" spans="1:10" s="4" customFormat="1" ht="15">
      <c r="A100" s="11" t="s">
        <v>97</v>
      </c>
      <c r="B100" s="13"/>
      <c r="C100" s="13"/>
      <c r="D100" s="13"/>
      <c r="E100" s="13"/>
      <c r="F100" s="13">
        <v>1042500</v>
      </c>
      <c r="G100" s="13">
        <f>F100/J99</f>
        <v>1471.1485542525718</v>
      </c>
      <c r="H100" s="13"/>
      <c r="I100" s="13"/>
      <c r="J100" s="2"/>
    </row>
    <row r="101" spans="1:10" s="4" customFormat="1" ht="15">
      <c r="A101" s="11" t="s">
        <v>99</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51</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5">
        <f>B104+D104-F104</f>
        <v>16639483.400000006</v>
      </c>
      <c r="I104" s="35">
        <f>C104+E104-G104</f>
        <v>31076.135657625418</v>
      </c>
      <c r="J104" s="2">
        <v>586.01</v>
      </c>
    </row>
    <row r="105" spans="1:10" s="4" customFormat="1" ht="15">
      <c r="A105" s="11" t="s">
        <v>83</v>
      </c>
      <c r="B105" s="13"/>
      <c r="C105" s="13"/>
      <c r="D105" s="28"/>
      <c r="E105" s="13"/>
      <c r="F105" s="13">
        <v>4486898</v>
      </c>
      <c r="G105" s="13">
        <f>F105/J104</f>
        <v>7656.6918653265302</v>
      </c>
      <c r="H105" s="13"/>
      <c r="I105" s="13"/>
      <c r="J105" s="2"/>
    </row>
    <row r="106" spans="1:10" s="4" customFormat="1" ht="15">
      <c r="A106" s="11" t="s">
        <v>84</v>
      </c>
      <c r="B106" s="13"/>
      <c r="C106" s="13"/>
      <c r="D106" s="28">
        <v>11813228</v>
      </c>
      <c r="E106" s="13">
        <v>20000</v>
      </c>
      <c r="F106" s="13">
        <v>13977111</v>
      </c>
      <c r="G106" s="13">
        <f>F106/J106</f>
        <v>23663.491469054861</v>
      </c>
      <c r="H106" s="13"/>
      <c r="I106" s="13"/>
      <c r="J106" s="2">
        <f>D106/E106</f>
        <v>590.66139999999996</v>
      </c>
    </row>
    <row r="107" spans="1:10" s="4" customFormat="1" ht="15">
      <c r="A107" s="11" t="s">
        <v>85</v>
      </c>
      <c r="B107" s="13"/>
      <c r="C107" s="13"/>
      <c r="D107" s="28"/>
      <c r="E107" s="13"/>
      <c r="F107" s="13">
        <v>7943060</v>
      </c>
      <c r="G107" s="13">
        <f>F107/J107</f>
        <v>13447.738416629223</v>
      </c>
      <c r="H107" s="13"/>
      <c r="I107" s="13"/>
      <c r="J107" s="2">
        <v>590.66139999999996</v>
      </c>
    </row>
    <row r="108" spans="1:10" s="4" customFormat="1" ht="15">
      <c r="A108" s="11" t="s">
        <v>86</v>
      </c>
      <c r="B108" s="13"/>
      <c r="C108" s="13"/>
      <c r="D108" s="28">
        <v>11708200</v>
      </c>
      <c r="E108" s="13">
        <v>20000</v>
      </c>
      <c r="F108" s="13">
        <v>6460741</v>
      </c>
      <c r="G108" s="13">
        <f>F108/J108</f>
        <v>11036.266889872057</v>
      </c>
      <c r="H108" s="13"/>
      <c r="I108" s="13"/>
      <c r="J108" s="2">
        <f>D108/E108</f>
        <v>585.41</v>
      </c>
    </row>
    <row r="109" spans="1:10" s="4" customFormat="1" ht="15">
      <c r="A109" s="11" t="s">
        <v>91</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93</v>
      </c>
      <c r="B110" s="13"/>
      <c r="C110" s="13"/>
      <c r="D110" s="28">
        <v>14651492</v>
      </c>
      <c r="E110" s="13">
        <v>25000</v>
      </c>
      <c r="F110" s="16">
        <v>8571093</v>
      </c>
      <c r="G110" s="16">
        <f>F110/J110</f>
        <v>14624.949117809983</v>
      </c>
      <c r="H110" s="13"/>
      <c r="I110" s="13"/>
      <c r="J110" s="2">
        <f>D110/E110</f>
        <v>586.05967999999996</v>
      </c>
    </row>
    <row r="111" spans="1:10" s="4" customFormat="1" ht="15">
      <c r="A111" s="11" t="s">
        <v>95</v>
      </c>
      <c r="B111" s="13"/>
      <c r="C111" s="13"/>
      <c r="D111" s="28">
        <v>13678108</v>
      </c>
      <c r="E111" s="13">
        <v>25000</v>
      </c>
      <c r="F111" s="13">
        <v>9092493</v>
      </c>
      <c r="G111" s="13">
        <f>F111/J112</f>
        <v>16618.696460065967</v>
      </c>
      <c r="H111" s="13"/>
      <c r="I111" s="13"/>
      <c r="J111" s="2">
        <f>D111/E111</f>
        <v>547.12432000000001</v>
      </c>
    </row>
    <row r="112" spans="1:10" s="4" customFormat="1" ht="15">
      <c r="A112" s="11" t="s">
        <v>96</v>
      </c>
      <c r="B112" s="13"/>
      <c r="C112" s="13"/>
      <c r="D112" s="28"/>
      <c r="E112" s="13"/>
      <c r="F112" s="13">
        <v>6352642</v>
      </c>
      <c r="G112" s="13">
        <f>F112/J111</f>
        <v>11610.966224276048</v>
      </c>
      <c r="H112" s="13"/>
      <c r="I112" s="13"/>
      <c r="J112" s="2">
        <v>547.12432000000001</v>
      </c>
    </row>
    <row r="113" spans="1:11" s="4" customFormat="1" ht="15">
      <c r="A113" s="11" t="s">
        <v>97</v>
      </c>
      <c r="B113" s="13"/>
      <c r="C113" s="13"/>
      <c r="D113" s="28">
        <v>13517878</v>
      </c>
      <c r="E113" s="13">
        <v>25000</v>
      </c>
      <c r="F113" s="13">
        <v>6904699</v>
      </c>
      <c r="G113" s="13">
        <f>F113/J113</f>
        <v>12769.56893678135</v>
      </c>
      <c r="H113" s="13"/>
      <c r="I113" s="13"/>
      <c r="J113" s="2">
        <f>D113/E113</f>
        <v>540.71511999999996</v>
      </c>
    </row>
    <row r="114" spans="1:11" s="4" customFormat="1" ht="15">
      <c r="A114" s="11" t="s">
        <v>99</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75</v>
      </c>
      <c r="B117" s="29">
        <v>-4948707</v>
      </c>
      <c r="C117" s="25">
        <f>B117/J120</f>
        <v>-7544.2551874589344</v>
      </c>
      <c r="D117" s="25">
        <f>+D118+D119+D123</f>
        <v>13931720</v>
      </c>
      <c r="E117" s="25">
        <f>E118+E119+E120+E123</f>
        <v>21238.770224267748</v>
      </c>
      <c r="F117" s="25">
        <f>SUM(F118:F129)</f>
        <v>8973009</v>
      </c>
      <c r="G117" s="25">
        <f>SUM(G118:G129)</f>
        <v>13679.264037124385</v>
      </c>
      <c r="H117" s="35">
        <f>+D117-F117+B117</f>
        <v>10004</v>
      </c>
      <c r="I117" s="35">
        <f>+E117-G117+C117</f>
        <v>15.25099968442828</v>
      </c>
      <c r="J117" s="2"/>
    </row>
    <row r="118" spans="1:11" s="4" customFormat="1" ht="15">
      <c r="A118" s="11" t="s">
        <v>83</v>
      </c>
      <c r="B118" s="13"/>
      <c r="C118" s="13"/>
      <c r="D118" s="28">
        <v>7385420</v>
      </c>
      <c r="E118" s="13">
        <f>D118/J120</f>
        <v>11259.000208855154</v>
      </c>
      <c r="F118" s="13">
        <v>893749</v>
      </c>
      <c r="G118" s="13">
        <f>F118/J120</f>
        <v>1362.511567069183</v>
      </c>
      <c r="H118" s="13"/>
      <c r="I118" s="13"/>
      <c r="J118" s="33"/>
    </row>
    <row r="119" spans="1:11" s="4" customFormat="1" ht="15">
      <c r="A119" s="11" t="s">
        <v>84</v>
      </c>
      <c r="B119" s="13"/>
      <c r="C119" s="13"/>
      <c r="D119" s="13"/>
      <c r="E119" s="13"/>
      <c r="F119" s="13">
        <v>898574</v>
      </c>
      <c r="G119" s="13">
        <f>F119/J120</f>
        <v>1369.867232150888</v>
      </c>
      <c r="H119" s="13"/>
      <c r="I119" s="13"/>
      <c r="J119" s="2"/>
    </row>
    <row r="120" spans="1:11" s="4" customFormat="1" ht="15">
      <c r="A120" s="11" t="s">
        <v>85</v>
      </c>
      <c r="B120" s="13"/>
      <c r="C120" s="13"/>
      <c r="D120" s="13"/>
      <c r="E120" s="13"/>
      <c r="F120" s="13">
        <v>564760</v>
      </c>
      <c r="G120" s="13">
        <f>F120/J120</f>
        <v>860.97106974999883</v>
      </c>
      <c r="H120" s="13"/>
      <c r="I120" s="13"/>
      <c r="J120" s="2">
        <v>655.95699999999999</v>
      </c>
      <c r="K120" s="4">
        <f>10000*J120</f>
        <v>6559570</v>
      </c>
    </row>
    <row r="121" spans="1:11" s="4" customFormat="1" ht="15">
      <c r="A121" s="11" t="s">
        <v>86</v>
      </c>
      <c r="B121" s="13"/>
      <c r="C121" s="13"/>
      <c r="D121" s="13"/>
      <c r="E121" s="13"/>
      <c r="F121" s="13">
        <v>892024</v>
      </c>
      <c r="G121" s="13">
        <f>F121/J120</f>
        <v>1359.8818215218375</v>
      </c>
      <c r="H121" s="16"/>
      <c r="I121" s="13"/>
      <c r="J121" s="2"/>
    </row>
    <row r="122" spans="1:11" s="4" customFormat="1" ht="15">
      <c r="A122" s="11" t="s">
        <v>91</v>
      </c>
      <c r="B122" s="13"/>
      <c r="C122" s="13"/>
      <c r="D122" s="13"/>
      <c r="E122" s="13"/>
      <c r="F122" s="13">
        <v>907798</v>
      </c>
      <c r="G122" s="13">
        <f>F122/J120</f>
        <v>1383.9291295008668</v>
      </c>
      <c r="H122" s="13"/>
      <c r="I122" s="13"/>
      <c r="J122" s="2"/>
    </row>
    <row r="123" spans="1:11" s="4" customFormat="1" ht="15">
      <c r="A123" s="11" t="s">
        <v>93</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95</v>
      </c>
      <c r="B124" s="13"/>
      <c r="C124" s="13"/>
      <c r="D124" s="13"/>
      <c r="E124" s="13"/>
      <c r="F124" s="13">
        <v>918357</v>
      </c>
      <c r="G124" s="13">
        <f>F124/J124</f>
        <v>1400.0262212309649</v>
      </c>
      <c r="H124" s="13"/>
      <c r="I124" s="13"/>
      <c r="J124" s="2">
        <v>655.95699999999999</v>
      </c>
    </row>
    <row r="125" spans="1:11" s="4" customFormat="1" ht="15">
      <c r="A125" s="11" t="s">
        <v>96</v>
      </c>
      <c r="B125" s="13"/>
      <c r="C125" s="13"/>
      <c r="D125" s="13"/>
      <c r="E125" s="13"/>
      <c r="F125" s="13">
        <v>1029232</v>
      </c>
      <c r="G125" s="13">
        <f>F125/J125</f>
        <v>1569.0540690929436</v>
      </c>
      <c r="H125" s="13"/>
      <c r="I125" s="13"/>
      <c r="J125" s="2">
        <v>655.95699999999999</v>
      </c>
    </row>
    <row r="126" spans="1:11" s="4" customFormat="1" ht="15">
      <c r="A126" s="11" t="s">
        <v>97</v>
      </c>
      <c r="B126" s="13"/>
      <c r="C126" s="13"/>
      <c r="D126" s="13"/>
      <c r="E126" s="13"/>
      <c r="F126" s="13">
        <v>907932</v>
      </c>
      <c r="G126" s="13">
        <f>F126/J126</f>
        <v>1384.1334111839649</v>
      </c>
      <c r="H126" s="13"/>
      <c r="I126" s="13"/>
      <c r="J126" s="2">
        <v>655.95699999999999</v>
      </c>
    </row>
    <row r="127" spans="1:11" s="4" customFormat="1" ht="15">
      <c r="A127" s="11" t="s">
        <v>99</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37</v>
      </c>
      <c r="D130" s="10"/>
      <c r="H130" s="10">
        <f>+H20+H30+H43+H49+H63+H76+H82+H87+H104</f>
        <v>13257781.400000006</v>
      </c>
    </row>
  </sheetData>
  <phoneticPr fontId="16"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January</vt:lpstr>
      <vt:lpstr>Data Analysis January</vt:lpstr>
      <vt:lpstr>Data January to January 2023</vt:lpstr>
      <vt:lpstr>Donors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LAGA</cp:lastModifiedBy>
  <cp:lastPrinted>2023-02-01T09:28:13Z</cp:lastPrinted>
  <dcterms:created xsi:type="dcterms:W3CDTF">2015-05-20T10:00:04Z</dcterms:created>
  <dcterms:modified xsi:type="dcterms:W3CDTF">2023-03-10T12:37:38Z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