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hidePivotFieldList="1" showPivotChartFilter="1"/>
  <mc:AlternateContent xmlns:mc="http://schemas.openxmlformats.org/markup-compatibility/2006">
    <mc:Choice Requires="x15">
      <x15ac:absPath xmlns:x15ac="http://schemas.microsoft.com/office/spreadsheetml/2010/11/ac" url="C:\Users\ARREY LAGA\Documents\2023\Financial reports\october 2023\final report\"/>
    </mc:Choice>
  </mc:AlternateContent>
  <bookViews>
    <workbookView xWindow="0" yWindow="0" windowWidth="20490" windowHeight="7620" tabRatio="585" firstSheet="1" activeTab="1"/>
  </bookViews>
  <sheets>
    <sheet name="Feuil2" sheetId="24" state="hidden" r:id="rId1"/>
    <sheet name="Data October" sheetId="39" r:id="rId2"/>
    <sheet name="Data Analysis October" sheetId="10" r:id="rId3"/>
    <sheet name="Donors summary" sheetId="15" state="hidden" r:id="rId4"/>
  </sheets>
  <definedNames>
    <definedName name="_xlnm._FilterDatabase" localSheetId="1" hidden="1">'Data October'!$A$1:$L$1101</definedName>
  </definedNames>
  <calcPr calcId="162913"/>
  <pivotCaches>
    <pivotCache cacheId="0" r:id="rId5"/>
    <pivotCache cacheId="2" r:id="rId6"/>
    <pivotCache cacheId="10" r:id="rId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39" l="1"/>
  <c r="F28" i="39"/>
  <c r="F58" i="39"/>
  <c r="F98" i="39"/>
  <c r="F147" i="39"/>
  <c r="F148" i="39"/>
  <c r="F189" i="39"/>
  <c r="F222" i="39"/>
  <c r="F255" i="39"/>
  <c r="F256" i="39"/>
  <c r="F319" i="39"/>
  <c r="F375" i="39"/>
  <c r="F376" i="39"/>
  <c r="F426" i="39"/>
  <c r="F427" i="39"/>
  <c r="F468" i="39"/>
  <c r="F469" i="39"/>
  <c r="F478" i="39"/>
  <c r="F479" i="39"/>
  <c r="F480" i="39"/>
  <c r="F513" i="39"/>
  <c r="F561" i="39"/>
  <c r="F562" i="39"/>
  <c r="F617" i="39"/>
  <c r="F618" i="39"/>
  <c r="F670" i="39"/>
  <c r="F761" i="39"/>
  <c r="F762" i="39"/>
  <c r="F763" i="39"/>
  <c r="F764" i="39"/>
  <c r="F765" i="39"/>
  <c r="F766" i="39"/>
  <c r="F827" i="39"/>
  <c r="F828" i="39"/>
  <c r="F829" i="39"/>
  <c r="F830" i="39"/>
  <c r="F831" i="39"/>
  <c r="F832" i="39"/>
  <c r="F833" i="39"/>
  <c r="F834" i="39"/>
  <c r="F835" i="39"/>
  <c r="F870" i="39"/>
  <c r="F984" i="39"/>
  <c r="F1034" i="39"/>
  <c r="F1035" i="39"/>
  <c r="F1069" i="39"/>
  <c r="F3" i="39"/>
  <c r="F29" i="39"/>
  <c r="F59" i="39"/>
  <c r="F99" i="39"/>
  <c r="F100" i="39"/>
  <c r="F101" i="39"/>
  <c r="F102" i="39"/>
  <c r="F149" i="39"/>
  <c r="F150" i="39"/>
  <c r="F151" i="39"/>
  <c r="F190" i="39"/>
  <c r="F223" i="39"/>
  <c r="F257" i="39"/>
  <c r="F320" i="39"/>
  <c r="F321" i="39"/>
  <c r="F322" i="39"/>
  <c r="F323" i="39"/>
  <c r="F377" i="39"/>
  <c r="F378" i="39"/>
  <c r="F379" i="39"/>
  <c r="F428" i="39"/>
  <c r="F429" i="39"/>
  <c r="F430" i="39"/>
  <c r="F481" i="39"/>
  <c r="F514" i="39"/>
  <c r="F563" i="39"/>
  <c r="F619" i="39"/>
  <c r="F620" i="39"/>
  <c r="F621" i="39"/>
  <c r="F622" i="39"/>
  <c r="F671" i="39"/>
  <c r="F672" i="39"/>
  <c r="F673" i="39"/>
  <c r="F711" i="39"/>
  <c r="F767" i="39"/>
  <c r="F836" i="39"/>
  <c r="F871" i="39"/>
  <c r="F917" i="39"/>
  <c r="F918" i="39"/>
  <c r="F919" i="39"/>
  <c r="F920" i="39"/>
  <c r="F985" i="39"/>
  <c r="F986" i="39"/>
  <c r="F987" i="39"/>
  <c r="F1036" i="39"/>
  <c r="F1070" i="39"/>
  <c r="F1071" i="39"/>
  <c r="F1072" i="39"/>
  <c r="F1073" i="39"/>
  <c r="F4" i="39"/>
  <c r="F30" i="39"/>
  <c r="F60" i="39"/>
  <c r="F61" i="39"/>
  <c r="F103" i="39"/>
  <c r="F152" i="39"/>
  <c r="F153" i="39"/>
  <c r="F191" i="39"/>
  <c r="F217" i="39"/>
  <c r="F224" i="39"/>
  <c r="F258" i="39"/>
  <c r="F324" i="39"/>
  <c r="F380" i="39"/>
  <c r="F431" i="39"/>
  <c r="F470" i="39"/>
  <c r="F482" i="39"/>
  <c r="F515" i="39"/>
  <c r="F516" i="39"/>
  <c r="F564" i="39"/>
  <c r="F623" i="39"/>
  <c r="F674" i="39"/>
  <c r="F712" i="39"/>
  <c r="F768" i="39"/>
  <c r="F837" i="39"/>
  <c r="F838" i="39"/>
  <c r="F872" i="39"/>
  <c r="F921" i="39"/>
  <c r="F988" i="39"/>
  <c r="F1027" i="39"/>
  <c r="F1037" i="39"/>
  <c r="F1074" i="39"/>
  <c r="F31" i="39"/>
  <c r="F62" i="39"/>
  <c r="F104" i="39"/>
  <c r="F154" i="39"/>
  <c r="F155" i="39"/>
  <c r="F192" i="39"/>
  <c r="F225" i="39"/>
  <c r="F259" i="39"/>
  <c r="F325" i="39"/>
  <c r="F381" i="39"/>
  <c r="F432" i="39"/>
  <c r="F483" i="39"/>
  <c r="F517" i="39"/>
  <c r="F565" i="39"/>
  <c r="F624" i="39"/>
  <c r="F675" i="39"/>
  <c r="F713" i="39"/>
  <c r="F769" i="39"/>
  <c r="F839" i="39"/>
  <c r="F873" i="39"/>
  <c r="F989" i="39"/>
  <c r="F1038" i="39"/>
  <c r="F1075" i="39"/>
  <c r="F5" i="39"/>
  <c r="F32" i="39"/>
  <c r="F63" i="39"/>
  <c r="F105" i="39"/>
  <c r="F156" i="39"/>
  <c r="F193" i="39"/>
  <c r="F226" i="39"/>
  <c r="F260" i="39"/>
  <c r="F326" i="39"/>
  <c r="F382" i="39"/>
  <c r="F433" i="39"/>
  <c r="F484" i="39"/>
  <c r="F518" i="39"/>
  <c r="F566" i="39"/>
  <c r="F625" i="39"/>
  <c r="F676" i="39"/>
  <c r="F714" i="39"/>
  <c r="F770" i="39"/>
  <c r="F840" i="39"/>
  <c r="F874" i="39"/>
  <c r="F922" i="39"/>
  <c r="F990" i="39"/>
  <c r="F1076" i="39"/>
  <c r="F6" i="39"/>
  <c r="F33" i="39"/>
  <c r="F64" i="39"/>
  <c r="F65" i="39"/>
  <c r="F66" i="39"/>
  <c r="F67" i="39"/>
  <c r="F68" i="39"/>
  <c r="F106" i="39"/>
  <c r="F107" i="39"/>
  <c r="F108" i="39"/>
  <c r="F109" i="39"/>
  <c r="F110" i="39"/>
  <c r="F111" i="39"/>
  <c r="F157" i="39"/>
  <c r="F158" i="39"/>
  <c r="F159" i="39"/>
  <c r="F194" i="39"/>
  <c r="F227" i="39"/>
  <c r="F261" i="39"/>
  <c r="F262" i="39"/>
  <c r="F263" i="39"/>
  <c r="F264" i="39"/>
  <c r="F265" i="39"/>
  <c r="F327" i="39"/>
  <c r="F328" i="39"/>
  <c r="F329" i="39"/>
  <c r="F330" i="39"/>
  <c r="F331" i="39"/>
  <c r="F332" i="39"/>
  <c r="F383" i="39"/>
  <c r="F384" i="39"/>
  <c r="F385" i="39"/>
  <c r="F386" i="39"/>
  <c r="F434" i="39"/>
  <c r="F471" i="39"/>
  <c r="F485" i="39"/>
  <c r="F519" i="39"/>
  <c r="F520" i="39"/>
  <c r="F521" i="39"/>
  <c r="F522" i="39"/>
  <c r="F523" i="39"/>
  <c r="F567" i="39"/>
  <c r="F568" i="39"/>
  <c r="F569" i="39"/>
  <c r="F570" i="39"/>
  <c r="F571" i="39"/>
  <c r="F572" i="39"/>
  <c r="F626" i="39"/>
  <c r="F627" i="39"/>
  <c r="F628" i="39"/>
  <c r="F677" i="39"/>
  <c r="F771" i="39"/>
  <c r="F841" i="39"/>
  <c r="F875" i="39"/>
  <c r="F876" i="39"/>
  <c r="F877" i="39"/>
  <c r="F878" i="39"/>
  <c r="F879" i="39"/>
  <c r="F880" i="39"/>
  <c r="F923" i="39"/>
  <c r="F924" i="39"/>
  <c r="F925" i="39"/>
  <c r="F926" i="39"/>
  <c r="F991" i="39"/>
  <c r="F992" i="39"/>
  <c r="F993" i="39"/>
  <c r="F994" i="39"/>
  <c r="F1039" i="39"/>
  <c r="F1077" i="39"/>
  <c r="F7" i="39"/>
  <c r="F34" i="39"/>
  <c r="F69" i="39"/>
  <c r="F112" i="39"/>
  <c r="F160" i="39"/>
  <c r="F195" i="39"/>
  <c r="F228" i="39"/>
  <c r="F266" i="39"/>
  <c r="F333" i="39"/>
  <c r="F334" i="39"/>
  <c r="F335" i="39"/>
  <c r="F336" i="39"/>
  <c r="F387" i="39"/>
  <c r="F388" i="39"/>
  <c r="F389" i="39"/>
  <c r="F390" i="39"/>
  <c r="F435" i="39"/>
  <c r="F436" i="39"/>
  <c r="F437" i="39"/>
  <c r="F391" i="39"/>
  <c r="F392" i="39"/>
  <c r="F393" i="39"/>
  <c r="F394" i="39"/>
  <c r="F395" i="39"/>
  <c r="F438" i="39"/>
  <c r="F439" i="39"/>
  <c r="F440" i="39"/>
  <c r="F441" i="39"/>
  <c r="F486" i="39"/>
  <c r="F524" i="39"/>
  <c r="F525" i="39"/>
  <c r="F526" i="39"/>
  <c r="F527" i="39"/>
  <c r="F573" i="39"/>
  <c r="F574" i="39"/>
  <c r="F575" i="39"/>
  <c r="F576" i="39"/>
  <c r="F577" i="39"/>
  <c r="F578" i="39"/>
  <c r="F579" i="39"/>
  <c r="F629" i="39"/>
  <c r="F630" i="39"/>
  <c r="F631" i="39"/>
  <c r="F632" i="39"/>
  <c r="F678" i="39"/>
  <c r="F679" i="39"/>
  <c r="F680" i="39"/>
  <c r="F681" i="39"/>
  <c r="F715" i="39"/>
  <c r="F716" i="39"/>
  <c r="F717" i="39"/>
  <c r="F718" i="39"/>
  <c r="F748" i="39"/>
  <c r="F749" i="39"/>
  <c r="F750" i="39"/>
  <c r="F751" i="39"/>
  <c r="F772" i="39"/>
  <c r="F842" i="39"/>
  <c r="F881" i="39"/>
  <c r="F927" i="39"/>
  <c r="F928" i="39"/>
  <c r="F929" i="39"/>
  <c r="F930" i="39"/>
  <c r="F995" i="39"/>
  <c r="F996" i="39"/>
  <c r="F997" i="39"/>
  <c r="F998" i="39"/>
  <c r="F1040" i="39"/>
  <c r="F1078" i="39"/>
  <c r="F8" i="39"/>
  <c r="F35" i="39"/>
  <c r="F70" i="39"/>
  <c r="F71" i="39"/>
  <c r="F72" i="39"/>
  <c r="F73" i="39"/>
  <c r="F113" i="39"/>
  <c r="F114" i="39"/>
  <c r="F115" i="39"/>
  <c r="F116" i="39"/>
  <c r="F117" i="39"/>
  <c r="F118" i="39"/>
  <c r="F161" i="39"/>
  <c r="F162" i="39"/>
  <c r="F163" i="39"/>
  <c r="F164" i="39"/>
  <c r="F165" i="39"/>
  <c r="F166" i="39"/>
  <c r="F196" i="39"/>
  <c r="F229" i="39"/>
  <c r="F267" i="39"/>
  <c r="F268" i="39"/>
  <c r="F269" i="39"/>
  <c r="F270" i="39"/>
  <c r="F271" i="39"/>
  <c r="F272" i="39"/>
  <c r="F273" i="39"/>
  <c r="F337" i="39"/>
  <c r="F338" i="39"/>
  <c r="F339" i="39"/>
  <c r="F340" i="39"/>
  <c r="F341" i="39"/>
  <c r="F342" i="39"/>
  <c r="F396" i="39"/>
  <c r="F397" i="39"/>
  <c r="F398" i="39"/>
  <c r="F399" i="39"/>
  <c r="F400" i="39"/>
  <c r="F401" i="39"/>
  <c r="F402" i="39"/>
  <c r="F442" i="39"/>
  <c r="F443" i="39"/>
  <c r="F444" i="39"/>
  <c r="F487" i="39"/>
  <c r="F528" i="39"/>
  <c r="F529" i="39"/>
  <c r="F530" i="39"/>
  <c r="F580" i="39"/>
  <c r="F581" i="39"/>
  <c r="F582" i="39"/>
  <c r="F583" i="39"/>
  <c r="F633" i="39"/>
  <c r="F634" i="39"/>
  <c r="F635" i="39"/>
  <c r="F636" i="39"/>
  <c r="F637" i="39"/>
  <c r="F682" i="39"/>
  <c r="F683" i="39"/>
  <c r="F684" i="39"/>
  <c r="F685" i="39"/>
  <c r="F719" i="39"/>
  <c r="F720" i="39"/>
  <c r="F721" i="39"/>
  <c r="F722" i="39"/>
  <c r="F723" i="39"/>
  <c r="F724" i="39"/>
  <c r="F752" i="39"/>
  <c r="F753" i="39"/>
  <c r="F754" i="39"/>
  <c r="F755" i="39"/>
  <c r="F756" i="39"/>
  <c r="F757" i="39"/>
  <c r="F773" i="39"/>
  <c r="F843" i="39"/>
  <c r="F882" i="39"/>
  <c r="F883" i="39"/>
  <c r="F884" i="39"/>
  <c r="F885" i="39"/>
  <c r="F931" i="39"/>
  <c r="F932" i="39"/>
  <c r="F933" i="39"/>
  <c r="F934" i="39"/>
  <c r="F935" i="39"/>
  <c r="F936" i="39"/>
  <c r="F999" i="39"/>
  <c r="F1000" i="39"/>
  <c r="F1001" i="39"/>
  <c r="F1002" i="39"/>
  <c r="F1003" i="39"/>
  <c r="F1004" i="39"/>
  <c r="F1041" i="39"/>
  <c r="F1079" i="39"/>
  <c r="F9" i="39"/>
  <c r="F36" i="39"/>
  <c r="F74" i="39"/>
  <c r="F119" i="39"/>
  <c r="F167" i="39"/>
  <c r="F230" i="39"/>
  <c r="F274" i="39"/>
  <c r="F343" i="39"/>
  <c r="F403" i="39"/>
  <c r="F445" i="39"/>
  <c r="F488" i="39"/>
  <c r="F531" i="39"/>
  <c r="F584" i="39"/>
  <c r="F638" i="39"/>
  <c r="F686" i="39"/>
  <c r="F725" i="39"/>
  <c r="F774" i="39"/>
  <c r="F844" i="39"/>
  <c r="F886" i="39"/>
  <c r="F937" i="39"/>
  <c r="F1005" i="39"/>
  <c r="F1028" i="39"/>
  <c r="F1042" i="39"/>
  <c r="F1080" i="39"/>
  <c r="F10" i="39"/>
  <c r="F37" i="39"/>
  <c r="F75" i="39"/>
  <c r="F76" i="39"/>
  <c r="F77" i="39"/>
  <c r="F78" i="39"/>
  <c r="F120" i="39"/>
  <c r="F121" i="39"/>
  <c r="F122" i="39"/>
  <c r="F123" i="39"/>
  <c r="F124" i="39"/>
  <c r="F125" i="39"/>
  <c r="F126" i="39"/>
  <c r="F168" i="39"/>
  <c r="F169" i="39"/>
  <c r="F170" i="39"/>
  <c r="F197" i="39"/>
  <c r="F231" i="39"/>
  <c r="F275" i="39"/>
  <c r="F276" i="39"/>
  <c r="F277" i="39"/>
  <c r="F278" i="39"/>
  <c r="F279" i="39"/>
  <c r="F280" i="39"/>
  <c r="F281" i="39"/>
  <c r="F282" i="39"/>
  <c r="F344" i="39"/>
  <c r="F345" i="39"/>
  <c r="F346" i="39"/>
  <c r="F347" i="39"/>
  <c r="F348" i="39"/>
  <c r="F349" i="39"/>
  <c r="F404" i="39"/>
  <c r="F405" i="39"/>
  <c r="F406" i="39"/>
  <c r="F446" i="39"/>
  <c r="F447" i="39"/>
  <c r="F489" i="39"/>
  <c r="F532" i="39"/>
  <c r="F533" i="39"/>
  <c r="F534" i="39"/>
  <c r="F535" i="39"/>
  <c r="F536" i="39"/>
  <c r="F537" i="39"/>
  <c r="F585" i="39"/>
  <c r="F586" i="39"/>
  <c r="F587" i="39"/>
  <c r="F588" i="39"/>
  <c r="F589" i="39"/>
  <c r="F590" i="39"/>
  <c r="F591" i="39"/>
  <c r="F639" i="39"/>
  <c r="F640" i="39"/>
  <c r="F641" i="39"/>
  <c r="F687" i="39"/>
  <c r="F726" i="39"/>
  <c r="F775" i="39"/>
  <c r="F845" i="39"/>
  <c r="F887" i="39"/>
  <c r="F888" i="39"/>
  <c r="F889" i="39"/>
  <c r="F890" i="39"/>
  <c r="F938" i="39"/>
  <c r="F939" i="39"/>
  <c r="F940" i="39"/>
  <c r="F941" i="39"/>
  <c r="F942" i="39"/>
  <c r="F943" i="39"/>
  <c r="F944" i="39"/>
  <c r="F1006" i="39"/>
  <c r="F1007" i="39"/>
  <c r="F1008" i="39"/>
  <c r="F1043" i="39"/>
  <c r="F1081" i="39"/>
  <c r="F11" i="39"/>
  <c r="F38" i="39"/>
  <c r="F79" i="39"/>
  <c r="F127" i="39"/>
  <c r="F171" i="39"/>
  <c r="F198" i="39"/>
  <c r="F232" i="39"/>
  <c r="F283" i="39"/>
  <c r="F350" i="39"/>
  <c r="F407" i="39"/>
  <c r="F448" i="39"/>
  <c r="F472" i="39"/>
  <c r="F490" i="39"/>
  <c r="F538" i="39"/>
  <c r="F592" i="39"/>
  <c r="F642" i="39"/>
  <c r="F688" i="39"/>
  <c r="F727" i="39"/>
  <c r="F776" i="39"/>
  <c r="F846" i="39"/>
  <c r="F891" i="39"/>
  <c r="F945" i="39"/>
  <c r="F1009" i="39"/>
  <c r="F1033" i="39"/>
  <c r="F1044" i="39"/>
  <c r="F1082" i="39"/>
  <c r="F12" i="39"/>
  <c r="F39" i="39"/>
  <c r="F80" i="39"/>
  <c r="F128" i="39"/>
  <c r="F172" i="39"/>
  <c r="F199" i="39"/>
  <c r="F233" i="39"/>
  <c r="F234" i="39"/>
  <c r="F235" i="39"/>
  <c r="F236" i="39"/>
  <c r="F284" i="39"/>
  <c r="F285" i="39"/>
  <c r="F286" i="39"/>
  <c r="F287" i="39"/>
  <c r="F351" i="39"/>
  <c r="F352" i="39"/>
  <c r="F353" i="39"/>
  <c r="F408" i="39"/>
  <c r="F449" i="39"/>
  <c r="F450" i="39"/>
  <c r="F473" i="39"/>
  <c r="F491" i="39"/>
  <c r="F492" i="39"/>
  <c r="F493" i="39"/>
  <c r="F494" i="39"/>
  <c r="F539" i="39"/>
  <c r="F540" i="39"/>
  <c r="F541" i="39"/>
  <c r="F593" i="39"/>
  <c r="F594" i="39"/>
  <c r="F595" i="39"/>
  <c r="F643" i="39"/>
  <c r="F644" i="39"/>
  <c r="F689" i="39"/>
  <c r="F690" i="39"/>
  <c r="F728" i="39"/>
  <c r="F777" i="39"/>
  <c r="F847" i="39"/>
  <c r="F848" i="39"/>
  <c r="F849" i="39"/>
  <c r="F850" i="39"/>
  <c r="F892" i="39"/>
  <c r="F893" i="39"/>
  <c r="F894" i="39"/>
  <c r="F895" i="39"/>
  <c r="F896" i="39"/>
  <c r="F897" i="39"/>
  <c r="F898" i="39"/>
  <c r="F899" i="39"/>
  <c r="F946" i="39"/>
  <c r="F947" i="39"/>
  <c r="F948" i="39"/>
  <c r="F949" i="39"/>
  <c r="F950" i="39"/>
  <c r="F951" i="39"/>
  <c r="F952" i="39"/>
  <c r="F953" i="39"/>
  <c r="F954" i="39"/>
  <c r="F955" i="39"/>
  <c r="F956" i="39"/>
  <c r="F957" i="39"/>
  <c r="F958" i="39"/>
  <c r="F959" i="39"/>
  <c r="F960" i="39"/>
  <c r="F961" i="39"/>
  <c r="F962" i="39"/>
  <c r="F963" i="39"/>
  <c r="F964" i="39"/>
  <c r="F965" i="39"/>
  <c r="F966" i="39"/>
  <c r="F967" i="39"/>
  <c r="F1010" i="39"/>
  <c r="F1045" i="39"/>
  <c r="F1046" i="39"/>
  <c r="F1047" i="39"/>
  <c r="F1048" i="39"/>
  <c r="F1049" i="39"/>
  <c r="F1083" i="39"/>
  <c r="F1084" i="39"/>
  <c r="F1085" i="39"/>
  <c r="F13" i="39"/>
  <c r="F40" i="39"/>
  <c r="F41" i="39"/>
  <c r="F42" i="39"/>
  <c r="F43" i="39"/>
  <c r="F81" i="39"/>
  <c r="F82" i="39"/>
  <c r="F83" i="39"/>
  <c r="F129" i="39"/>
  <c r="F173" i="39"/>
  <c r="F200" i="39"/>
  <c r="F218" i="39"/>
  <c r="F219" i="39"/>
  <c r="F220" i="39"/>
  <c r="F221" i="39"/>
  <c r="F237" i="39"/>
  <c r="F238" i="39"/>
  <c r="F239" i="39"/>
  <c r="F288" i="39"/>
  <c r="F354" i="39"/>
  <c r="F409" i="39"/>
  <c r="F451" i="39"/>
  <c r="F495" i="39"/>
  <c r="F542" i="39"/>
  <c r="F596" i="39"/>
  <c r="F645" i="39"/>
  <c r="F691" i="39"/>
  <c r="F729" i="39"/>
  <c r="F778" i="39"/>
  <c r="F779" i="39"/>
  <c r="F780" i="39"/>
  <c r="F781" i="39"/>
  <c r="F851" i="39"/>
  <c r="F852" i="39"/>
  <c r="F853" i="39"/>
  <c r="F900" i="39"/>
  <c r="F968" i="39"/>
  <c r="F1011" i="39"/>
  <c r="F1050" i="39"/>
  <c r="F1086" i="39"/>
  <c r="F14" i="39"/>
  <c r="F15" i="39"/>
  <c r="F44" i="39"/>
  <c r="F84" i="39"/>
  <c r="F130" i="39"/>
  <c r="F131" i="39"/>
  <c r="F132" i="39"/>
  <c r="F133" i="39"/>
  <c r="F174" i="39"/>
  <c r="F175" i="39"/>
  <c r="F201" i="39"/>
  <c r="F240" i="39"/>
  <c r="F241" i="39"/>
  <c r="F242" i="39"/>
  <c r="F289" i="39"/>
  <c r="F355" i="39"/>
  <c r="F356" i="39"/>
  <c r="F357" i="39"/>
  <c r="F358" i="39"/>
  <c r="F496" i="39"/>
  <c r="F543" i="39"/>
  <c r="F544" i="39"/>
  <c r="F597" i="39"/>
  <c r="F598" i="39"/>
  <c r="F646" i="39"/>
  <c r="F647" i="39"/>
  <c r="F648" i="39"/>
  <c r="F649" i="39"/>
  <c r="F692" i="39"/>
  <c r="F730" i="39"/>
  <c r="F731" i="39"/>
  <c r="F732" i="39"/>
  <c r="F782" i="39"/>
  <c r="F290" i="39"/>
  <c r="F291" i="39"/>
  <c r="F292" i="39"/>
  <c r="F359" i="39"/>
  <c r="F410" i="39"/>
  <c r="F452" i="39"/>
  <c r="F453" i="39"/>
  <c r="F454" i="39"/>
  <c r="F474" i="39"/>
  <c r="F497" i="39"/>
  <c r="F498" i="39"/>
  <c r="F499" i="39"/>
  <c r="F545" i="39"/>
  <c r="F599" i="39"/>
  <c r="F600" i="39"/>
  <c r="F601" i="39"/>
  <c r="F650" i="39"/>
  <c r="F651" i="39"/>
  <c r="F652" i="39"/>
  <c r="F653" i="39"/>
  <c r="F654" i="39"/>
  <c r="F693" i="39"/>
  <c r="F694" i="39"/>
  <c r="F733" i="39"/>
  <c r="F758" i="39"/>
  <c r="F783" i="39"/>
  <c r="F784" i="39"/>
  <c r="F854" i="39"/>
  <c r="F901" i="39"/>
  <c r="F969" i="39"/>
  <c r="F1012" i="39"/>
  <c r="F1029" i="39"/>
  <c r="F1051" i="39"/>
  <c r="F1052" i="39"/>
  <c r="F1087" i="39"/>
  <c r="F16" i="39"/>
  <c r="F17" i="39"/>
  <c r="F18" i="39"/>
  <c r="F19" i="39"/>
  <c r="F20" i="39"/>
  <c r="F21" i="39"/>
  <c r="F22" i="39"/>
  <c r="F23" i="39"/>
  <c r="F24" i="39"/>
  <c r="F25" i="39"/>
  <c r="F26" i="39"/>
  <c r="F27" i="39"/>
  <c r="F45" i="39"/>
  <c r="F46" i="39"/>
  <c r="F47" i="39"/>
  <c r="F48" i="39"/>
  <c r="F49" i="39"/>
  <c r="F50" i="39"/>
  <c r="F51" i="39"/>
  <c r="F52" i="39"/>
  <c r="F53" i="39"/>
  <c r="F54" i="39"/>
  <c r="F55" i="39"/>
  <c r="F56" i="39"/>
  <c r="F57" i="39"/>
  <c r="F85" i="39"/>
  <c r="F86" i="39"/>
  <c r="F87" i="39"/>
  <c r="F88" i="39"/>
  <c r="F89" i="39"/>
  <c r="F90" i="39"/>
  <c r="F91" i="39"/>
  <c r="F92" i="39"/>
  <c r="F93" i="39"/>
  <c r="F94" i="39"/>
  <c r="F95" i="39"/>
  <c r="F96" i="39"/>
  <c r="F97" i="39"/>
  <c r="F134" i="39"/>
  <c r="F135" i="39"/>
  <c r="F136" i="39"/>
  <c r="F137" i="39"/>
  <c r="F138" i="39"/>
  <c r="F139" i="39"/>
  <c r="F140" i="39"/>
  <c r="F141" i="39"/>
  <c r="F142" i="39"/>
  <c r="F143" i="39"/>
  <c r="F144" i="39"/>
  <c r="F145" i="39"/>
  <c r="F146" i="39"/>
  <c r="F176" i="39"/>
  <c r="F177" i="39"/>
  <c r="F178" i="39"/>
  <c r="F179" i="39"/>
  <c r="F180" i="39"/>
  <c r="F181" i="39"/>
  <c r="F182" i="39"/>
  <c r="F183" i="39"/>
  <c r="F184" i="39"/>
  <c r="F185" i="39"/>
  <c r="F186" i="39"/>
  <c r="F187" i="39"/>
  <c r="F188" i="39"/>
  <c r="F202" i="39"/>
  <c r="F203" i="39"/>
  <c r="F204" i="39"/>
  <c r="F205" i="39"/>
  <c r="F206" i="39"/>
  <c r="F207" i="39"/>
  <c r="F208" i="39"/>
  <c r="F209" i="39"/>
  <c r="F210" i="39"/>
  <c r="F211" i="39"/>
  <c r="F212" i="39"/>
  <c r="F213" i="39"/>
  <c r="F214" i="39"/>
  <c r="F215" i="39"/>
  <c r="F216" i="39"/>
  <c r="F243" i="39"/>
  <c r="F244" i="39"/>
  <c r="F245" i="39"/>
  <c r="F246" i="39"/>
  <c r="F247" i="39"/>
  <c r="F248" i="39"/>
  <c r="F249" i="39"/>
  <c r="F250" i="39"/>
  <c r="F251" i="39"/>
  <c r="F252" i="39"/>
  <c r="F253" i="39"/>
  <c r="F254" i="39"/>
  <c r="F293" i="39"/>
  <c r="F294" i="39"/>
  <c r="F295" i="39"/>
  <c r="F296" i="39"/>
  <c r="F297" i="39"/>
  <c r="F298" i="39"/>
  <c r="F299" i="39"/>
  <c r="F300" i="39"/>
  <c r="F301" i="39"/>
  <c r="F302" i="39"/>
  <c r="F303" i="39"/>
  <c r="F304" i="39"/>
  <c r="F305" i="39"/>
  <c r="F306" i="39"/>
  <c r="F307" i="39"/>
  <c r="F308" i="39"/>
  <c r="F360" i="39"/>
  <c r="F361" i="39"/>
  <c r="F362" i="39"/>
  <c r="F363" i="39"/>
  <c r="F364" i="39"/>
  <c r="F365" i="39"/>
  <c r="F366" i="39"/>
  <c r="F367" i="39"/>
  <c r="F368" i="39"/>
  <c r="F369" i="39"/>
  <c r="F370" i="39"/>
  <c r="F371" i="39"/>
  <c r="F372" i="39"/>
  <c r="F373" i="39"/>
  <c r="F374" i="39"/>
  <c r="F411" i="39"/>
  <c r="F412" i="39"/>
  <c r="F413" i="39"/>
  <c r="F414" i="39"/>
  <c r="F415" i="39"/>
  <c r="F416" i="39"/>
  <c r="F417" i="39"/>
  <c r="F418" i="39"/>
  <c r="F419" i="39"/>
  <c r="F420" i="39"/>
  <c r="F421" i="39"/>
  <c r="F422" i="39"/>
  <c r="F423" i="39"/>
  <c r="F424" i="39"/>
  <c r="F425" i="39"/>
  <c r="F455" i="39"/>
  <c r="F456" i="39"/>
  <c r="F457" i="39"/>
  <c r="F458" i="39"/>
  <c r="F459" i="39"/>
  <c r="F460" i="39"/>
  <c r="F461" i="39"/>
  <c r="F462" i="39"/>
  <c r="F463" i="39"/>
  <c r="F464" i="39"/>
  <c r="F465" i="39"/>
  <c r="F466" i="39"/>
  <c r="F467" i="39"/>
  <c r="F475" i="39"/>
  <c r="F476" i="39"/>
  <c r="F477" i="39"/>
  <c r="F500" i="39"/>
  <c r="F501" i="39"/>
  <c r="F502" i="39"/>
  <c r="F503" i="39"/>
  <c r="F504" i="39"/>
  <c r="F505" i="39"/>
  <c r="F506" i="39"/>
  <c r="F507" i="39"/>
  <c r="F508" i="39"/>
  <c r="F509" i="39"/>
  <c r="F510" i="39"/>
  <c r="F511" i="39"/>
  <c r="F512" i="39"/>
  <c r="F546" i="39"/>
  <c r="F547" i="39"/>
  <c r="F548" i="39"/>
  <c r="F549" i="39"/>
  <c r="F550" i="39"/>
  <c r="F551" i="39"/>
  <c r="F552" i="39"/>
  <c r="F553" i="39"/>
  <c r="F554" i="39"/>
  <c r="F555" i="39"/>
  <c r="F556" i="39"/>
  <c r="F557" i="39"/>
  <c r="F558" i="39"/>
  <c r="F559" i="39"/>
  <c r="F560" i="39"/>
  <c r="F602" i="39"/>
  <c r="F603" i="39"/>
  <c r="F604" i="39"/>
  <c r="F605" i="39"/>
  <c r="F606" i="39"/>
  <c r="F607" i="39"/>
  <c r="F608" i="39"/>
  <c r="F609" i="39"/>
  <c r="F610" i="39"/>
  <c r="F611" i="39"/>
  <c r="F612" i="39"/>
  <c r="F613" i="39"/>
  <c r="F614" i="39"/>
  <c r="F615" i="39"/>
  <c r="F616" i="39"/>
  <c r="F655" i="39"/>
  <c r="F656" i="39"/>
  <c r="F657" i="39"/>
  <c r="F658" i="39"/>
  <c r="F659" i="39"/>
  <c r="F660" i="39"/>
  <c r="F661" i="39"/>
  <c r="F662" i="39"/>
  <c r="F663" i="39"/>
  <c r="F664" i="39"/>
  <c r="F665" i="39"/>
  <c r="F666" i="39"/>
  <c r="F667" i="39"/>
  <c r="F668" i="39"/>
  <c r="F669" i="39"/>
  <c r="F695" i="39"/>
  <c r="F696" i="39"/>
  <c r="F697" i="39"/>
  <c r="F698" i="39"/>
  <c r="F699" i="39"/>
  <c r="F700" i="39"/>
  <c r="F701" i="39"/>
  <c r="F702" i="39"/>
  <c r="F703" i="39"/>
  <c r="F704" i="39"/>
  <c r="F705" i="39"/>
  <c r="F706" i="39"/>
  <c r="F707" i="39"/>
  <c r="F708" i="39"/>
  <c r="F709" i="39"/>
  <c r="F710" i="39"/>
  <c r="F734" i="39"/>
  <c r="F735" i="39"/>
  <c r="F736" i="39"/>
  <c r="F737" i="39"/>
  <c r="F738" i="39"/>
  <c r="F739" i="39"/>
  <c r="F740" i="39"/>
  <c r="F741" i="39"/>
  <c r="F742" i="39"/>
  <c r="F743" i="39"/>
  <c r="F744" i="39"/>
  <c r="F745" i="39"/>
  <c r="F746" i="39"/>
  <c r="F747" i="39"/>
  <c r="F759" i="39"/>
  <c r="F760" i="39"/>
  <c r="F785" i="39"/>
  <c r="F786" i="39"/>
  <c r="F787" i="39"/>
  <c r="F788" i="39"/>
  <c r="F789" i="39"/>
  <c r="F790" i="39"/>
  <c r="F791" i="39"/>
  <c r="F792" i="39"/>
  <c r="F793" i="39"/>
  <c r="F794" i="39"/>
  <c r="F795" i="39"/>
  <c r="F796" i="39"/>
  <c r="F797" i="39"/>
  <c r="F798" i="39"/>
  <c r="F855" i="39"/>
  <c r="F856" i="39"/>
  <c r="F857" i="39"/>
  <c r="F858" i="39"/>
  <c r="F859" i="39"/>
  <c r="F860" i="39"/>
  <c r="F861" i="39"/>
  <c r="F862" i="39"/>
  <c r="F863" i="39"/>
  <c r="F864" i="39"/>
  <c r="F865" i="39"/>
  <c r="F866" i="39"/>
  <c r="F867" i="39"/>
  <c r="F868" i="39"/>
  <c r="F869" i="39"/>
  <c r="F902" i="39"/>
  <c r="F903" i="39"/>
  <c r="F904" i="39"/>
  <c r="F905" i="39"/>
  <c r="F906" i="39"/>
  <c r="F907" i="39"/>
  <c r="F908" i="39"/>
  <c r="F909" i="39"/>
  <c r="F910" i="39"/>
  <c r="F911" i="39"/>
  <c r="F912" i="39"/>
  <c r="F913" i="39"/>
  <c r="F914" i="39"/>
  <c r="F915" i="39"/>
  <c r="F916" i="39"/>
  <c r="F970" i="39"/>
  <c r="F971" i="39"/>
  <c r="F972" i="39"/>
  <c r="F973" i="39"/>
  <c r="F974" i="39"/>
  <c r="F975" i="39"/>
  <c r="F976" i="39"/>
  <c r="F977" i="39"/>
  <c r="F978" i="39"/>
  <c r="F979" i="39"/>
  <c r="F980" i="39"/>
  <c r="F981" i="39"/>
  <c r="F982" i="39"/>
  <c r="F983" i="39"/>
  <c r="F1013" i="39"/>
  <c r="F1014" i="39"/>
  <c r="F1015" i="39"/>
  <c r="F1016" i="39"/>
  <c r="F1017" i="39"/>
  <c r="F1018" i="39"/>
  <c r="F1019" i="39"/>
  <c r="F1020" i="39"/>
  <c r="F1021" i="39"/>
  <c r="F1022" i="39"/>
  <c r="F1023" i="39"/>
  <c r="F1024" i="39"/>
  <c r="F1025" i="39"/>
  <c r="F1026" i="39"/>
  <c r="F1030" i="39"/>
  <c r="F1031" i="39"/>
  <c r="F1032" i="39"/>
  <c r="F1053" i="39"/>
  <c r="F1054" i="39"/>
  <c r="F1055" i="39"/>
  <c r="F1056" i="39"/>
  <c r="F1057" i="39"/>
  <c r="F1058" i="39"/>
  <c r="F1059" i="39"/>
  <c r="F1060" i="39"/>
  <c r="F1061" i="39"/>
  <c r="F1062" i="39"/>
  <c r="F1063" i="39"/>
  <c r="F1064" i="39"/>
  <c r="F1065" i="39"/>
  <c r="F1066" i="39"/>
  <c r="F1088" i="39"/>
  <c r="F1089" i="39"/>
  <c r="F1090" i="39"/>
  <c r="F1091" i="39"/>
  <c r="F1092" i="39"/>
  <c r="F1093" i="39"/>
  <c r="F1094" i="39"/>
  <c r="F1095" i="39"/>
  <c r="F1096" i="39"/>
  <c r="F1097" i="39"/>
  <c r="F1098" i="39"/>
  <c r="F1099" i="39"/>
  <c r="F1100" i="39"/>
  <c r="F1101" i="39"/>
  <c r="F310" i="39"/>
  <c r="F311" i="39"/>
  <c r="F312" i="39"/>
  <c r="F313" i="39"/>
  <c r="F314" i="39"/>
  <c r="F315" i="39"/>
  <c r="F316" i="39"/>
  <c r="F317" i="39"/>
  <c r="F318" i="39"/>
  <c r="F799" i="39"/>
  <c r="F800" i="39"/>
  <c r="F801" i="39"/>
  <c r="F802" i="39"/>
  <c r="F803" i="39"/>
  <c r="F804" i="39"/>
  <c r="F805" i="39"/>
  <c r="F806" i="39"/>
  <c r="F807" i="39"/>
  <c r="F808" i="39"/>
  <c r="F809" i="39"/>
  <c r="F810" i="39"/>
  <c r="F811" i="39"/>
  <c r="F812" i="39"/>
  <c r="F813" i="39"/>
  <c r="F814" i="39"/>
  <c r="F815" i="39"/>
  <c r="F816" i="39"/>
  <c r="F817" i="39"/>
  <c r="F818" i="39"/>
  <c r="F819" i="39"/>
  <c r="F820" i="39"/>
  <c r="F821" i="39"/>
  <c r="F822" i="39"/>
  <c r="F823" i="39"/>
  <c r="F824" i="39"/>
  <c r="F825" i="39"/>
  <c r="F826" i="39"/>
  <c r="F1067" i="39"/>
  <c r="F1068" i="39"/>
  <c r="F309" i="39"/>
  <c r="G127" i="15" l="1"/>
  <c r="G126" i="15"/>
  <c r="G125" i="15"/>
  <c r="G124" i="15"/>
  <c r="G123" i="15"/>
  <c r="D123" i="15"/>
  <c r="E123" i="15" s="1"/>
  <c r="G122" i="15"/>
  <c r="G121" i="15"/>
  <c r="K120" i="15"/>
  <c r="G120" i="15"/>
  <c r="G119" i="15"/>
  <c r="G118" i="15"/>
  <c r="E118" i="15"/>
  <c r="F117" i="15"/>
  <c r="C117" i="15"/>
  <c r="J114" i="15"/>
  <c r="G114" i="15" s="1"/>
  <c r="J113" i="15"/>
  <c r="G113" i="15" s="1"/>
  <c r="J111" i="15"/>
  <c r="G112" i="15" s="1"/>
  <c r="G111" i="15"/>
  <c r="J110" i="15"/>
  <c r="G110" i="15" s="1"/>
  <c r="J109" i="15"/>
  <c r="G109" i="15" s="1"/>
  <c r="J108" i="15"/>
  <c r="G108" i="15" s="1"/>
  <c r="G107" i="15"/>
  <c r="J106" i="15"/>
  <c r="G106" i="15" s="1"/>
  <c r="G105" i="15"/>
  <c r="F104" i="15"/>
  <c r="E104" i="15"/>
  <c r="D104" i="15"/>
  <c r="C104" i="15"/>
  <c r="G100" i="15"/>
  <c r="J98" i="15"/>
  <c r="G98" i="15" s="1"/>
  <c r="G97" i="15"/>
  <c r="G96" i="15"/>
  <c r="F94" i="15"/>
  <c r="E94" i="15"/>
  <c r="D94" i="15"/>
  <c r="C94" i="15"/>
  <c r="J88" i="15"/>
  <c r="G88" i="15" s="1"/>
  <c r="G87" i="15" s="1"/>
  <c r="I87" i="15" s="1"/>
  <c r="F87" i="15"/>
  <c r="E87" i="15"/>
  <c r="D87" i="15"/>
  <c r="C87" i="15"/>
  <c r="G83" i="15"/>
  <c r="G82" i="15" s="1"/>
  <c r="F82" i="15"/>
  <c r="E82" i="15"/>
  <c r="D82" i="15"/>
  <c r="C82" i="15"/>
  <c r="G76" i="15"/>
  <c r="F76" i="15"/>
  <c r="E76" i="15"/>
  <c r="D76" i="15"/>
  <c r="H76" i="15" s="1"/>
  <c r="G74" i="15"/>
  <c r="G73" i="15"/>
  <c r="G72" i="15"/>
  <c r="G71" i="15"/>
  <c r="G70" i="15"/>
  <c r="G69" i="15"/>
  <c r="G68" i="15"/>
  <c r="G67" i="15"/>
  <c r="G66" i="15"/>
  <c r="G65" i="15"/>
  <c r="G64" i="15"/>
  <c r="F63" i="15"/>
  <c r="E63" i="15"/>
  <c r="D63" i="15"/>
  <c r="C63" i="15"/>
  <c r="G57" i="15"/>
  <c r="I57" i="15" s="1"/>
  <c r="F57" i="15"/>
  <c r="H57" i="15"/>
  <c r="G49" i="15"/>
  <c r="F49" i="15"/>
  <c r="H49" i="15" s="1"/>
  <c r="E49" i="15"/>
  <c r="C49" i="15"/>
  <c r="G46" i="15"/>
  <c r="G45" i="15"/>
  <c r="G44" i="15"/>
  <c r="E44" i="15"/>
  <c r="E43" i="15" s="1"/>
  <c r="F43" i="15"/>
  <c r="H43" i="15" s="1"/>
  <c r="D43" i="15"/>
  <c r="G40" i="15"/>
  <c r="J39" i="15"/>
  <c r="G39" i="15" s="1"/>
  <c r="G38" i="15"/>
  <c r="G37" i="15"/>
  <c r="G36" i="15"/>
  <c r="G35" i="15"/>
  <c r="J33" i="15"/>
  <c r="J32" i="15"/>
  <c r="F30" i="15"/>
  <c r="E30" i="15"/>
  <c r="D30" i="15"/>
  <c r="H30" i="15" s="1"/>
  <c r="C30" i="15"/>
  <c r="G26" i="15"/>
  <c r="G20" i="15" s="1"/>
  <c r="F20" i="15"/>
  <c r="E20" i="15"/>
  <c r="I20" i="15" s="1"/>
  <c r="D20" i="15"/>
  <c r="C20" i="15"/>
  <c r="I76" i="15"/>
  <c r="D117" i="15"/>
  <c r="H117" i="15" s="1"/>
  <c r="I49" i="15"/>
  <c r="U22" i="10"/>
  <c r="G30" i="15" l="1"/>
  <c r="I30" i="15" s="1"/>
  <c r="E117" i="15"/>
  <c r="G43" i="15"/>
  <c r="G63" i="15"/>
  <c r="I63" i="15" s="1"/>
  <c r="H94" i="15"/>
  <c r="H104" i="15"/>
  <c r="G104" i="15"/>
  <c r="I104" i="15" s="1"/>
  <c r="G117" i="15"/>
  <c r="H82" i="15"/>
  <c r="I43" i="15"/>
  <c r="I82" i="15"/>
  <c r="H87" i="15"/>
  <c r="G99" i="15"/>
  <c r="G94" i="15" s="1"/>
  <c r="I94" i="15" s="1"/>
  <c r="H20" i="15"/>
  <c r="H63" i="15"/>
  <c r="H130" i="15" l="1"/>
  <c r="I117" i="15"/>
</calcChain>
</file>

<file path=xl/comments1.xml><?xml version="1.0" encoding="utf-8"?>
<comments xmlns="http://schemas.openxmlformats.org/spreadsheetml/2006/main">
  <authors>
    <author>Arrey</author>
    <author>jm</author>
  </authors>
  <commentList>
    <comment ref="A30" authorId="0" shapeId="0">
      <text>
        <r>
          <rPr>
            <b/>
            <sz val="9"/>
            <color indexed="81"/>
            <rFont val="Tahoma"/>
            <family val="2"/>
          </rPr>
          <t>Arrey:</t>
        </r>
        <r>
          <rPr>
            <sz val="9"/>
            <color indexed="81"/>
            <rFont val="Tahoma"/>
            <family val="2"/>
          </rPr>
          <t xml:space="preserve">
can be allocated expenses from all departments. Monthly financial report to be sent to EAGLE</t>
        </r>
      </text>
    </comment>
    <comment ref="A49" authorId="0" shapeId="0">
      <text>
        <r>
          <rPr>
            <b/>
            <sz val="9"/>
            <color indexed="81"/>
            <rFont val="Tahoma"/>
            <family val="2"/>
          </rPr>
          <t>Arrey:</t>
        </r>
        <r>
          <rPr>
            <sz val="9"/>
            <color indexed="81"/>
            <rFont val="Tahoma"/>
            <family val="2"/>
          </rPr>
          <t xml:space="preserve">
Funds may be used for operational cost including transport, office expenses, equipments, communication and other costs related to successful investigations, arrests, prosecution and media.
They can be assigned full expenses for any successful ape operation.  
</t>
        </r>
      </text>
    </comment>
    <comment ref="A57" authorId="0" shapeId="0">
      <text>
        <r>
          <rPr>
            <b/>
            <sz val="9"/>
            <color indexed="81"/>
            <rFont val="Tahoma"/>
            <family val="2"/>
          </rPr>
          <t>Arrey:</t>
        </r>
        <r>
          <rPr>
            <sz val="9"/>
            <color indexed="81"/>
            <rFont val="Tahoma"/>
            <family val="2"/>
          </rPr>
          <t xml:space="preserve">
Investigations and Operations Expenses priority any other expenses can still be assigned to them 
monthly financial report to be sent to donor</t>
        </r>
      </text>
    </comment>
    <comment ref="A94" authorId="0" shapeId="0">
      <text>
        <r>
          <rPr>
            <b/>
            <sz val="9"/>
            <color indexed="81"/>
            <rFont val="Tahoma"/>
            <family val="2"/>
          </rPr>
          <t>Arrey:</t>
        </r>
        <r>
          <rPr>
            <sz val="9"/>
            <color indexed="81"/>
            <rFont val="Tahoma"/>
            <family val="2"/>
          </rPr>
          <t xml:space="preserve">
for operation costs</t>
        </r>
      </text>
    </comment>
    <comment ref="I94" authorId="1" shapeId="0">
      <text>
        <r>
          <rPr>
            <b/>
            <sz val="9"/>
            <color indexed="81"/>
            <rFont val="Tahoma"/>
            <family val="2"/>
          </rPr>
          <t>Arrey: Bornfree funds finished</t>
        </r>
        <r>
          <rPr>
            <sz val="9"/>
            <color indexed="81"/>
            <rFont val="Tahoma"/>
            <family val="2"/>
          </rPr>
          <t xml:space="preserve">
new grants BF starts 8000 pounds  start used june 2020 mid term report october 2020</t>
        </r>
      </text>
    </comment>
    <comment ref="A104" authorId="0" shapeId="0">
      <text>
        <r>
          <rPr>
            <b/>
            <sz val="9"/>
            <color indexed="81"/>
            <rFont val="Tahoma"/>
            <family val="2"/>
          </rPr>
          <t>Arrey:</t>
        </r>
        <r>
          <rPr>
            <sz val="9"/>
            <color indexed="81"/>
            <rFont val="Tahoma"/>
            <family val="2"/>
          </rPr>
          <t xml:space="preserve">
expenses shall be assigned to office, management, legal and media, team building. No operation and investigations.
Monthly financial report to be sent to EAGLE</t>
        </r>
      </text>
    </comment>
  </commentList>
</comments>
</file>

<file path=xl/sharedStrings.xml><?xml version="1.0" encoding="utf-8"?>
<sst xmlns="http://schemas.openxmlformats.org/spreadsheetml/2006/main" count="7852" uniqueCount="760">
  <si>
    <t>Departments</t>
  </si>
  <si>
    <t>Type of Expenses</t>
  </si>
  <si>
    <t>Used FCFA</t>
  </si>
  <si>
    <t>Users</t>
  </si>
  <si>
    <t>Date</t>
  </si>
  <si>
    <t>Receipt no.</t>
  </si>
  <si>
    <t>Investigations</t>
  </si>
  <si>
    <t>Legal</t>
  </si>
  <si>
    <t>Media</t>
  </si>
  <si>
    <t>Management</t>
  </si>
  <si>
    <t>Office</t>
  </si>
  <si>
    <t>Personnel</t>
  </si>
  <si>
    <t>Loveline</t>
  </si>
  <si>
    <t>i27</t>
  </si>
  <si>
    <t>Anna</t>
  </si>
  <si>
    <t>Unice</t>
  </si>
  <si>
    <t>Eric</t>
  </si>
  <si>
    <t>Arrey</t>
  </si>
  <si>
    <t>Phone</t>
  </si>
  <si>
    <t>i37</t>
  </si>
  <si>
    <t>Aime</t>
  </si>
  <si>
    <t>Project</t>
  </si>
  <si>
    <t>LAGA Cameroon</t>
  </si>
  <si>
    <t>Cash Box</t>
  </si>
  <si>
    <t>Donors</t>
  </si>
  <si>
    <t>i49</t>
  </si>
  <si>
    <t>Somme de Used FCFA</t>
  </si>
  <si>
    <t>AVAAZ</t>
  </si>
  <si>
    <t>Opening Balance FCFA</t>
  </si>
  <si>
    <t xml:space="preserve">Opening Balance US $   </t>
  </si>
  <si>
    <t>Donated FCFA</t>
  </si>
  <si>
    <t xml:space="preserve">Donated US $   </t>
  </si>
  <si>
    <t>Used in FCFA</t>
  </si>
  <si>
    <t xml:space="preserve">Used in US $ </t>
  </si>
  <si>
    <t>Balance in FCFA</t>
  </si>
  <si>
    <t xml:space="preserve">Balance in US $  </t>
  </si>
  <si>
    <t>Neu Foundation</t>
  </si>
  <si>
    <t>TOTAL</t>
  </si>
  <si>
    <t xml:space="preserve">Used US $ </t>
  </si>
  <si>
    <t>Telephone</t>
  </si>
  <si>
    <t xml:space="preserve">US $ </t>
  </si>
  <si>
    <t>Mission No</t>
  </si>
  <si>
    <t>The Born Free Foundation</t>
  </si>
  <si>
    <t>i54</t>
  </si>
  <si>
    <t>Local Transport</t>
  </si>
  <si>
    <t>Feeding</t>
  </si>
  <si>
    <t>Lodging</t>
  </si>
  <si>
    <t>Bonus</t>
  </si>
  <si>
    <t>Services</t>
  </si>
  <si>
    <t>Trust Building</t>
  </si>
  <si>
    <t>USFWS-EAGLE</t>
  </si>
  <si>
    <t>Wild Cat</t>
  </si>
  <si>
    <t>NABU internation foundation for Nature</t>
  </si>
  <si>
    <t>JOE FRANKLIN CHARITABLE TRUST</t>
  </si>
  <si>
    <t>Afriland-16</t>
  </si>
  <si>
    <t>Transport</t>
  </si>
  <si>
    <t>Stevens</t>
  </si>
  <si>
    <t>eri-r</t>
  </si>
  <si>
    <t>Uni-r</t>
  </si>
  <si>
    <t>i54-r</t>
  </si>
  <si>
    <t>i49-r</t>
  </si>
  <si>
    <t>i27-r</t>
  </si>
  <si>
    <t>ann-r</t>
  </si>
  <si>
    <t>aim-r</t>
  </si>
  <si>
    <t>Douala-Yaounde</t>
  </si>
  <si>
    <t>Yaounde-Douala</t>
  </si>
  <si>
    <t>aim-1</t>
  </si>
  <si>
    <t>aim-2</t>
  </si>
  <si>
    <t>aim-3</t>
  </si>
  <si>
    <t>aim-4</t>
  </si>
  <si>
    <t>RGS</t>
  </si>
  <si>
    <t>Julia Smith</t>
  </si>
  <si>
    <t>ann-1</t>
  </si>
  <si>
    <t>ann-2</t>
  </si>
  <si>
    <t>ann-3</t>
  </si>
  <si>
    <t>CIDT</t>
  </si>
  <si>
    <t xml:space="preserve">Local Transport </t>
  </si>
  <si>
    <t>Donors 2020</t>
  </si>
  <si>
    <t>January 2020</t>
  </si>
  <si>
    <t>February 2020</t>
  </si>
  <si>
    <t>March 2020</t>
  </si>
  <si>
    <t>April 2020</t>
  </si>
  <si>
    <t>Februray 2020</t>
  </si>
  <si>
    <t>Janyary 2020</t>
  </si>
  <si>
    <t>Transfer fees</t>
  </si>
  <si>
    <t>Arrey-r</t>
  </si>
  <si>
    <t>aim-5</t>
  </si>
  <si>
    <t>aim-6</t>
  </si>
  <si>
    <t>aim-7</t>
  </si>
  <si>
    <t>aim-8</t>
  </si>
  <si>
    <t>aim-9</t>
  </si>
  <si>
    <t>aim-10</t>
  </si>
  <si>
    <t>May 2020</t>
  </si>
  <si>
    <t>ste-r</t>
  </si>
  <si>
    <t>June 2020</t>
  </si>
  <si>
    <t>ProWildlife</t>
  </si>
  <si>
    <t>July 2020</t>
  </si>
  <si>
    <t>August 2020</t>
  </si>
  <si>
    <t>September 2020</t>
  </si>
  <si>
    <t>Louis</t>
  </si>
  <si>
    <t>ann-4</t>
  </si>
  <si>
    <t>ann-5</t>
  </si>
  <si>
    <t>October 2020</t>
  </si>
  <si>
    <t>MTN Mobile money</t>
  </si>
  <si>
    <t>November 2020</t>
  </si>
  <si>
    <t>i69</t>
  </si>
  <si>
    <t>i69-r</t>
  </si>
  <si>
    <t>Wildcat</t>
  </si>
  <si>
    <t>Column Labels</t>
  </si>
  <si>
    <t>Row Labels</t>
  </si>
  <si>
    <t>Grand Total</t>
  </si>
  <si>
    <t>DetaiLs</t>
  </si>
  <si>
    <t>ste-1</t>
  </si>
  <si>
    <t>ste-2</t>
  </si>
  <si>
    <t>ste-3</t>
  </si>
  <si>
    <t>Akonolinga-Yaoundé</t>
  </si>
  <si>
    <t>Team Building</t>
  </si>
  <si>
    <t>The Dutch Gorilla Foundation</t>
  </si>
  <si>
    <t>Axel</t>
  </si>
  <si>
    <t>Prowildlife</t>
  </si>
  <si>
    <t>The BornFree Foundation</t>
  </si>
  <si>
    <t>i27-1</t>
  </si>
  <si>
    <t>i27-2</t>
  </si>
  <si>
    <t>i27-3</t>
  </si>
  <si>
    <t>i95</t>
  </si>
  <si>
    <t>aim-11</t>
  </si>
  <si>
    <t>aim-12</t>
  </si>
  <si>
    <t>office</t>
  </si>
  <si>
    <t>i19</t>
  </si>
  <si>
    <t>Operations</t>
  </si>
  <si>
    <t>i95-r</t>
  </si>
  <si>
    <t>Love-r</t>
  </si>
  <si>
    <t>Love-1</t>
  </si>
  <si>
    <t>Love-2</t>
  </si>
  <si>
    <t>Love-3</t>
  </si>
  <si>
    <t>Love-4</t>
  </si>
  <si>
    <t>Lucien</t>
  </si>
  <si>
    <t>Luc-r</t>
  </si>
  <si>
    <t>1-i49-1</t>
  </si>
  <si>
    <t>1-i49-r</t>
  </si>
  <si>
    <t>1-i49-2</t>
  </si>
  <si>
    <t>1-i49-3</t>
  </si>
  <si>
    <t>Love-5</t>
  </si>
  <si>
    <t>Love-6</t>
  </si>
  <si>
    <t>2-i69-r</t>
  </si>
  <si>
    <t>2-i69-1</t>
  </si>
  <si>
    <t xml:space="preserve">Bank transfer </t>
  </si>
  <si>
    <t>i27-4</t>
  </si>
  <si>
    <t>2-i69-2</t>
  </si>
  <si>
    <t>Office Materials</t>
  </si>
  <si>
    <t>aim-13</t>
  </si>
  <si>
    <t>aim-14</t>
  </si>
  <si>
    <t>ann-6</t>
  </si>
  <si>
    <t>4-i49-r</t>
  </si>
  <si>
    <t>ste-4</t>
  </si>
  <si>
    <t>ste-5</t>
  </si>
  <si>
    <t>ste-6</t>
  </si>
  <si>
    <t>ste-7</t>
  </si>
  <si>
    <t>ste-8</t>
  </si>
  <si>
    <t>Douala-Yaoundé</t>
  </si>
  <si>
    <t>Luc-1</t>
  </si>
  <si>
    <t>Yaounde-Sangmelima</t>
  </si>
  <si>
    <t>lodging</t>
  </si>
  <si>
    <t>Radio news flash E</t>
  </si>
  <si>
    <t>Radio news flash F</t>
  </si>
  <si>
    <t>i27-5</t>
  </si>
  <si>
    <t>i27-6</t>
  </si>
  <si>
    <t>i27-7</t>
  </si>
  <si>
    <t>i27-8</t>
  </si>
  <si>
    <t>i27-9</t>
  </si>
  <si>
    <t>i27-10</t>
  </si>
  <si>
    <t>i27-11</t>
  </si>
  <si>
    <t>Sangmelima-Djoum</t>
  </si>
  <si>
    <t>Luc-2</t>
  </si>
  <si>
    <t>Luc-3</t>
  </si>
  <si>
    <t>Yaoundé-Bafia</t>
  </si>
  <si>
    <t>Bafia-Yaoundé</t>
  </si>
  <si>
    <t>5-i69-r</t>
  </si>
  <si>
    <t>Equipement</t>
  </si>
  <si>
    <t>Love-7</t>
  </si>
  <si>
    <t>Love-8</t>
  </si>
  <si>
    <t>Love-9</t>
  </si>
  <si>
    <t>ste-9</t>
  </si>
  <si>
    <t>9-i49-12</t>
  </si>
  <si>
    <t>9-i49-r</t>
  </si>
  <si>
    <t>9-i49-13</t>
  </si>
  <si>
    <t>9-i49-14</t>
  </si>
  <si>
    <t>Djoum-Yen</t>
  </si>
  <si>
    <t>Yen-Djoum</t>
  </si>
  <si>
    <t>10-i69-12</t>
  </si>
  <si>
    <t>10-i69-r</t>
  </si>
  <si>
    <t>10-i69-13</t>
  </si>
  <si>
    <t>ste-10</t>
  </si>
  <si>
    <t>ste-11</t>
  </si>
  <si>
    <t>ste-12</t>
  </si>
  <si>
    <t>Internet</t>
  </si>
  <si>
    <t>Hire taxi</t>
  </si>
  <si>
    <t>Travel Subsistences</t>
  </si>
  <si>
    <t>PCF</t>
  </si>
  <si>
    <t>Yaounde-Ebolowa</t>
  </si>
  <si>
    <t>Ebolowa-Yaounde</t>
  </si>
  <si>
    <t>yaoundé-Douala</t>
  </si>
  <si>
    <t>Ambam-Ebolowa</t>
  </si>
  <si>
    <t>Ebolowa-Ambam</t>
  </si>
  <si>
    <t>Ambam-Kyosi</t>
  </si>
  <si>
    <t>2-i69-3</t>
  </si>
  <si>
    <t>Djoum-Yaounde</t>
  </si>
  <si>
    <t>Yaoundé- Akonolinga</t>
  </si>
  <si>
    <t>Office cleaning</t>
  </si>
  <si>
    <t>i23</t>
  </si>
  <si>
    <t>Yaounde-Bertoua</t>
  </si>
  <si>
    <t>Bertoua-Yaounde</t>
  </si>
  <si>
    <t>The Horizon newspaper E</t>
  </si>
  <si>
    <t>Reperes newspaper F</t>
  </si>
  <si>
    <t>Newspaper</t>
  </si>
  <si>
    <t>office materials</t>
  </si>
  <si>
    <t>Mutations newspaper F</t>
  </si>
  <si>
    <t>Yaounde-ambam</t>
  </si>
  <si>
    <t>9-i49-11</t>
  </si>
  <si>
    <t>Ambam-kyeossi</t>
  </si>
  <si>
    <t>8-i23-r</t>
  </si>
  <si>
    <t>sangmelima-djoum</t>
  </si>
  <si>
    <t>djoum-sangmelima</t>
  </si>
  <si>
    <t>10-i69-11</t>
  </si>
  <si>
    <t>Ambam-ebolowa</t>
  </si>
  <si>
    <t>Yaoundé-Ntui</t>
  </si>
  <si>
    <t>ste-13</t>
  </si>
  <si>
    <t>ste-14</t>
  </si>
  <si>
    <t>ste-15</t>
  </si>
  <si>
    <t>ste-16</t>
  </si>
  <si>
    <t>ste-17</t>
  </si>
  <si>
    <t>ste-18</t>
  </si>
  <si>
    <t>ste-19</t>
  </si>
  <si>
    <t>ste-20</t>
  </si>
  <si>
    <t>Uni-1</t>
  </si>
  <si>
    <t>Monthly Bank Fees - AFriland 13</t>
  </si>
  <si>
    <t>Bank Fees</t>
  </si>
  <si>
    <t>Afriland-r</t>
  </si>
  <si>
    <t>Afriland-13</t>
  </si>
  <si>
    <t xml:space="preserve">Monthly Bank Fees - AFriland 16 </t>
  </si>
  <si>
    <t>Drinks with informant</t>
  </si>
  <si>
    <t>Francois</t>
  </si>
  <si>
    <t>Exchange fees</t>
  </si>
  <si>
    <t>TAX - September 2023</t>
  </si>
  <si>
    <t>CNPS - September 2023</t>
  </si>
  <si>
    <t>Arrey - October Compensation - Bank</t>
  </si>
  <si>
    <t>Arrey - October Compensation - Deduction</t>
  </si>
  <si>
    <t>Eric - October Compensation - Bank</t>
  </si>
  <si>
    <t>Eric - October Compensation - Deduction</t>
  </si>
  <si>
    <t>Unice - October Compensation - Bank</t>
  </si>
  <si>
    <t>Anna - October Compensation - Bank</t>
  </si>
  <si>
    <t>Anna - October Compensation - Deduction</t>
  </si>
  <si>
    <t>Anna- October Compensation -Advance</t>
  </si>
  <si>
    <t>Aime - October Compensation - Bank</t>
  </si>
  <si>
    <t>Aime - October Compensation - Deduction</t>
  </si>
  <si>
    <t>Loveline - October Compensation - Bank</t>
  </si>
  <si>
    <t>Loveline - October Compensation - Deduction</t>
  </si>
  <si>
    <t>i54 - October  Compensation - Bank</t>
  </si>
  <si>
    <t>I54 - October Compensation - Deduction</t>
  </si>
  <si>
    <t>i27 - October  Compensation - Bank</t>
  </si>
  <si>
    <t>I27 - October Compensation - Deduction</t>
  </si>
  <si>
    <t>i49 - October Compensation - Bank</t>
  </si>
  <si>
    <t>I49 - October Compensation - Deduction</t>
  </si>
  <si>
    <t>i69 - October Compensation - Bank</t>
  </si>
  <si>
    <t>i69 - October Compensation - Deduction</t>
  </si>
  <si>
    <t>Stevens - October Compensation - Bank</t>
  </si>
  <si>
    <t>Stevens - October Compensation - Deduction</t>
  </si>
  <si>
    <t>Lucien - October Compensation - Bank</t>
  </si>
  <si>
    <t>Lucien - October Compensation - Deduction</t>
  </si>
  <si>
    <t>i95 - October Compensation - Bank</t>
  </si>
  <si>
    <t>i49- October Compensation -Advance</t>
  </si>
  <si>
    <t>i27- October Compensation -Advance</t>
  </si>
  <si>
    <t>i95 - October Compensation - Deduction</t>
  </si>
  <si>
    <t>Hr-TAX-09</t>
  </si>
  <si>
    <t>Hr-CNPS 09</t>
  </si>
  <si>
    <t xml:space="preserve">x 3 Office Locks </t>
  </si>
  <si>
    <t>Work Payment</t>
  </si>
  <si>
    <t>Uni-2</t>
  </si>
  <si>
    <t>Electricity Bill up stairs Sep</t>
  </si>
  <si>
    <t>Rent and Utilities</t>
  </si>
  <si>
    <t>Hr-Eneo,9</t>
  </si>
  <si>
    <t>Electricity Bill down stairs Sep</t>
  </si>
  <si>
    <t>Office Cleaning</t>
  </si>
  <si>
    <t>Uni-3</t>
  </si>
  <si>
    <t>Washing of chair covers</t>
  </si>
  <si>
    <t>Uni-4</t>
  </si>
  <si>
    <t xml:space="preserve">Office Cupboad </t>
  </si>
  <si>
    <t>Uni-5</t>
  </si>
  <si>
    <t>Uni-6</t>
  </si>
  <si>
    <t>Ink</t>
  </si>
  <si>
    <t>Uni-7</t>
  </si>
  <si>
    <t>1 Lone cloth</t>
  </si>
  <si>
    <t>Uni-8</t>
  </si>
  <si>
    <t>Uni-9</t>
  </si>
  <si>
    <t>Uni-10</t>
  </si>
  <si>
    <t>x1 Carton de papier A4</t>
  </si>
  <si>
    <t>Internet Bill September</t>
  </si>
  <si>
    <t>Hr-Camtel 9</t>
  </si>
  <si>
    <t>Nanga-Yaoundé</t>
  </si>
  <si>
    <t>Laptop</t>
  </si>
  <si>
    <t>Yaoundé-Nanga</t>
  </si>
  <si>
    <t>Nanga-Ntui (clando)</t>
  </si>
  <si>
    <t xml:space="preserve">Ntui-Yaoundé </t>
  </si>
  <si>
    <t>Yaoundé-Sangmelima</t>
  </si>
  <si>
    <t>Djoum-Yaoundé</t>
  </si>
  <si>
    <t>Yaounde-Bafang</t>
  </si>
  <si>
    <t>Bafang-Sohok</t>
  </si>
  <si>
    <t>Sohok-Ndocksamba</t>
  </si>
  <si>
    <t>Ndocksamba-Bafang</t>
  </si>
  <si>
    <t>Bafang-Yaounde</t>
  </si>
  <si>
    <t>5-i69-4</t>
  </si>
  <si>
    <t>5-i69-5</t>
  </si>
  <si>
    <t>Djoum-Mintom</t>
  </si>
  <si>
    <t>Mintom-Djoum</t>
  </si>
  <si>
    <t>5-i69-6</t>
  </si>
  <si>
    <t>5-i69-7</t>
  </si>
  <si>
    <t>7-i69-8</t>
  </si>
  <si>
    <t>Bafang-Bandoumka</t>
  </si>
  <si>
    <t>7-i69-r</t>
  </si>
  <si>
    <t>Bandoumka-Bafang</t>
  </si>
  <si>
    <t>7-i69-9</t>
  </si>
  <si>
    <t>7-i69-10</t>
  </si>
  <si>
    <t>switch for printer</t>
  </si>
  <si>
    <t>Kyosi-Ambam</t>
  </si>
  <si>
    <t>Yaounde-Ngaoundere</t>
  </si>
  <si>
    <t>Ngaoundere-Garoua</t>
  </si>
  <si>
    <t>Garoua-Gachiga</t>
  </si>
  <si>
    <t>Gachiga-Garoua</t>
  </si>
  <si>
    <t>Garoua-Ngaoundere</t>
  </si>
  <si>
    <t>Ngaoundere-Yaounde</t>
  </si>
  <si>
    <t>Ebolowa-Ebolowa</t>
  </si>
  <si>
    <t>Yaounde-bertoua</t>
  </si>
  <si>
    <t>Bertoua-dengdeng</t>
  </si>
  <si>
    <t>Dengdeng-bertoua</t>
  </si>
  <si>
    <t>Bertoua-gamboula</t>
  </si>
  <si>
    <t>Gamboula-bertoua</t>
  </si>
  <si>
    <t>4-i49-4</t>
  </si>
  <si>
    <t>Ambam-mendjimi</t>
  </si>
  <si>
    <t>Mendjimi-ambam</t>
  </si>
  <si>
    <t>4-i49-5</t>
  </si>
  <si>
    <t>Kyeossi-ambam</t>
  </si>
  <si>
    <t>Ambam-nselan</t>
  </si>
  <si>
    <t>Nselan-ambam</t>
  </si>
  <si>
    <t>4-i49-6</t>
  </si>
  <si>
    <t>4-i49-7</t>
  </si>
  <si>
    <t>4-i49-8</t>
  </si>
  <si>
    <t>Yaounde-ngaoundere</t>
  </si>
  <si>
    <t>9-i49-9</t>
  </si>
  <si>
    <t>9-i49-10</t>
  </si>
  <si>
    <t>Ngaoundere-ngaoundal</t>
  </si>
  <si>
    <t>Ngaoundal-tibati</t>
  </si>
  <si>
    <t>Tibati-mbakao</t>
  </si>
  <si>
    <t>Mbakao-tibati</t>
  </si>
  <si>
    <t>Tibati-meiganga</t>
  </si>
  <si>
    <t>Meiganga-garouaboulai</t>
  </si>
  <si>
    <t>Yaounde-dschang</t>
  </si>
  <si>
    <t>11-i49-15</t>
  </si>
  <si>
    <t>11-i49-r</t>
  </si>
  <si>
    <t>11-i49-16</t>
  </si>
  <si>
    <t>Dschang-fongo</t>
  </si>
  <si>
    <t>Fongo-dshang</t>
  </si>
  <si>
    <t>Dschang-Fotetsa</t>
  </si>
  <si>
    <t>Fotetsa-dshang</t>
  </si>
  <si>
    <t>11-i49-17</t>
  </si>
  <si>
    <t>i23-r</t>
  </si>
  <si>
    <t>3-i23-1</t>
  </si>
  <si>
    <t>3-i23-r</t>
  </si>
  <si>
    <t>3-i23-2</t>
  </si>
  <si>
    <t>3-i23-3</t>
  </si>
  <si>
    <t>6-i23-4</t>
  </si>
  <si>
    <t>6-i23-r</t>
  </si>
  <si>
    <t>6-i23-5</t>
  </si>
  <si>
    <t>abong bang-mindourou</t>
  </si>
  <si>
    <t>6-i23-6</t>
  </si>
  <si>
    <t>mindourou-abong bang</t>
  </si>
  <si>
    <t>6-i23-7</t>
  </si>
  <si>
    <t>8-i23-8</t>
  </si>
  <si>
    <t>8-i23-9</t>
  </si>
  <si>
    <t>dimako-doume</t>
  </si>
  <si>
    <t>doume-dimako</t>
  </si>
  <si>
    <t>8-i23-10</t>
  </si>
  <si>
    <t>12-i23-11</t>
  </si>
  <si>
    <t>12-i23-12</t>
  </si>
  <si>
    <t>12-i23-r</t>
  </si>
  <si>
    <t>12-i23-13</t>
  </si>
  <si>
    <t>12-i23-14</t>
  </si>
  <si>
    <t>12-i23-15</t>
  </si>
  <si>
    <t>fr-r</t>
  </si>
  <si>
    <t>Cameroon fact finder internet publication E</t>
  </si>
  <si>
    <t>Alwihda infos internet publication F</t>
  </si>
  <si>
    <t>Le messager newspaper F</t>
  </si>
  <si>
    <t>NewsWatch newpaper E</t>
  </si>
  <si>
    <t>EcoOutlook newspaper E</t>
  </si>
  <si>
    <t xml:space="preserve">family meal </t>
  </si>
  <si>
    <t>Phone-1</t>
  </si>
  <si>
    <t>Phone-2</t>
  </si>
  <si>
    <t>Phone-3</t>
  </si>
  <si>
    <t>Phone-4</t>
  </si>
  <si>
    <t>Phone-5</t>
  </si>
  <si>
    <t>Phone-6</t>
  </si>
  <si>
    <t>Phone-7</t>
  </si>
  <si>
    <t>Phone-8</t>
  </si>
  <si>
    <t>Phone-9</t>
  </si>
  <si>
    <t>Phone-10</t>
  </si>
  <si>
    <t>Phone-11</t>
  </si>
  <si>
    <t>Phone-12</t>
  </si>
  <si>
    <t>Phone-13</t>
  </si>
  <si>
    <t>Phone-14</t>
  </si>
  <si>
    <t>Phone-15</t>
  </si>
  <si>
    <t>Phone-16</t>
  </si>
  <si>
    <t>Phone-17</t>
  </si>
  <si>
    <t>Phone-18</t>
  </si>
  <si>
    <t>Phone-19</t>
  </si>
  <si>
    <t>Phone-20</t>
  </si>
  <si>
    <t>Phone-21</t>
  </si>
  <si>
    <t>Phone-22</t>
  </si>
  <si>
    <t>Phone-23</t>
  </si>
  <si>
    <t>Phone-24</t>
  </si>
  <si>
    <t>Phone-25</t>
  </si>
  <si>
    <t>Phone-26</t>
  </si>
  <si>
    <t>Phone-27</t>
  </si>
  <si>
    <t>Phone-28</t>
  </si>
  <si>
    <t>Phone-29</t>
  </si>
  <si>
    <t>Phone-30</t>
  </si>
  <si>
    <t>Phone-31</t>
  </si>
  <si>
    <t>Phone-32</t>
  </si>
  <si>
    <t>Phone-33</t>
  </si>
  <si>
    <t>Phone-34</t>
  </si>
  <si>
    <t>Phone-35</t>
  </si>
  <si>
    <t>Phone-36</t>
  </si>
  <si>
    <t>Phone-37</t>
  </si>
  <si>
    <t>Phone-38</t>
  </si>
  <si>
    <t>Phone-39</t>
  </si>
  <si>
    <t>Phone-40</t>
  </si>
  <si>
    <t>Phone-41</t>
  </si>
  <si>
    <t>Phone-42</t>
  </si>
  <si>
    <t>Phone-43</t>
  </si>
  <si>
    <t>Phone-44</t>
  </si>
  <si>
    <t>Phone-45</t>
  </si>
  <si>
    <t>Phone-46</t>
  </si>
  <si>
    <t>Phone-47</t>
  </si>
  <si>
    <t>Phone-48</t>
  </si>
  <si>
    <t>Phone-49</t>
  </si>
  <si>
    <t>Phone-50</t>
  </si>
  <si>
    <t>Phone-51</t>
  </si>
  <si>
    <t>Phone-52</t>
  </si>
  <si>
    <t>Phone-53</t>
  </si>
  <si>
    <t>Phone-54</t>
  </si>
  <si>
    <t>Phone-55</t>
  </si>
  <si>
    <t>Phone-56</t>
  </si>
  <si>
    <t>Phone-57</t>
  </si>
  <si>
    <t>Phone-58</t>
  </si>
  <si>
    <t>Phone-59</t>
  </si>
  <si>
    <t>Phone-60</t>
  </si>
  <si>
    <t>Phone-61</t>
  </si>
  <si>
    <t>Phone-62</t>
  </si>
  <si>
    <t>Phone-63</t>
  </si>
  <si>
    <t>Phone-64</t>
  </si>
  <si>
    <t>Phone-65</t>
  </si>
  <si>
    <t>Phone-66</t>
  </si>
  <si>
    <t>Phone-67</t>
  </si>
  <si>
    <t>Phone-68</t>
  </si>
  <si>
    <t>Phone-69</t>
  </si>
  <si>
    <t>Phone-70</t>
  </si>
  <si>
    <t>Phone-71</t>
  </si>
  <si>
    <t>Phone-72</t>
  </si>
  <si>
    <t>Phone-73</t>
  </si>
  <si>
    <t>Phone-74</t>
  </si>
  <si>
    <t>Phone-75</t>
  </si>
  <si>
    <t>Phone-76</t>
  </si>
  <si>
    <t>Phone-77</t>
  </si>
  <si>
    <t>Phone-78</t>
  </si>
  <si>
    <t>Phone-79</t>
  </si>
  <si>
    <t>Phone-80</t>
  </si>
  <si>
    <t>Phone-81</t>
  </si>
  <si>
    <t>Phone-82</t>
  </si>
  <si>
    <t>Phone-83</t>
  </si>
  <si>
    <t>Phone-84</t>
  </si>
  <si>
    <t>Phone-85</t>
  </si>
  <si>
    <t>Phone-86</t>
  </si>
  <si>
    <t>Phone-87</t>
  </si>
  <si>
    <t>Phone-88</t>
  </si>
  <si>
    <t>Phone-89</t>
  </si>
  <si>
    <t>Phone-90</t>
  </si>
  <si>
    <t>Phone-91</t>
  </si>
  <si>
    <t>Phone-92</t>
  </si>
  <si>
    <t>Phone-93</t>
  </si>
  <si>
    <t>Phone-94</t>
  </si>
  <si>
    <t>Phone-95</t>
  </si>
  <si>
    <t>Phone-96</t>
  </si>
  <si>
    <t>Phone-97</t>
  </si>
  <si>
    <t>Phone-98</t>
  </si>
  <si>
    <t>Phone-99</t>
  </si>
  <si>
    <t>Phone-100</t>
  </si>
  <si>
    <t>Phone-101</t>
  </si>
  <si>
    <t>Phone-102</t>
  </si>
  <si>
    <t>Phone-103</t>
  </si>
  <si>
    <t>Phone-104</t>
  </si>
  <si>
    <t>Phone-105</t>
  </si>
  <si>
    <t>Phone-106</t>
  </si>
  <si>
    <t>Phone-107</t>
  </si>
  <si>
    <t>Phone-108</t>
  </si>
  <si>
    <t>Phone-109</t>
  </si>
  <si>
    <t>Phone-110</t>
  </si>
  <si>
    <t>Phone-111</t>
  </si>
  <si>
    <t>Phone-112</t>
  </si>
  <si>
    <t>Phone-113</t>
  </si>
  <si>
    <t>Phone-114</t>
  </si>
  <si>
    <t>Phone-115</t>
  </si>
  <si>
    <t>Phone-116</t>
  </si>
  <si>
    <t>Phone-117</t>
  </si>
  <si>
    <t>Phone-118</t>
  </si>
  <si>
    <t>Phone-119</t>
  </si>
  <si>
    <t>Phone-120</t>
  </si>
  <si>
    <t>Phone-121</t>
  </si>
  <si>
    <t>Phone-122</t>
  </si>
  <si>
    <t>Phone-123</t>
  </si>
  <si>
    <t>Phone-124</t>
  </si>
  <si>
    <t>Phone-125</t>
  </si>
  <si>
    <t>Phone-126</t>
  </si>
  <si>
    <t>Phone-127</t>
  </si>
  <si>
    <t>Phone-128</t>
  </si>
  <si>
    <t>Phone-129</t>
  </si>
  <si>
    <t>Phone-130</t>
  </si>
  <si>
    <t>Phone-131</t>
  </si>
  <si>
    <t>Phone-132</t>
  </si>
  <si>
    <t>Phone-133</t>
  </si>
  <si>
    <t>Phone-134</t>
  </si>
  <si>
    <t>Phone-135</t>
  </si>
  <si>
    <t>Phone-136</t>
  </si>
  <si>
    <t>Phone-137</t>
  </si>
  <si>
    <t>Phone-138</t>
  </si>
  <si>
    <t>Phone-139</t>
  </si>
  <si>
    <t>Phone-140</t>
  </si>
  <si>
    <t>Phone-141</t>
  </si>
  <si>
    <t>Phone-142</t>
  </si>
  <si>
    <t>Phone-143</t>
  </si>
  <si>
    <t>Phone-144</t>
  </si>
  <si>
    <t>Phone-145</t>
  </si>
  <si>
    <t>Phone-146</t>
  </si>
  <si>
    <t>Phone-147</t>
  </si>
  <si>
    <t>Phone-148</t>
  </si>
  <si>
    <t>Phone-149</t>
  </si>
  <si>
    <t>Phone-150</t>
  </si>
  <si>
    <t>Phone-151</t>
  </si>
  <si>
    <t>Phone-152</t>
  </si>
  <si>
    <t>Phone-153</t>
  </si>
  <si>
    <t>Phone-154</t>
  </si>
  <si>
    <t>Phone-155</t>
  </si>
  <si>
    <t>Phone-156</t>
  </si>
  <si>
    <t>Phone-157</t>
  </si>
  <si>
    <t>Phone-158</t>
  </si>
  <si>
    <t>Phone-159</t>
  </si>
  <si>
    <t>Phone-160</t>
  </si>
  <si>
    <t>Phone-161</t>
  </si>
  <si>
    <t>Phone-162</t>
  </si>
  <si>
    <t>Phone-163</t>
  </si>
  <si>
    <t>Phone-164</t>
  </si>
  <si>
    <t>Phone-165</t>
  </si>
  <si>
    <t>Phone-166</t>
  </si>
  <si>
    <t>Phone-167</t>
  </si>
  <si>
    <t>Phone-168</t>
  </si>
  <si>
    <t>Phone-169</t>
  </si>
  <si>
    <t>Phone-170</t>
  </si>
  <si>
    <t>Phone-171</t>
  </si>
  <si>
    <t>Phone-172</t>
  </si>
  <si>
    <t>Phone-173</t>
  </si>
  <si>
    <t>Phone-174</t>
  </si>
  <si>
    <t>Phone-175</t>
  </si>
  <si>
    <t>Phone-176</t>
  </si>
  <si>
    <t>Phone-177</t>
  </si>
  <si>
    <t>Phone-178</t>
  </si>
  <si>
    <t>Phone-179</t>
  </si>
  <si>
    <t>Phone-180</t>
  </si>
  <si>
    <t>Phone-181</t>
  </si>
  <si>
    <t>Phone-182</t>
  </si>
  <si>
    <t>Phone-183</t>
  </si>
  <si>
    <t>Phone-184</t>
  </si>
  <si>
    <t>Phone-185</t>
  </si>
  <si>
    <t>Phone-186</t>
  </si>
  <si>
    <t>Phone-187</t>
  </si>
  <si>
    <t>Phone-188</t>
  </si>
  <si>
    <t>Phone-189</t>
  </si>
  <si>
    <t>Phone-190</t>
  </si>
  <si>
    <t>Phone-191</t>
  </si>
  <si>
    <t>Phone-192</t>
  </si>
  <si>
    <t>Phone-193</t>
  </si>
  <si>
    <t>Phone-194</t>
  </si>
  <si>
    <t>Phone-195</t>
  </si>
  <si>
    <t>Phone-196</t>
  </si>
  <si>
    <t>Phone-197</t>
  </si>
  <si>
    <t>Phone-198</t>
  </si>
  <si>
    <t>Phone-199</t>
  </si>
  <si>
    <t>Phone-200</t>
  </si>
  <si>
    <t>Phone-201</t>
  </si>
  <si>
    <t>Phone-202</t>
  </si>
  <si>
    <t>Phone-203</t>
  </si>
  <si>
    <t>Phone-204</t>
  </si>
  <si>
    <t>Phone-205</t>
  </si>
  <si>
    <t>Phone-206</t>
  </si>
  <si>
    <t>Phone-207</t>
  </si>
  <si>
    <t>Phone-208</t>
  </si>
  <si>
    <t>Phone-209</t>
  </si>
  <si>
    <t>Phone-210</t>
  </si>
  <si>
    <t>Phone-211</t>
  </si>
  <si>
    <t>Phone-212</t>
  </si>
  <si>
    <t>Phone-213</t>
  </si>
  <si>
    <t>Phone-214</t>
  </si>
  <si>
    <t>Phone-215</t>
  </si>
  <si>
    <t>Phone-216</t>
  </si>
  <si>
    <t>Phone-217</t>
  </si>
  <si>
    <t>Phone-218</t>
  </si>
  <si>
    <t>Phone-219</t>
  </si>
  <si>
    <t>Phone-220</t>
  </si>
  <si>
    <t>Phone-221</t>
  </si>
  <si>
    <t>Phone-222</t>
  </si>
  <si>
    <t>Phone-223</t>
  </si>
  <si>
    <t>Phone-224</t>
  </si>
  <si>
    <t>Phone-225</t>
  </si>
  <si>
    <t>Phone-226</t>
  </si>
  <si>
    <t>Phone-227</t>
  </si>
  <si>
    <t>Phone-228</t>
  </si>
  <si>
    <t>Phone-229</t>
  </si>
  <si>
    <t>Phone-230</t>
  </si>
  <si>
    <t>Phone-231</t>
  </si>
  <si>
    <t>Phone-232</t>
  </si>
  <si>
    <t>Phone-233</t>
  </si>
  <si>
    <t>Phone-234</t>
  </si>
  <si>
    <t>Phone-235</t>
  </si>
  <si>
    <t>Phone-236</t>
  </si>
  <si>
    <t>Phone-237</t>
  </si>
  <si>
    <t>Phone-238</t>
  </si>
  <si>
    <t>Phone-239</t>
  </si>
  <si>
    <t>Phone-240</t>
  </si>
  <si>
    <t>Phone-241</t>
  </si>
  <si>
    <t>Phone-242</t>
  </si>
  <si>
    <t>Phone-243</t>
  </si>
  <si>
    <t>Phone-244</t>
  </si>
  <si>
    <t>Phone-245</t>
  </si>
  <si>
    <t>Phone-246</t>
  </si>
  <si>
    <t>Phone-247</t>
  </si>
  <si>
    <t>Phone-248</t>
  </si>
  <si>
    <t>Phone-249</t>
  </si>
  <si>
    <t>Phone-250</t>
  </si>
  <si>
    <t>Phone-251</t>
  </si>
  <si>
    <t>Phone-252</t>
  </si>
  <si>
    <t>Phone-253</t>
  </si>
  <si>
    <t>Phone-254</t>
  </si>
  <si>
    <t>Phone-255</t>
  </si>
  <si>
    <t>Phone-256</t>
  </si>
  <si>
    <t>Phone-257</t>
  </si>
  <si>
    <t>Phone-258</t>
  </si>
  <si>
    <t>Phone-259</t>
  </si>
  <si>
    <t>Phone-260</t>
  </si>
  <si>
    <t>Phone-261</t>
  </si>
  <si>
    <t>Phone-262</t>
  </si>
  <si>
    <t>Phone-263</t>
  </si>
  <si>
    <t>Phone-264</t>
  </si>
  <si>
    <t>Phone-265</t>
  </si>
  <si>
    <t>Phone-266</t>
  </si>
  <si>
    <t>Phone-267</t>
  </si>
  <si>
    <t>Phone-268</t>
  </si>
  <si>
    <t>Phone-269</t>
  </si>
  <si>
    <t>Phone-270</t>
  </si>
  <si>
    <t>Phone-271</t>
  </si>
  <si>
    <t>Phone-272</t>
  </si>
  <si>
    <t>Phone-273</t>
  </si>
  <si>
    <t>Phone-274</t>
  </si>
  <si>
    <t>Phone-275</t>
  </si>
  <si>
    <t>Phone-276</t>
  </si>
  <si>
    <t>Phone-277</t>
  </si>
  <si>
    <t>Phone-278</t>
  </si>
  <si>
    <t>Phone-279</t>
  </si>
  <si>
    <t>Phone-280</t>
  </si>
  <si>
    <t>Phone-281</t>
  </si>
  <si>
    <t>Phone-282</t>
  </si>
  <si>
    <t>Phone-283</t>
  </si>
  <si>
    <t>Phone-284</t>
  </si>
  <si>
    <t>Phone-285</t>
  </si>
  <si>
    <t>Phone-286</t>
  </si>
  <si>
    <t>Phone-287</t>
  </si>
  <si>
    <t>Phone-288</t>
  </si>
  <si>
    <t>Phone-289</t>
  </si>
  <si>
    <t>Phone-290</t>
  </si>
  <si>
    <t>Phone-291</t>
  </si>
  <si>
    <t>Phone-292</t>
  </si>
  <si>
    <t>Phone-293</t>
  </si>
  <si>
    <t>Phone-294</t>
  </si>
  <si>
    <t>Phone-295</t>
  </si>
  <si>
    <t>Phone-296</t>
  </si>
  <si>
    <t>Phone-297</t>
  </si>
  <si>
    <t>Phone-298</t>
  </si>
  <si>
    <t>Phone-299</t>
  </si>
  <si>
    <t>Phone-300</t>
  </si>
  <si>
    <t>Phone-301</t>
  </si>
  <si>
    <t>Phone-302</t>
  </si>
  <si>
    <t>Phone-303</t>
  </si>
  <si>
    <t>Phone-304</t>
  </si>
  <si>
    <t>Phone-305</t>
  </si>
  <si>
    <t>Phone-306</t>
  </si>
  <si>
    <t>Phone-307</t>
  </si>
  <si>
    <t>Phone-308</t>
  </si>
  <si>
    <t>Phone-309</t>
  </si>
  <si>
    <t>Phone-310</t>
  </si>
  <si>
    <t>Phone-311</t>
  </si>
  <si>
    <t>Phone-312</t>
  </si>
  <si>
    <t>Phone-313</t>
  </si>
  <si>
    <t>Phone-314</t>
  </si>
  <si>
    <t>Phone-315</t>
  </si>
  <si>
    <t>Phone-316</t>
  </si>
  <si>
    <t>Phone-317</t>
  </si>
  <si>
    <t>Phone-318</t>
  </si>
  <si>
    <t>Phone-319</t>
  </si>
  <si>
    <t>Phone-320</t>
  </si>
  <si>
    <t>Phone-321</t>
  </si>
  <si>
    <t>Phone-322</t>
  </si>
  <si>
    <t>Phone-323</t>
  </si>
  <si>
    <t>Phone-324</t>
  </si>
  <si>
    <t>Phone-325</t>
  </si>
  <si>
    <t>Phone-326</t>
  </si>
  <si>
    <t>Phone-327</t>
  </si>
  <si>
    <t>Phone-328</t>
  </si>
  <si>
    <t>Phone-329</t>
  </si>
  <si>
    <t>Phone-330</t>
  </si>
  <si>
    <t>Phone-331</t>
  </si>
  <si>
    <t>Phone-332</t>
  </si>
  <si>
    <t>Phone-333</t>
  </si>
  <si>
    <t>Phone-334</t>
  </si>
  <si>
    <t>Phone-335</t>
  </si>
  <si>
    <t>Phone-336</t>
  </si>
  <si>
    <t>Phone-337</t>
  </si>
  <si>
    <t>Phone-338</t>
  </si>
  <si>
    <t>Phone-339</t>
  </si>
  <si>
    <t>Phone-340</t>
  </si>
  <si>
    <t>Phone-341</t>
  </si>
  <si>
    <t>Phone-342</t>
  </si>
  <si>
    <t>Phone-343</t>
  </si>
  <si>
    <t>Phone-344</t>
  </si>
  <si>
    <t>Phone-345</t>
  </si>
  <si>
    <t>Phone-346</t>
  </si>
  <si>
    <t>Water Bill up stairs sep</t>
  </si>
  <si>
    <t>Water Bill down stairs sep</t>
  </si>
  <si>
    <t>Drinks with Informants</t>
  </si>
  <si>
    <t>Drinks with Cp-Dgre-Douane</t>
  </si>
  <si>
    <t>Nkoteng-Nanga</t>
  </si>
  <si>
    <t>Nanga-Nkoteng</t>
  </si>
  <si>
    <t>Yaounde-Nkoteng</t>
  </si>
  <si>
    <t>Nkoteng-Yaounde</t>
  </si>
  <si>
    <t>bertoua-Yaounde</t>
  </si>
  <si>
    <t>Yaounde-abong bang</t>
  </si>
  <si>
    <t>Yaounde-dimako</t>
  </si>
  <si>
    <t>dimako-Yaounde</t>
  </si>
  <si>
    <t>Garoua boulai-Yaounde</t>
  </si>
  <si>
    <t>Yaounde-sangmelima</t>
  </si>
  <si>
    <t>sangmelima-Yaounde</t>
  </si>
  <si>
    <t>Dschang-Yaounde</t>
  </si>
  <si>
    <t>(All)</t>
  </si>
  <si>
    <t xml:space="preserve">Ntui-Nanga </t>
  </si>
  <si>
    <t>Abong bang-Yaounde</t>
  </si>
  <si>
    <t>DSWF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</si>
</sst>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5" formatCode="_-* #,##0.00\ _€_-;\-* #,##0.00\ _€_-;_-* &quot;-&quot;??\ _€_-;_-@_-"/>
    <numFmt numFmtId="166" formatCode="_(* #,##0.00_);_(* \(#,##0.00\);_(* &quot;-&quot;??_);_(@_)"/>
    <numFmt numFmtId="167" formatCode="[$-409]mmmmm;@"/>
    <numFmt numFmtId="168" formatCode="#,##0;[Red]#,##0"/>
    <numFmt numFmtId="169" formatCode="d/m/yyyy"/>
    <numFmt numFmtId="172" formatCode="&quot;$&quot;#,##0"/>
    <numFmt numFmtId="175" formatCode="0.0000"/>
    <numFmt numFmtId="177" formatCode="dd/mm/yy;@"/>
    <numFmt numFmtId="178" formatCode="#,##0.0"/>
    <numFmt numFmtId="182" formatCode="0.000"/>
    <numFmt numFmtId="183" formatCode="#,##0\ _€"/>
  </numFmts>
  <fonts count="30">
    <font>
      <sz val="12"/>
      <color indexed="8"/>
      <name val="Verdana"/>
    </font>
    <font>
      <sz val="10"/>
      <name val="Arial"/>
      <family val="2"/>
    </font>
    <font>
      <sz val="12"/>
      <color indexed="8"/>
      <name val="Verdana"/>
      <family val="2"/>
    </font>
    <font>
      <sz val="12"/>
      <name val="Times New Roman"/>
      <family val="1"/>
    </font>
    <font>
      <sz val="12"/>
      <color indexed="8"/>
      <name val="Verdana"/>
      <family val="2"/>
    </font>
    <font>
      <sz val="10"/>
      <color indexed="8"/>
      <name val="Times New Roman"/>
      <family val="1"/>
    </font>
    <font>
      <b/>
      <sz val="11"/>
      <name val="Calibri"/>
      <family val="2"/>
    </font>
    <font>
      <sz val="11"/>
      <color indexed="8"/>
      <name val="Calibri"/>
      <family val="2"/>
    </font>
    <font>
      <sz val="11"/>
      <name val="Calibri"/>
      <family val="2"/>
    </font>
    <font>
      <sz val="10"/>
      <color indexed="8"/>
      <name val="Verdana"/>
      <family val="2"/>
    </font>
    <font>
      <b/>
      <sz val="10"/>
      <color indexed="8"/>
      <name val="Times New Roman"/>
      <family val="1"/>
    </font>
    <font>
      <sz val="8"/>
      <color indexed="8"/>
      <name val="Verdana"/>
      <family val="2"/>
    </font>
    <font>
      <sz val="10"/>
      <name val="Times New Roman"/>
      <family val="1"/>
    </font>
    <font>
      <sz val="10"/>
      <name val="Calibri"/>
      <family val="2"/>
    </font>
    <font>
      <b/>
      <sz val="9"/>
      <color indexed="81"/>
      <name val="Tahoma"/>
      <family val="2"/>
    </font>
    <font>
      <sz val="9"/>
      <color indexed="81"/>
      <name val="Tahoma"/>
      <family val="2"/>
    </font>
    <font>
      <sz val="10"/>
      <name val="Arial"/>
      <family val="2"/>
    </font>
    <font>
      <b/>
      <sz val="10"/>
      <name val="Times New Roman"/>
      <family val="1"/>
    </font>
    <font>
      <sz val="8"/>
      <name val="Verdana"/>
      <family val="2"/>
    </font>
    <font>
      <sz val="10"/>
      <name val="Arial"/>
      <family val="2"/>
    </font>
    <font>
      <sz val="12"/>
      <color indexed="8"/>
      <name val="Verdana"/>
      <family val="2"/>
      <charset val="238"/>
    </font>
    <font>
      <b/>
      <sz val="10"/>
      <color indexed="8"/>
      <name val="Verdana"/>
      <family val="2"/>
    </font>
    <font>
      <sz val="11"/>
      <color theme="1"/>
      <name val="Helvetica"/>
      <family val="2"/>
      <scheme val="minor"/>
    </font>
    <font>
      <sz val="12"/>
      <color rgb="FF000000"/>
      <name val="Verdana1"/>
    </font>
    <font>
      <b/>
      <sz val="10"/>
      <color rgb="FFFF0000"/>
      <name val="Times New Roman"/>
      <family val="1"/>
    </font>
    <font>
      <sz val="10"/>
      <color rgb="FFFF0000"/>
      <name val="Times New Roman"/>
      <family val="1"/>
    </font>
    <font>
      <sz val="10"/>
      <color indexed="8"/>
      <name val="Calibri"/>
      <family val="2"/>
    </font>
    <font>
      <sz val="12"/>
      <color indexed="8"/>
      <name val="Calibri"/>
      <family val="2"/>
    </font>
    <font>
      <u/>
      <sz val="10"/>
      <color indexed="12"/>
      <name val="Arial"/>
      <family val="2"/>
    </font>
    <font>
      <sz val="8"/>
      <name val="Verdana"/>
      <family val="2"/>
    </font>
  </fonts>
  <fills count="6">
    <fill>
      <patternFill patternType="none"/>
    </fill>
    <fill>
      <patternFill patternType="gray125"/>
    </fill>
    <fill>
      <patternFill patternType="solid">
        <fgColor indexed="49"/>
        <bgColor indexed="64"/>
      </patternFill>
    </fill>
    <fill>
      <patternFill patternType="solid">
        <fgColor indexed="13"/>
        <bgColor indexed="64"/>
      </patternFill>
    </fill>
    <fill>
      <patternFill patternType="solid">
        <fgColor theme="0"/>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5"/>
      </top>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style="thin">
        <color rgb="FFABABAB"/>
      </left>
      <right style="thin">
        <color rgb="FFABABAB"/>
      </right>
      <top style="thin">
        <color rgb="FFABABAB"/>
      </top>
      <bottom/>
      <diagonal/>
    </border>
    <border>
      <left style="thin">
        <color rgb="FFABABAB"/>
      </left>
      <right/>
      <top style="thin">
        <color indexed="65"/>
      </top>
      <bottom/>
      <diagonal/>
    </border>
    <border>
      <left style="thin">
        <color rgb="FFABABAB"/>
      </left>
      <right style="thin">
        <color rgb="FFABABAB"/>
      </right>
      <top style="thin">
        <color indexed="65"/>
      </top>
      <bottom/>
      <diagonal/>
    </border>
    <border>
      <left style="thin">
        <color rgb="FFABABAB"/>
      </left>
      <right/>
      <top style="thin">
        <color rgb="FFABABAB"/>
      </top>
      <bottom style="thin">
        <color rgb="FFABABAB"/>
      </bottom>
      <diagonal/>
    </border>
    <border>
      <left/>
      <right/>
      <top style="thin">
        <color rgb="FFABABAB"/>
      </top>
      <bottom style="thin">
        <color rgb="FFABABAB"/>
      </bottom>
      <diagonal/>
    </border>
    <border>
      <left style="thin">
        <color rgb="FFABABAB"/>
      </left>
      <right style="thin">
        <color rgb="FFABABAB"/>
      </right>
      <top style="thin">
        <color rgb="FFABABAB"/>
      </top>
      <bottom style="thin">
        <color rgb="FFABABAB"/>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32">
    <xf numFmtId="0" fontId="0" fillId="0" borderId="0" applyNumberFormat="0" applyFill="0" applyBorder="0" applyProtection="0">
      <alignment vertical="top" wrapText="1"/>
    </xf>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0" fontId="23" fillId="0" borderId="0" applyNumberFormat="0" applyBorder="0" applyProtection="0">
      <alignment vertical="top" wrapText="1"/>
    </xf>
    <xf numFmtId="0" fontId="7" fillId="0" borderId="0"/>
    <xf numFmtId="165" fontId="4"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0" fontId="1" fillId="0" borderId="0"/>
    <xf numFmtId="0" fontId="22" fillId="0" borderId="0"/>
    <xf numFmtId="0" fontId="19" fillId="0" borderId="0"/>
    <xf numFmtId="0" fontId="1" fillId="0" borderId="0"/>
    <xf numFmtId="0" fontId="1" fillId="0" borderId="0"/>
    <xf numFmtId="0" fontId="22" fillId="0" borderId="0"/>
    <xf numFmtId="0" fontId="22" fillId="0" borderId="0"/>
    <xf numFmtId="0" fontId="22" fillId="0" borderId="0"/>
    <xf numFmtId="0" fontId="2" fillId="0" borderId="0" applyNumberFormat="0" applyFill="0" applyBorder="0" applyProtection="0">
      <alignment vertical="top" wrapText="1"/>
    </xf>
    <xf numFmtId="0" fontId="22" fillId="0" borderId="0"/>
    <xf numFmtId="0" fontId="1" fillId="0" borderId="0"/>
    <xf numFmtId="0" fontId="2" fillId="0" borderId="0" applyNumberFormat="0" applyFill="0" applyBorder="0" applyProtection="0">
      <alignment vertical="top" wrapText="1"/>
    </xf>
    <xf numFmtId="0" fontId="1" fillId="0" borderId="0"/>
    <xf numFmtId="0" fontId="1" fillId="0" borderId="0"/>
    <xf numFmtId="0" fontId="16" fillId="0" borderId="0"/>
    <xf numFmtId="0" fontId="22" fillId="0" borderId="0"/>
    <xf numFmtId="0" fontId="1" fillId="0" borderId="0"/>
    <xf numFmtId="0" fontId="22" fillId="0" borderId="0"/>
    <xf numFmtId="0" fontId="1" fillId="0" borderId="0"/>
    <xf numFmtId="0" fontId="20" fillId="0" borderId="0" applyNumberFormat="0" applyFill="0" applyBorder="0" applyProtection="0">
      <alignment vertical="top" wrapText="1"/>
    </xf>
    <xf numFmtId="9" fontId="2" fillId="0" borderId="0" applyFont="0" applyFill="0" applyBorder="0" applyAlignment="0" applyProtection="0"/>
    <xf numFmtId="0" fontId="28" fillId="0" borderId="0" applyNumberFormat="0" applyFill="0" applyBorder="0" applyAlignment="0" applyProtection="0">
      <alignment vertical="top"/>
      <protection locked="0"/>
    </xf>
  </cellStyleXfs>
  <cellXfs count="159">
    <xf numFmtId="0" fontId="0" fillId="0" borderId="0" xfId="0">
      <alignment vertical="top" wrapText="1"/>
    </xf>
    <xf numFmtId="0" fontId="9" fillId="0" borderId="0" xfId="0" applyFont="1">
      <alignment vertical="top" wrapText="1"/>
    </xf>
    <xf numFmtId="0" fontId="11" fillId="0" borderId="0" xfId="0" applyFont="1">
      <alignment vertical="top" wrapText="1"/>
    </xf>
    <xf numFmtId="3" fontId="11" fillId="0" borderId="0" xfId="0" applyNumberFormat="1" applyFont="1">
      <alignment vertical="top" wrapText="1"/>
    </xf>
    <xf numFmtId="0" fontId="0" fillId="0" borderId="0" xfId="0" applyAlignment="1"/>
    <xf numFmtId="3" fontId="5" fillId="0" borderId="0" xfId="0" applyNumberFormat="1" applyFont="1">
      <alignment vertical="top" wrapText="1"/>
    </xf>
    <xf numFmtId="2" fontId="11" fillId="0" borderId="0" xfId="0" applyNumberFormat="1" applyFont="1">
      <alignment vertical="top" wrapText="1"/>
    </xf>
    <xf numFmtId="0" fontId="0" fillId="0" borderId="0" xfId="0" applyFill="1" applyAlignment="1"/>
    <xf numFmtId="3" fontId="0" fillId="0" borderId="0" xfId="0" applyNumberFormat="1" applyAlignment="1"/>
    <xf numFmtId="175" fontId="11" fillId="0" borderId="0" xfId="0" applyNumberFormat="1" applyFont="1">
      <alignment vertical="top" wrapText="1"/>
    </xf>
    <xf numFmtId="3" fontId="9" fillId="0" borderId="0" xfId="0" applyNumberFormat="1" applyFont="1">
      <alignment vertical="top" wrapText="1"/>
    </xf>
    <xf numFmtId="49" fontId="5" fillId="0" borderId="1" xfId="0" applyNumberFormat="1" applyFont="1" applyBorder="1">
      <alignment vertical="top" wrapText="1"/>
    </xf>
    <xf numFmtId="3" fontId="5" fillId="0" borderId="1" xfId="0" applyNumberFormat="1" applyFont="1" applyBorder="1">
      <alignment vertical="top" wrapText="1"/>
    </xf>
    <xf numFmtId="3" fontId="5" fillId="0" borderId="1" xfId="0" applyNumberFormat="1" applyFont="1" applyBorder="1" applyAlignment="1">
      <alignment vertical="center" wrapText="1"/>
    </xf>
    <xf numFmtId="168" fontId="5" fillId="0" borderId="1" xfId="0" applyNumberFormat="1" applyFont="1" applyBorder="1">
      <alignment vertical="top" wrapText="1"/>
    </xf>
    <xf numFmtId="3" fontId="12" fillId="0" borderId="1" xfId="0" applyNumberFormat="1" applyFont="1" applyBorder="1">
      <alignment vertical="top" wrapText="1"/>
    </xf>
    <xf numFmtId="3" fontId="12" fillId="0" borderId="1" xfId="0" applyNumberFormat="1" applyFont="1" applyBorder="1" applyAlignment="1">
      <alignment vertical="center" wrapText="1"/>
    </xf>
    <xf numFmtId="3" fontId="10" fillId="4" borderId="1" xfId="0" applyNumberFormat="1" applyFont="1" applyFill="1" applyBorder="1" applyAlignment="1">
      <alignment vertical="center" wrapText="1"/>
    </xf>
    <xf numFmtId="3" fontId="5" fillId="4" borderId="1" xfId="0" applyNumberFormat="1" applyFont="1" applyFill="1" applyBorder="1" applyAlignment="1">
      <alignment vertical="center" wrapText="1"/>
    </xf>
    <xf numFmtId="172" fontId="5" fillId="4" borderId="1" xfId="0" applyNumberFormat="1" applyFont="1" applyFill="1" applyBorder="1" applyAlignment="1">
      <alignment vertical="center" wrapText="1"/>
    </xf>
    <xf numFmtId="168" fontId="5" fillId="0" borderId="1" xfId="0" applyNumberFormat="1" applyFont="1" applyBorder="1" applyAlignment="1">
      <alignment vertical="center" wrapText="1"/>
    </xf>
    <xf numFmtId="165" fontId="11" fillId="0" borderId="0" xfId="7" applyFont="1" applyAlignment="1">
      <alignment vertical="top" wrapText="1"/>
    </xf>
    <xf numFmtId="168" fontId="0" fillId="0" borderId="0" xfId="0" applyNumberFormat="1">
      <alignment vertical="top" wrapText="1"/>
    </xf>
    <xf numFmtId="167" fontId="10" fillId="2" borderId="1" xfId="0" applyNumberFormat="1" applyFont="1" applyFill="1" applyBorder="1" applyAlignment="1">
      <alignment horizontal="center" vertical="center" wrapText="1"/>
    </xf>
    <xf numFmtId="0" fontId="10" fillId="3" borderId="1" xfId="0" applyFont="1" applyFill="1" applyBorder="1" applyAlignment="1">
      <alignment horizontal="left" vertical="center" wrapText="1"/>
    </xf>
    <xf numFmtId="3" fontId="10" fillId="3" borderId="1" xfId="0" applyNumberFormat="1" applyFont="1" applyFill="1" applyBorder="1" applyAlignment="1">
      <alignment vertical="center" wrapText="1"/>
    </xf>
    <xf numFmtId="3" fontId="5" fillId="0" borderId="1" xfId="0" applyNumberFormat="1" applyFont="1" applyFill="1" applyBorder="1">
      <alignment vertical="top" wrapText="1"/>
    </xf>
    <xf numFmtId="3" fontId="10" fillId="0" borderId="1" xfId="0" applyNumberFormat="1" applyFont="1" applyFill="1" applyBorder="1" applyAlignment="1">
      <alignment vertical="center" wrapText="1"/>
    </xf>
    <xf numFmtId="3" fontId="5" fillId="0" borderId="1" xfId="0" applyNumberFormat="1" applyFont="1" applyFill="1" applyBorder="1" applyAlignment="1">
      <alignment vertical="center" wrapText="1"/>
    </xf>
    <xf numFmtId="3" fontId="24" fillId="3" borderId="1" xfId="0" applyNumberFormat="1" applyFont="1" applyFill="1" applyBorder="1" applyAlignment="1">
      <alignment vertical="center" wrapText="1"/>
    </xf>
    <xf numFmtId="0" fontId="5" fillId="0" borderId="1" xfId="0" applyFont="1" applyBorder="1">
      <alignment vertical="top" wrapText="1"/>
    </xf>
    <xf numFmtId="0" fontId="3" fillId="5" borderId="1" xfId="0" applyFont="1" applyFill="1" applyBorder="1" applyAlignment="1">
      <alignment horizontal="left" vertical="center"/>
    </xf>
    <xf numFmtId="17" fontId="10" fillId="0" borderId="1" xfId="0" applyNumberFormat="1" applyFont="1" applyFill="1" applyBorder="1" applyAlignment="1">
      <alignment horizontal="left" vertical="center" wrapText="1"/>
    </xf>
    <xf numFmtId="0" fontId="13" fillId="0" borderId="1" xfId="0" applyFont="1" applyFill="1" applyBorder="1" applyAlignment="1">
      <alignment horizontal="left" vertical="top" wrapText="1"/>
    </xf>
    <xf numFmtId="4" fontId="11" fillId="0" borderId="0" xfId="0" applyNumberFormat="1" applyFont="1">
      <alignment vertical="top" wrapText="1"/>
    </xf>
    <xf numFmtId="3" fontId="17" fillId="3" borderId="1" xfId="0" applyNumberFormat="1" applyFont="1" applyFill="1" applyBorder="1" applyAlignment="1">
      <alignment vertical="center" wrapText="1"/>
    </xf>
    <xf numFmtId="3" fontId="10" fillId="3" borderId="1" xfId="7" applyNumberFormat="1" applyFont="1" applyFill="1" applyBorder="1" applyAlignment="1">
      <alignment vertical="center" wrapText="1"/>
    </xf>
    <xf numFmtId="168" fontId="17" fillId="3" borderId="1" xfId="0" applyNumberFormat="1" applyFont="1" applyFill="1" applyBorder="1" applyAlignment="1">
      <alignment vertical="center" wrapText="1"/>
    </xf>
    <xf numFmtId="178" fontId="17" fillId="3" borderId="1" xfId="0" applyNumberFormat="1" applyFont="1" applyFill="1" applyBorder="1" applyAlignment="1">
      <alignment vertical="center" wrapText="1"/>
    </xf>
    <xf numFmtId="0" fontId="18" fillId="0" borderId="0" xfId="0" applyFont="1">
      <alignment vertical="top" wrapText="1"/>
    </xf>
    <xf numFmtId="3" fontId="25" fillId="0" borderId="1" xfId="0" applyNumberFormat="1" applyFont="1" applyBorder="1">
      <alignment vertical="top" wrapText="1"/>
    </xf>
    <xf numFmtId="3" fontId="9" fillId="0" borderId="2" xfId="0" applyNumberFormat="1" applyFont="1" applyBorder="1">
      <alignment vertical="top" wrapText="1"/>
    </xf>
    <xf numFmtId="3" fontId="9" fillId="0" borderId="2" xfId="0" applyNumberFormat="1" applyFont="1" applyBorder="1" applyAlignment="1">
      <alignment horizontal="center" vertical="top" wrapText="1"/>
    </xf>
    <xf numFmtId="0" fontId="9" fillId="0" borderId="3" xfId="0" pivotButton="1" applyFont="1" applyBorder="1">
      <alignment vertical="top" wrapText="1"/>
    </xf>
    <xf numFmtId="0" fontId="9" fillId="0" borderId="4" xfId="0" applyFont="1" applyBorder="1">
      <alignment vertical="top" wrapText="1"/>
    </xf>
    <xf numFmtId="0" fontId="9" fillId="0" borderId="5" xfId="0" applyFont="1" applyBorder="1">
      <alignment vertical="top" wrapText="1"/>
    </xf>
    <xf numFmtId="0" fontId="9" fillId="0" borderId="7" xfId="0" applyFont="1" applyBorder="1">
      <alignment vertical="top" wrapText="1"/>
    </xf>
    <xf numFmtId="0" fontId="0" fillId="0" borderId="3" xfId="0" pivotButton="1" applyBorder="1">
      <alignment vertical="top" wrapText="1"/>
    </xf>
    <xf numFmtId="0" fontId="0" fillId="0" borderId="7" xfId="0" applyBorder="1">
      <alignment vertical="top" wrapText="1"/>
    </xf>
    <xf numFmtId="0" fontId="0" fillId="0" borderId="3" xfId="0" applyBorder="1" applyAlignment="1">
      <alignment horizontal="left" vertical="top" wrapText="1"/>
    </xf>
    <xf numFmtId="0" fontId="0" fillId="0" borderId="8" xfId="0" applyBorder="1" applyAlignment="1">
      <alignment horizontal="left" vertical="top" wrapText="1"/>
    </xf>
    <xf numFmtId="0" fontId="0" fillId="0" borderId="10" xfId="0" applyBorder="1" applyAlignment="1">
      <alignment horizontal="left" vertical="top" wrapText="1"/>
    </xf>
    <xf numFmtId="0" fontId="0" fillId="0" borderId="7" xfId="0" applyNumberFormat="1" applyBorder="1">
      <alignment vertical="top" wrapText="1"/>
    </xf>
    <xf numFmtId="0" fontId="0" fillId="0" borderId="12" xfId="0" applyNumberFormat="1" applyBorder="1">
      <alignment vertical="top" wrapText="1"/>
    </xf>
    <xf numFmtId="0" fontId="0" fillId="0" borderId="9" xfId="0" applyNumberFormat="1" applyBorder="1">
      <alignment vertical="top" wrapText="1"/>
    </xf>
    <xf numFmtId="3" fontId="9" fillId="0" borderId="6" xfId="0" applyNumberFormat="1" applyFont="1" applyBorder="1">
      <alignment vertical="top" wrapText="1"/>
    </xf>
    <xf numFmtId="3" fontId="9" fillId="0" borderId="11" xfId="0" applyNumberFormat="1" applyFont="1" applyBorder="1">
      <alignment vertical="top" wrapText="1"/>
    </xf>
    <xf numFmtId="0" fontId="21" fillId="0" borderId="3" xfId="0" applyFont="1" applyBorder="1" applyAlignment="1">
      <alignment horizontal="left" vertical="top" wrapText="1"/>
    </xf>
    <xf numFmtId="0" fontId="21" fillId="0" borderId="8" xfId="0" applyFont="1" applyBorder="1" applyAlignment="1">
      <alignment horizontal="left" vertical="top" wrapText="1"/>
    </xf>
    <xf numFmtId="0" fontId="21" fillId="0" borderId="10" xfId="0" applyFont="1" applyBorder="1" applyAlignment="1">
      <alignment horizontal="left" vertical="top" wrapText="1"/>
    </xf>
    <xf numFmtId="3" fontId="21" fillId="0" borderId="7" xfId="0" applyNumberFormat="1" applyFont="1" applyBorder="1">
      <alignment vertical="top" wrapText="1"/>
    </xf>
    <xf numFmtId="3" fontId="21" fillId="0" borderId="9" xfId="0" applyNumberFormat="1" applyFont="1" applyBorder="1">
      <alignment vertical="top" wrapText="1"/>
    </xf>
    <xf numFmtId="3" fontId="21" fillId="0" borderId="12" xfId="0" applyNumberFormat="1" applyFont="1" applyBorder="1">
      <alignment vertical="top"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3" fontId="9" fillId="0" borderId="3" xfId="0" applyNumberFormat="1" applyFont="1" applyBorder="1" applyAlignment="1">
      <alignment horizontal="center" vertical="top" wrapText="1"/>
    </xf>
    <xf numFmtId="3" fontId="9" fillId="0" borderId="6" xfId="0" applyNumberFormat="1" applyFont="1" applyBorder="1" applyAlignment="1">
      <alignment horizontal="center" vertical="top" wrapText="1"/>
    </xf>
    <xf numFmtId="3" fontId="9" fillId="0" borderId="8" xfId="0" applyNumberFormat="1" applyFont="1" applyBorder="1" applyAlignment="1">
      <alignment horizontal="center" vertical="top" wrapText="1"/>
    </xf>
    <xf numFmtId="3" fontId="9" fillId="0" borderId="10" xfId="0" applyNumberFormat="1" applyFont="1" applyBorder="1" applyAlignment="1">
      <alignment horizontal="center" vertical="top" wrapText="1"/>
    </xf>
    <xf numFmtId="3" fontId="9" fillId="0" borderId="11" xfId="0" applyNumberFormat="1" applyFont="1" applyBorder="1" applyAlignment="1">
      <alignment horizontal="center" vertical="top" wrapText="1"/>
    </xf>
    <xf numFmtId="0" fontId="26" fillId="0" borderId="0" xfId="0" applyFont="1">
      <alignment vertical="top" wrapText="1"/>
    </xf>
    <xf numFmtId="0" fontId="27" fillId="0" borderId="0" xfId="0" applyFont="1">
      <alignment vertical="top" wrapText="1"/>
    </xf>
    <xf numFmtId="49" fontId="6" fillId="4" borderId="1" xfId="0" applyNumberFormat="1" applyFont="1" applyFill="1" applyBorder="1" applyAlignment="1">
      <alignment horizontal="center" vertical="center" wrapText="1"/>
    </xf>
    <xf numFmtId="3" fontId="6" fillId="4" borderId="1" xfId="0" applyNumberFormat="1" applyFont="1" applyFill="1" applyBorder="1" applyAlignment="1">
      <alignment horizontal="center" vertical="center" wrapText="1"/>
    </xf>
    <xf numFmtId="172" fontId="6" fillId="4" borderId="1" xfId="0" applyNumberFormat="1" applyFont="1" applyFill="1" applyBorder="1" applyAlignment="1">
      <alignment horizontal="center" vertical="center" wrapText="1"/>
    </xf>
    <xf numFmtId="167" fontId="6" fillId="4" borderId="1" xfId="0" applyNumberFormat="1" applyFont="1" applyFill="1" applyBorder="1" applyAlignment="1">
      <alignment horizontal="center" vertical="center" wrapText="1"/>
    </xf>
    <xf numFmtId="0" fontId="7" fillId="4" borderId="0" xfId="0" applyFont="1" applyFill="1" applyAlignment="1">
      <alignment horizontal="center" vertical="top" wrapText="1"/>
    </xf>
    <xf numFmtId="1" fontId="8" fillId="4" borderId="1" xfId="0" applyNumberFormat="1" applyFont="1" applyFill="1" applyBorder="1" applyAlignment="1">
      <alignment horizontal="left" vertical="center"/>
    </xf>
    <xf numFmtId="0" fontId="8" fillId="4" borderId="1" xfId="0" applyNumberFormat="1" applyFont="1" applyFill="1" applyBorder="1" applyAlignment="1">
      <alignment horizontal="left" vertical="center"/>
    </xf>
    <xf numFmtId="0" fontId="8" fillId="4" borderId="1" xfId="0" applyFont="1" applyFill="1" applyBorder="1" applyAlignment="1">
      <alignment horizontal="left" vertical="center"/>
    </xf>
    <xf numFmtId="182" fontId="8" fillId="4" borderId="1" xfId="0" applyNumberFormat="1" applyFont="1" applyFill="1" applyBorder="1" applyAlignment="1">
      <alignment horizontal="right" vertical="center" wrapText="1"/>
    </xf>
    <xf numFmtId="0" fontId="7" fillId="4" borderId="0" xfId="0" applyFont="1" applyFill="1">
      <alignment vertical="top" wrapText="1"/>
    </xf>
    <xf numFmtId="1" fontId="7" fillId="4" borderId="1" xfId="0" applyNumberFormat="1" applyFont="1" applyFill="1" applyBorder="1" applyAlignment="1">
      <alignment horizontal="left" vertical="center"/>
    </xf>
    <xf numFmtId="1" fontId="8" fillId="4" borderId="1" xfId="0" applyNumberFormat="1" applyFont="1" applyFill="1" applyBorder="1" applyAlignment="1">
      <alignment horizontal="center" vertical="center"/>
    </xf>
    <xf numFmtId="1" fontId="7" fillId="4" borderId="1" xfId="0" applyNumberFormat="1" applyFont="1" applyFill="1" applyBorder="1" applyAlignment="1">
      <alignment horizontal="left" vertical="center" wrapText="1"/>
    </xf>
    <xf numFmtId="1" fontId="8" fillId="4" borderId="1" xfId="0" applyNumberFormat="1" applyFont="1" applyFill="1" applyBorder="1" applyAlignment="1">
      <alignment horizontal="left" vertical="center" wrapText="1"/>
    </xf>
    <xf numFmtId="0" fontId="7" fillId="4" borderId="0" xfId="0" applyFont="1" applyFill="1" applyAlignment="1">
      <alignment horizontal="right" vertical="top" wrapText="1"/>
    </xf>
    <xf numFmtId="0" fontId="7" fillId="4" borderId="0" xfId="0" applyFont="1" applyFill="1" applyAlignment="1">
      <alignment horizontal="left" vertical="top" wrapText="1"/>
    </xf>
    <xf numFmtId="0" fontId="8" fillId="4" borderId="0" xfId="0" applyFont="1" applyFill="1" applyAlignment="1">
      <alignment horizontal="left" vertical="top" wrapText="1"/>
    </xf>
    <xf numFmtId="177" fontId="6" fillId="0" borderId="1" xfId="0" applyNumberFormat="1" applyFont="1" applyFill="1" applyBorder="1" applyAlignment="1">
      <alignment horizontal="center" vertical="center"/>
    </xf>
    <xf numFmtId="0" fontId="7" fillId="0" borderId="0" xfId="0" applyFont="1" applyFill="1" applyAlignment="1">
      <alignment horizontal="right" vertical="top" wrapText="1"/>
    </xf>
    <xf numFmtId="1" fontId="8" fillId="0" borderId="1" xfId="0" applyNumberFormat="1" applyFont="1" applyFill="1" applyBorder="1" applyAlignment="1">
      <alignment horizontal="left"/>
    </xf>
    <xf numFmtId="0" fontId="7" fillId="4" borderId="1" xfId="0" applyFont="1" applyFill="1" applyBorder="1" applyAlignment="1">
      <alignment horizontal="center" vertical="top" wrapText="1"/>
    </xf>
    <xf numFmtId="49" fontId="8" fillId="0" borderId="1" xfId="0" applyNumberFormat="1" applyFont="1" applyBorder="1" applyAlignment="1">
      <alignment horizontal="left"/>
    </xf>
    <xf numFmtId="49" fontId="8" fillId="0" borderId="1" xfId="31" applyNumberFormat="1" applyFont="1" applyBorder="1" applyAlignment="1" applyProtection="1">
      <alignment horizontal="left"/>
    </xf>
    <xf numFmtId="0" fontId="7" fillId="0" borderId="1" xfId="0" applyNumberFormat="1" applyFont="1" applyFill="1" applyBorder="1" applyAlignment="1">
      <alignment horizontal="left" vertical="center"/>
    </xf>
    <xf numFmtId="49" fontId="8" fillId="0" borderId="1" xfId="0" applyNumberFormat="1" applyFont="1" applyFill="1" applyBorder="1" applyAlignment="1">
      <alignment horizontal="left"/>
    </xf>
    <xf numFmtId="1" fontId="7" fillId="0" borderId="1" xfId="0" applyNumberFormat="1" applyFont="1" applyBorder="1" applyAlignment="1">
      <alignment horizontal="left" wrapText="1"/>
    </xf>
    <xf numFmtId="1" fontId="8" fillId="4" borderId="1" xfId="0" applyNumberFormat="1" applyFont="1" applyFill="1" applyBorder="1" applyAlignment="1">
      <alignment horizontal="left"/>
    </xf>
    <xf numFmtId="1" fontId="7" fillId="4" borderId="1" xfId="0" applyNumberFormat="1" applyFont="1" applyFill="1" applyBorder="1" applyAlignment="1">
      <alignment horizontal="left"/>
    </xf>
    <xf numFmtId="1" fontId="8" fillId="0" borderId="1" xfId="0" applyNumberFormat="1" applyFont="1" applyBorder="1" applyAlignment="1">
      <alignment horizontal="left"/>
    </xf>
    <xf numFmtId="1" fontId="7" fillId="0" borderId="1" xfId="0" applyNumberFormat="1" applyFont="1" applyFill="1" applyBorder="1" applyAlignment="1">
      <alignment horizontal="left" wrapText="1"/>
    </xf>
    <xf numFmtId="183" fontId="8" fillId="0" borderId="1" xfId="0" applyNumberFormat="1" applyFont="1" applyFill="1" applyBorder="1" applyAlignment="1">
      <alignment horizontal="left" vertical="top" wrapText="1"/>
    </xf>
    <xf numFmtId="49" fontId="8" fillId="4" borderId="1" xfId="0" applyNumberFormat="1" applyFont="1" applyFill="1" applyBorder="1" applyAlignment="1">
      <alignment horizontal="left" vertical="center"/>
    </xf>
    <xf numFmtId="1" fontId="7" fillId="0" borderId="1" xfId="0" applyNumberFormat="1" applyFont="1" applyBorder="1" applyAlignment="1">
      <alignment horizontal="center"/>
    </xf>
    <xf numFmtId="1" fontId="7" fillId="0" borderId="1" xfId="0" applyNumberFormat="1" applyFont="1" applyBorder="1" applyAlignment="1">
      <alignment horizontal="left"/>
    </xf>
    <xf numFmtId="1" fontId="7" fillId="4" borderId="1" xfId="0" applyNumberFormat="1" applyFont="1" applyFill="1" applyBorder="1" applyAlignment="1">
      <alignment horizontal="center"/>
    </xf>
    <xf numFmtId="1" fontId="7" fillId="0" borderId="1" xfId="0" applyNumberFormat="1" applyFont="1" applyBorder="1" applyAlignment="1">
      <alignment horizontal="left" vertical="center"/>
    </xf>
    <xf numFmtId="3" fontId="7" fillId="0" borderId="1" xfId="0" applyNumberFormat="1" applyFont="1" applyBorder="1" applyAlignment="1">
      <alignment horizontal="left" vertical="center" wrapText="1"/>
    </xf>
    <xf numFmtId="1" fontId="8" fillId="4" borderId="1" xfId="0" applyNumberFormat="1" applyFont="1" applyFill="1" applyBorder="1" applyAlignment="1">
      <alignment horizontal="left" wrapText="1"/>
    </xf>
    <xf numFmtId="183" fontId="7" fillId="0" borderId="1" xfId="0" applyNumberFormat="1" applyFont="1" applyFill="1" applyBorder="1" applyAlignment="1">
      <alignment horizontal="left" vertical="top" wrapText="1"/>
    </xf>
    <xf numFmtId="49" fontId="8" fillId="0" borderId="1" xfId="0" applyNumberFormat="1" applyFont="1" applyFill="1" applyBorder="1" applyAlignment="1">
      <alignment horizontal="left" vertical="center"/>
    </xf>
    <xf numFmtId="183" fontId="7" fillId="0" borderId="1" xfId="0" applyNumberFormat="1" applyFont="1" applyBorder="1" applyAlignment="1">
      <alignment horizontal="left" vertical="top" wrapText="1"/>
    </xf>
    <xf numFmtId="1" fontId="8" fillId="0" borderId="1" xfId="0" applyNumberFormat="1" applyFont="1" applyBorder="1" applyAlignment="1">
      <alignment horizontal="left" wrapText="1"/>
    </xf>
    <xf numFmtId="1" fontId="7" fillId="0" borderId="1" xfId="0" applyNumberFormat="1" applyFont="1" applyFill="1" applyBorder="1" applyAlignment="1">
      <alignment horizontal="left"/>
    </xf>
    <xf numFmtId="3" fontId="7" fillId="0" borderId="1" xfId="0" applyNumberFormat="1" applyFont="1" applyFill="1" applyBorder="1" applyAlignment="1">
      <alignment horizontal="left" vertical="top" wrapText="1"/>
    </xf>
    <xf numFmtId="1" fontId="8" fillId="0" borderId="1" xfId="18" applyNumberFormat="1" applyFont="1" applyBorder="1" applyAlignment="1">
      <alignment horizontal="left"/>
    </xf>
    <xf numFmtId="169" fontId="7" fillId="0" borderId="1" xfId="0" applyNumberFormat="1" applyFont="1" applyFill="1" applyBorder="1" applyAlignment="1">
      <alignment horizontal="right" vertical="top" wrapText="1"/>
    </xf>
    <xf numFmtId="169" fontId="8" fillId="0" borderId="1" xfId="0" applyNumberFormat="1" applyFont="1" applyFill="1" applyBorder="1" applyAlignment="1">
      <alignment horizontal="right" vertical="top" wrapText="1"/>
    </xf>
    <xf numFmtId="0" fontId="7" fillId="0" borderId="1" xfId="0" applyNumberFormat="1" applyFont="1" applyFill="1" applyBorder="1" applyAlignment="1">
      <alignment horizontal="left"/>
    </xf>
    <xf numFmtId="0" fontId="8" fillId="0" borderId="1" xfId="31" applyFont="1" applyFill="1" applyBorder="1" applyAlignment="1" applyProtection="1">
      <alignment horizontal="left"/>
    </xf>
    <xf numFmtId="0" fontId="8" fillId="0" borderId="1" xfId="0" applyFont="1" applyFill="1" applyBorder="1" applyAlignment="1" applyProtection="1">
      <alignment horizontal="left" vertical="top" wrapText="1"/>
    </xf>
    <xf numFmtId="49" fontId="8" fillId="0" borderId="1" xfId="0" applyNumberFormat="1" applyFont="1" applyBorder="1" applyAlignment="1" applyProtection="1">
      <alignment horizontal="left" vertical="top" wrapText="1"/>
    </xf>
    <xf numFmtId="3" fontId="7" fillId="4" borderId="1" xfId="0" applyNumberFormat="1" applyFont="1" applyFill="1" applyBorder="1" applyAlignment="1">
      <alignment horizontal="left" vertical="top" wrapText="1"/>
    </xf>
    <xf numFmtId="1" fontId="7" fillId="0" borderId="1" xfId="0" applyNumberFormat="1" applyFont="1" applyBorder="1" applyAlignment="1">
      <alignment horizontal="left" vertical="top" wrapText="1"/>
    </xf>
    <xf numFmtId="168" fontId="7" fillId="0" borderId="1" xfId="0" applyNumberFormat="1" applyFont="1" applyBorder="1" applyAlignment="1">
      <alignment horizontal="left" vertical="top" wrapText="1"/>
    </xf>
    <xf numFmtId="168" fontId="7" fillId="4" borderId="1" xfId="0" applyNumberFormat="1" applyFont="1" applyFill="1" applyBorder="1" applyAlignment="1">
      <alignment horizontal="left" vertical="top" wrapText="1"/>
    </xf>
    <xf numFmtId="3" fontId="8" fillId="4" borderId="1" xfId="0" applyNumberFormat="1" applyFont="1" applyFill="1" applyBorder="1" applyAlignment="1">
      <alignment horizontal="left" vertical="top" wrapText="1"/>
    </xf>
    <xf numFmtId="168" fontId="7" fillId="0" borderId="1" xfId="0" applyNumberFormat="1" applyFont="1" applyBorder="1" applyAlignment="1">
      <alignment horizontal="left" vertical="top"/>
    </xf>
    <xf numFmtId="168" fontId="7" fillId="0" borderId="1" xfId="0" applyNumberFormat="1" applyFont="1" applyFill="1" applyBorder="1" applyAlignment="1">
      <alignment horizontal="left" vertical="center"/>
    </xf>
    <xf numFmtId="3" fontId="7" fillId="0" borderId="1" xfId="0" applyNumberFormat="1" applyFont="1" applyFill="1" applyBorder="1" applyAlignment="1">
      <alignment horizontal="left" vertical="center"/>
    </xf>
    <xf numFmtId="3" fontId="7" fillId="0" borderId="1" xfId="0" applyNumberFormat="1" applyFont="1" applyBorder="1" applyAlignment="1">
      <alignment horizontal="left" vertical="top" wrapText="1"/>
    </xf>
    <xf numFmtId="3" fontId="8" fillId="0" borderId="1" xfId="0" applyNumberFormat="1" applyFont="1" applyBorder="1" applyAlignment="1">
      <alignment horizontal="left" vertical="top" wrapText="1"/>
    </xf>
    <xf numFmtId="168" fontId="7" fillId="0" borderId="1" xfId="0" applyNumberFormat="1" applyFont="1" applyFill="1" applyBorder="1" applyAlignment="1">
      <alignment horizontal="left" vertical="top" wrapText="1"/>
    </xf>
    <xf numFmtId="172" fontId="8" fillId="4" borderId="1" xfId="0" applyNumberFormat="1" applyFont="1" applyFill="1" applyBorder="1" applyAlignment="1">
      <alignment horizontal="left" vertical="center" wrapText="1"/>
    </xf>
    <xf numFmtId="1" fontId="7" fillId="4" borderId="1" xfId="0" applyNumberFormat="1" applyFont="1" applyFill="1" applyBorder="1" applyAlignment="1">
      <alignment horizontal="center" vertical="center"/>
    </xf>
    <xf numFmtId="172" fontId="7" fillId="4" borderId="0" xfId="0" applyNumberFormat="1" applyFont="1" applyFill="1" applyAlignment="1">
      <alignment horizontal="left" vertical="top" wrapText="1"/>
    </xf>
    <xf numFmtId="0" fontId="27" fillId="0" borderId="22" xfId="0" pivotButton="1" applyFont="1" applyBorder="1">
      <alignment vertical="top" wrapText="1"/>
    </xf>
    <xf numFmtId="0" fontId="27" fillId="0" borderId="22" xfId="0" applyFont="1" applyBorder="1">
      <alignment vertical="top" wrapText="1"/>
    </xf>
    <xf numFmtId="0" fontId="27" fillId="0" borderId="13" xfId="0" pivotButton="1" applyFont="1" applyBorder="1">
      <alignment vertical="top" wrapText="1"/>
    </xf>
    <xf numFmtId="0" fontId="27" fillId="0" borderId="14" xfId="0" applyFont="1" applyBorder="1">
      <alignment vertical="top" wrapText="1"/>
    </xf>
    <xf numFmtId="0" fontId="27" fillId="0" borderId="15" xfId="0" applyFont="1" applyBorder="1">
      <alignment vertical="top" wrapText="1"/>
    </xf>
    <xf numFmtId="0" fontId="27" fillId="0" borderId="13" xfId="0" pivotButton="1" applyFont="1" applyBorder="1" applyAlignment="1">
      <alignment horizontal="center" vertical="center" wrapText="1"/>
    </xf>
    <xf numFmtId="0" fontId="27" fillId="0" borderId="13"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6" xfId="0" applyFont="1" applyFill="1" applyBorder="1" applyAlignment="1">
      <alignment horizontal="center" vertical="center" wrapText="1"/>
    </xf>
    <xf numFmtId="0" fontId="27" fillId="0" borderId="17" xfId="0" applyFont="1" applyBorder="1" applyAlignment="1">
      <alignment horizontal="center" vertical="center" wrapText="1"/>
    </xf>
    <xf numFmtId="0" fontId="27" fillId="0" borderId="13" xfId="0" applyFont="1" applyBorder="1">
      <alignment vertical="top" wrapText="1"/>
    </xf>
    <xf numFmtId="3" fontId="27" fillId="0" borderId="13" xfId="0" applyNumberFormat="1" applyFont="1" applyBorder="1">
      <alignment vertical="top" wrapText="1"/>
    </xf>
    <xf numFmtId="3" fontId="27" fillId="0" borderId="16" xfId="0" applyNumberFormat="1" applyFont="1" applyBorder="1">
      <alignment vertical="top" wrapText="1"/>
    </xf>
    <xf numFmtId="3" fontId="27" fillId="0" borderId="17" xfId="0" applyNumberFormat="1" applyFont="1" applyBorder="1">
      <alignment vertical="top" wrapText="1"/>
    </xf>
    <xf numFmtId="0" fontId="27" fillId="0" borderId="18" xfId="0" applyFont="1" applyBorder="1">
      <alignment vertical="top" wrapText="1"/>
    </xf>
    <xf numFmtId="3" fontId="27" fillId="0" borderId="18" xfId="0" applyNumberFormat="1" applyFont="1" applyBorder="1">
      <alignment vertical="top" wrapText="1"/>
    </xf>
    <xf numFmtId="3" fontId="27" fillId="0" borderId="0" xfId="0" applyNumberFormat="1" applyFont="1">
      <alignment vertical="top" wrapText="1"/>
    </xf>
    <xf numFmtId="3" fontId="27" fillId="0" borderId="19" xfId="0" applyNumberFormat="1" applyFont="1" applyBorder="1">
      <alignment vertical="top" wrapText="1"/>
    </xf>
    <xf numFmtId="0" fontId="27" fillId="0" borderId="20" xfId="0" applyFont="1" applyBorder="1">
      <alignment vertical="top" wrapText="1"/>
    </xf>
    <xf numFmtId="3" fontId="27" fillId="0" borderId="20" xfId="0" applyNumberFormat="1" applyFont="1" applyBorder="1">
      <alignment vertical="top" wrapText="1"/>
    </xf>
    <xf numFmtId="3" fontId="27" fillId="0" borderId="21" xfId="0" applyNumberFormat="1" applyFont="1" applyBorder="1">
      <alignment vertical="top" wrapText="1"/>
    </xf>
    <xf numFmtId="3" fontId="27" fillId="0" borderId="22" xfId="0" applyNumberFormat="1" applyFont="1" applyBorder="1">
      <alignment vertical="top" wrapText="1"/>
    </xf>
  </cellXfs>
  <cellStyles count="32">
    <cellStyle name="Comma" xfId="7" builtinId="3"/>
    <cellStyle name="Comma 2" xfId="1"/>
    <cellStyle name="Comma 2 2" xfId="2"/>
    <cellStyle name="Comma 4" xfId="3"/>
    <cellStyle name="Comma 4 2" xfId="4"/>
    <cellStyle name="Excel Built-in Normal" xfId="5"/>
    <cellStyle name="Excel Built-in Normal 2" xfId="6"/>
    <cellStyle name="Hyperlink" xfId="31" builtinId="8"/>
    <cellStyle name="Milliers 2" xfId="8"/>
    <cellStyle name="Milliers 2 2" xfId="9"/>
    <cellStyle name="Normal" xfId="0" builtinId="0"/>
    <cellStyle name="Normal 10" xfId="10"/>
    <cellStyle name="Normal 11" xfId="11"/>
    <cellStyle name="Normal 12" xfId="12"/>
    <cellStyle name="Normal 2" xfId="13"/>
    <cellStyle name="Normal 2 2" xfId="14"/>
    <cellStyle name="Normal 2 2 2" xfId="15"/>
    <cellStyle name="Normal 2 3" xfId="16"/>
    <cellStyle name="Normal 2 4" xfId="17"/>
    <cellStyle name="Normal 3" xfId="18"/>
    <cellStyle name="Normal 3 2" xfId="19"/>
    <cellStyle name="Normal 3 3" xfId="20"/>
    <cellStyle name="Normal 4" xfId="21"/>
    <cellStyle name="Normal 5" xfId="22"/>
    <cellStyle name="Normal 6" xfId="23"/>
    <cellStyle name="Normal 7" xfId="24"/>
    <cellStyle name="Normal 7 2" xfId="25"/>
    <cellStyle name="Normal 8" xfId="26"/>
    <cellStyle name="Normal 8 2" xfId="27"/>
    <cellStyle name="Normal 9" xfId="28"/>
    <cellStyle name="Normální 2" xfId="29"/>
    <cellStyle name="Pourcentage 2" xfId="30"/>
  </cellStyles>
  <dxfs count="34">
    <dxf>
      <numFmt numFmtId="3" formatCode="#,##0"/>
    </dxf>
    <dxf>
      <alignment horizontal="center" readingOrder="0"/>
    </dxf>
    <dxf>
      <alignment horizontal="center" readingOrder="0"/>
    </dxf>
    <dxf>
      <alignment vertical="center" readingOrder="0"/>
    </dxf>
    <dxf>
      <font>
        <b/>
      </font>
    </dxf>
    <dxf>
      <font>
        <b/>
      </font>
    </dxf>
    <dxf>
      <font>
        <b/>
      </font>
    </dxf>
    <dxf>
      <font>
        <sz val="10"/>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font>
        <sz val="12"/>
      </font>
    </dxf>
    <dxf>
      <font>
        <sz val="12"/>
      </font>
    </dxf>
    <dxf>
      <font>
        <sz val="12"/>
      </font>
    </dxf>
    <dxf>
      <font>
        <sz val="12"/>
      </font>
    </dxf>
    <dxf>
      <font>
        <sz val="12"/>
      </font>
    </dxf>
    <dxf>
      <font>
        <sz val="12"/>
      </font>
    </dxf>
    <dxf>
      <fill>
        <patternFill patternType="none">
          <bgColor indexed="65"/>
        </patternFill>
      </fill>
    </dxf>
    <dxf>
      <numFmt numFmtId="3" formatCode="#,##0"/>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33"/>
      <tableStyleElement type="headerRow" dxfId="32"/>
    </tableStyle>
  </tableStyles>
  <colors>
    <indexedColors>
      <rgbColor rgb="00000000"/>
      <rgbColor rgb="00FFFFFF"/>
      <rgbColor rgb="00FF0000"/>
      <rgbColor rgb="0000FF00"/>
      <rgbColor rgb="000000FF"/>
      <rgbColor rgb="00FFFF00"/>
      <rgbColor rgb="00FF00FF"/>
      <rgbColor rgb="0000FFFF"/>
      <rgbColor rgb="00000000"/>
      <rgbColor rgb="00D4FDD5"/>
      <rgbColor rgb="00AAAAAA"/>
      <rgbColor rgb="00515151"/>
      <rgbColor rgb="00FEFFFF"/>
      <rgbColor rgb="00BDC0BF"/>
      <rgbColor rgb="00DBDBDB"/>
      <rgbColor rgb="00A6FDFF"/>
      <rgbColor rgb="00F4F4F4"/>
      <rgbColor rgb="00A8D6FF"/>
      <rgbColor rgb="00FEFCA9"/>
      <rgbColor rgb="00D4FCA9"/>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calcChain" Target="calcChain.xml"/><Relationship Id="rId5" Type="http://schemas.openxmlformats.org/officeDocument/2006/relationships/pivotCacheDefinition" Target="pivotCache/pivotCacheDefinition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LAGA/AppData/Roaming/Microsoft/Excel/Laga_November%202022_Financial_Report_1%20(version%201).xlsb"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Users/LAGA/AppData/Roaming/Microsoft/Excel/Laga_November%202022_Financial_Report_1%20(version%201).xlsb"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HP" refreshedDate="44844.294667013892" createdVersion="4" refreshedVersion="5" minRefreshableVersion="3" recordCount="752">
  <cacheSource type="worksheet">
    <worksheetSource ref="A1:L676" sheet="Data October" r:id="rId2"/>
  </cacheSource>
  <cacheFields count="12">
    <cacheField name="Date" numFmtId="0">
      <sharedItems containsSemiMixedTypes="0" containsNonDate="0" containsDate="1" containsString="0" minDate="2022-09-01T00:00:00" maxDate="2022-10-01T00:00:00"/>
    </cacheField>
    <cacheField name="DetaiLs" numFmtId="0">
      <sharedItems/>
    </cacheField>
    <cacheField name="Type of Expenses" numFmtId="0">
      <sharedItems/>
    </cacheField>
    <cacheField name="Departments" numFmtId="1">
      <sharedItems containsBlank="1" count="16">
        <s v="Legal"/>
        <s v="Operations"/>
        <s v="Media"/>
        <s v="office"/>
        <s v="Management"/>
        <s v="Investigations"/>
        <s v="Team Building"/>
        <m u="1"/>
        <s v="travel" u="1"/>
        <s v="Office " u="1"/>
        <s v="CCU" u="1"/>
        <s v="Operation" u="1"/>
        <s v="ezass" u="1"/>
        <s v="operation " u="1"/>
        <s v="Trust Building" u="1"/>
        <s v="Operations " u="1"/>
      </sharedItems>
    </cacheField>
    <cacheField name="Used FCFA" numFmtId="3">
      <sharedItems containsSemiMixedTypes="0" containsString="0" containsNumber="1" containsInteger="1" minValue="500" maxValue="868120"/>
    </cacheField>
    <cacheField name="Used US $ " numFmtId="172">
      <sharedItems containsSemiMixedTypes="0" containsString="0" containsNumber="1" minValue="0.77042789565324576" maxValue="1356.9239360291299"/>
    </cacheField>
    <cacheField name="Receipt no." numFmtId="0">
      <sharedItems/>
    </cacheField>
    <cacheField name="Mission No" numFmtId="0">
      <sharedItems containsBlank="1" containsMixedTypes="1" containsNumber="1" containsInteger="1" minValue="1" maxValue="22"/>
    </cacheField>
    <cacheField name="Users" numFmtId="1">
      <sharedItems/>
    </cacheField>
    <cacheField name="Project" numFmtId="0">
      <sharedItems/>
    </cacheField>
    <cacheField name="Donors" numFmtId="0">
      <sharedItems containsBlank="1" count="16">
        <s v="The BornFree Foundation"/>
        <s v="Wildcat"/>
        <s v="Prowildlife"/>
        <s v="The Dutch Gorilla Foundation"/>
        <s v="Axel"/>
        <m u="1"/>
        <s v="CIDT" u="1"/>
        <s v="ECF" u="1"/>
        <s v="Wild Cat" u="1"/>
        <s v="Louise" u="1"/>
        <s v="Dutch Gorilla Foundation" u="1"/>
        <s v="OAT" u="1"/>
        <s v="USFWS-EAGLE" u="1"/>
        <s v="The Born Free Foundation" u="1"/>
        <s v="AVAAZ" u="1"/>
        <s v="Wijnen" u="1"/>
      </sharedItems>
    </cacheField>
    <cacheField name="US $ " numFmtId="0">
      <sharedItems containsSemiMixedTypes="0" containsString="0" containsNumber="1" minValue="544.65" maxValue="648.99"/>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HP" refreshedDate="44844.294668287039" createdVersion="3" refreshedVersion="5" minRefreshableVersion="3" recordCount="752">
  <cacheSource type="worksheet">
    <worksheetSource ref="E1:I676" sheet="Data October" r:id="rId2"/>
  </cacheSource>
  <cacheFields count="5">
    <cacheField name="Used FCFA" numFmtId="3">
      <sharedItems containsSemiMixedTypes="0" containsString="0" containsNumber="1" containsInteger="1" minValue="500" maxValue="868120"/>
    </cacheField>
    <cacheField name="Used US $ " numFmtId="172">
      <sharedItems containsSemiMixedTypes="0" containsString="0" containsNumber="1" minValue="0.77042789565324576" maxValue="1356.9239360291299"/>
    </cacheField>
    <cacheField name="Receipt no." numFmtId="0">
      <sharedItems/>
    </cacheField>
    <cacheField name="Mission No" numFmtId="0">
      <sharedItems containsBlank="1" containsMixedTypes="1" containsNumber="1" containsInteger="1" minValue="1" maxValue="22"/>
    </cacheField>
    <cacheField name="Users" numFmtId="1">
      <sharedItems containsBlank="1" count="69">
        <s v="Aime"/>
        <s v="Anna"/>
        <s v="Afriland-16"/>
        <s v="Arrey"/>
        <s v="Eric"/>
        <s v="i19"/>
        <s v="i27"/>
        <s v="i37"/>
        <s v="i49"/>
        <s v="i54"/>
        <s v="i69"/>
        <s v="i67" u="1"/>
        <m u="1"/>
        <s v="I-67" u="1"/>
        <s v="I-67-" u="1"/>
        <s v="I-67 " u="1"/>
        <s v="Afriland-7" u="1"/>
        <s v="Zita" u="1"/>
        <s v="Afriland-07" u="1"/>
        <s v="E04" u="1"/>
        <s v="Josias" u="1"/>
        <s v="Tekendo" u="1"/>
        <s v="i-97" u="1"/>
        <s v="Elvira" u="1"/>
        <s v="Stiven" u="1"/>
        <s v="Loveline" u="1"/>
        <s v="Hervé" u="1"/>
        <s v="Thomas" u="1"/>
        <s v="i23c" u="1"/>
        <s v="Erislaine" u="1"/>
        <s v="Gilbert" u="1"/>
        <s v="Cynthia" u="1"/>
        <s v="Cynthia " u="1"/>
        <s v="Franck" u="1"/>
        <s v="i6" u="1"/>
        <s v="Severen" u="1"/>
        <s v="Unice" u="1"/>
        <s v="Stephane" u="1"/>
        <s v="Herman" u="1"/>
        <s v="Nadine" u="1"/>
        <s v="Afriland -16" u="1"/>
        <s v="i59" u="1"/>
        <s v="Marie paule" u="1"/>
        <s v="i97" u="1"/>
        <s v="Private" u="1"/>
        <s v="E13" u="1"/>
        <s v="Herve" u="1"/>
        <s v="Abumbi" u="1"/>
        <s v="Gaspard" u="1"/>
        <s v="Privat" u="1"/>
        <s v="Stevens" u="1"/>
        <s v="Afriland-68" u="1"/>
        <s v="Maktar" u="1"/>
        <s v="Afriland-13" u="1"/>
        <s v="Afriland - 07" u="1"/>
        <s v="Marie paul" u="1"/>
        <s v="Afriland - 68" u="1"/>
        <s v="i61" u="1"/>
        <s v="Afriland-14" u="1"/>
        <s v="i7" u="1"/>
        <s v="i63" u="1"/>
        <s v="Ofir" u="1"/>
        <s v="Aimé" u="1"/>
        <s v="Martar" u="1"/>
        <s v="Danielle" u="1"/>
        <s v="Joel" u="1"/>
        <s v="Tiffany" u="1"/>
        <s v="Afriland - 16" u="1"/>
        <s v="i29" u="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Windows User" refreshedDate="45253.509804745372" createdVersion="8" refreshedVersion="6" minRefreshableVersion="3" recordCount="1100">
  <cacheSource type="worksheet">
    <worksheetSource ref="A1:L1101" sheet="Data October"/>
  </cacheSource>
  <cacheFields count="12">
    <cacheField name="Date" numFmtId="169">
      <sharedItems containsSemiMixedTypes="0" containsNonDate="0" containsDate="1" containsString="0" minDate="2023-10-02T00:00:00" maxDate="2023-11-01T00:00:00"/>
    </cacheField>
    <cacheField name="DetaiLs" numFmtId="0">
      <sharedItems/>
    </cacheField>
    <cacheField name="Type of Expenses" numFmtId="0">
      <sharedItems count="22">
        <s v="Transport"/>
        <s v="Services"/>
        <s v="Telephone"/>
        <s v="Travel Subsistences"/>
        <s v="Trust Building"/>
        <s v="Transfer fees"/>
        <s v="office materials"/>
        <s v="Internet"/>
        <s v="Bonus"/>
        <s v="Personnel"/>
        <s v="Equipement"/>
        <s v="Rent and Utilities"/>
        <s v="Bank Fees"/>
        <s v="Drinks with informant" u="1"/>
        <s v="office" u="1"/>
        <s v="Tranport" u="1"/>
        <s v="Trust buiding" u="1"/>
        <s v="Trust Bulding" u="1"/>
        <s v="TB Yaounde" u="1"/>
        <s v="Travel Subsistence" u="1"/>
        <s v="Travelling Expenses" u="1"/>
        <s v="Transport " u="1"/>
      </sharedItems>
    </cacheField>
    <cacheField name="Departments" numFmtId="1">
      <sharedItems count="8">
        <s v="Media"/>
        <s v="Legal"/>
        <s v="Management"/>
        <s v="Investigations"/>
        <s v="Office"/>
        <s v="Team Building"/>
        <s v="Investigation" u="1"/>
        <s v="travel" u="1"/>
      </sharedItems>
    </cacheField>
    <cacheField name="Used FCFA" numFmtId="0">
      <sharedItems containsSemiMixedTypes="0" containsString="0" containsNumber="1" containsInteger="1" minValue="-10150" maxValue="734727"/>
    </cacheField>
    <cacheField name="Used US $ " numFmtId="172">
      <sharedItems containsSemiMixedTypes="0" containsString="0" containsNumber="1" minValue="-17.025564104241326" maxValue="1232.4277475484648"/>
    </cacheField>
    <cacheField name="Receipt no." numFmtId="0">
      <sharedItems/>
    </cacheField>
    <cacheField name="Mission No" numFmtId="0">
      <sharedItems containsString="0" containsBlank="1" containsNumber="1" containsInteger="1" minValue="1" maxValue="12"/>
    </cacheField>
    <cacheField name="Users" numFmtId="1">
      <sharedItems count="17">
        <s v="Anna"/>
        <s v="Aime"/>
        <s v="Arrey"/>
        <s v="Francois"/>
        <s v="i23"/>
        <s v="i27"/>
        <s v="i49"/>
        <s v="i54"/>
        <s v="i69"/>
        <s v="Eric"/>
        <s v="Stevens"/>
        <s v="Loveline"/>
        <s v="Lucien"/>
        <s v="i95"/>
        <s v="Unice"/>
        <s v="Afriland-16"/>
        <s v="Afriland-13"/>
      </sharedItems>
    </cacheField>
    <cacheField name="Project" numFmtId="0">
      <sharedItems/>
    </cacheField>
    <cacheField name="Donors" numFmtId="0">
      <sharedItems count="3">
        <s v="PCF"/>
        <s v="AVAAZ"/>
        <s v="DSWF"/>
      </sharedItems>
    </cacheField>
    <cacheField name="US $ " numFmtId="182">
      <sharedItems containsSemiMixedTypes="0" containsString="0" containsNumber="1" minValue="596.16233199999999" maxValue="602.5587000000000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52">
  <r>
    <d v="2022-09-01T00:00:00"/>
    <s v="Local Transport"/>
    <s v="Transport"/>
    <x v="0"/>
    <n v="1800"/>
    <n v="2.8135085988716235"/>
    <s v="aim-r"/>
    <m/>
    <s v="Aime"/>
    <s v="LAGA Cameroon"/>
    <x v="0"/>
    <n v="639.77057000000002"/>
  </r>
  <r>
    <d v="2022-09-02T00:00:00"/>
    <s v="Local Transport"/>
    <s v="Transport"/>
    <x v="0"/>
    <n v="1800"/>
    <n v="3.1797434794943644"/>
    <s v="aim-r"/>
    <m/>
    <s v="Aime"/>
    <s v="LAGA Cameroon"/>
    <x v="1"/>
    <n v="566.08339999999998"/>
  </r>
  <r>
    <d v="2022-09-03T00:00:00"/>
    <s v="Local Transport"/>
    <s v="Transport"/>
    <x v="0"/>
    <n v="2450"/>
    <n v="4.3279841804228845"/>
    <s v="aim-r"/>
    <m/>
    <s v="Aime"/>
    <s v="LAGA Cameroon"/>
    <x v="1"/>
    <n v="566.08339999999998"/>
  </r>
  <r>
    <d v="2022-09-03T00:00:00"/>
    <s v="Feeding"/>
    <s v="Travel expenses"/>
    <x v="0"/>
    <n v="2000"/>
    <n v="3.5330483105492938"/>
    <s v="aim-r"/>
    <m/>
    <s v="Aime"/>
    <s v="LAGA Cameroon"/>
    <x v="1"/>
    <n v="566.08339999999998"/>
  </r>
  <r>
    <d v="2022-09-04T00:00:00"/>
    <s v="Feeding"/>
    <s v="Travel expenses"/>
    <x v="0"/>
    <n v="2000"/>
    <n v="3.5330483105492938"/>
    <s v="aim-r"/>
    <m/>
    <s v="Aime"/>
    <s v="LAGA Cameroon"/>
    <x v="1"/>
    <n v="566.08339999999998"/>
  </r>
  <r>
    <d v="2022-09-05T00:00:00"/>
    <s v="Local Transport"/>
    <s v="Transport"/>
    <x v="0"/>
    <n v="1900"/>
    <n v="3.3563958950218291"/>
    <s v="aim-r"/>
    <m/>
    <s v="Aime"/>
    <s v="LAGA Cameroon"/>
    <x v="1"/>
    <n v="566.08339999999998"/>
  </r>
  <r>
    <d v="2022-09-05T00:00:00"/>
    <s v="Feeding"/>
    <s v="Travel expenses"/>
    <x v="0"/>
    <n v="2000"/>
    <n v="3.5330483105492938"/>
    <s v="aim-r"/>
    <m/>
    <s v="Aime"/>
    <s v="LAGA Cameroon"/>
    <x v="1"/>
    <n v="566.08339999999998"/>
  </r>
  <r>
    <d v="2022-09-05T00:00:00"/>
    <s v="Yaounde Operation"/>
    <s v="Bonus"/>
    <x v="0"/>
    <n v="50000"/>
    <n v="78.153016635322871"/>
    <s v="aim-r"/>
    <m/>
    <s v="Aime"/>
    <s v="LAGA Cameroon"/>
    <x v="0"/>
    <n v="639.77057000000002"/>
  </r>
  <r>
    <d v="2022-09-06T00:00:00"/>
    <s v="X 1 MINFOF"/>
    <s v="Bonus"/>
    <x v="0"/>
    <n v="20000"/>
    <n v="35.330483105492938"/>
    <s v="aim-1"/>
    <m/>
    <s v="Aime"/>
    <s v="LAGA Cameroon"/>
    <x v="1"/>
    <n v="566.08339999999998"/>
  </r>
  <r>
    <d v="2022-09-06T00:00:00"/>
    <s v="X 24 Printing"/>
    <s v="Office Material"/>
    <x v="0"/>
    <n v="2400"/>
    <n v="4.2396579726591526"/>
    <s v="aim-2"/>
    <m/>
    <s v="Aime"/>
    <s v="LAGA Cameroon"/>
    <x v="1"/>
    <n v="566.08339999999998"/>
  </r>
  <r>
    <d v="2022-09-06T00:00:00"/>
    <s v="X 120 Photocopies"/>
    <s v="Office Material"/>
    <x v="0"/>
    <n v="3000"/>
    <n v="5.111167901865576"/>
    <s v="aim-2"/>
    <m/>
    <s v="Aime"/>
    <s v="LAGA Cameroon"/>
    <x v="2"/>
    <n v="586.95000000000005"/>
  </r>
  <r>
    <d v="2022-09-06T00:00:00"/>
    <s v="X 5 Photos"/>
    <s v="Office Material"/>
    <x v="0"/>
    <n v="2500"/>
    <n v="4.2593065848879803"/>
    <s v="aim-2"/>
    <m/>
    <s v="Aime"/>
    <s v="LAGA Cameroon"/>
    <x v="2"/>
    <n v="586.95000000000005"/>
  </r>
  <r>
    <d v="2022-09-06T00:00:00"/>
    <s v="Local Transport"/>
    <s v="Transport"/>
    <x v="0"/>
    <n v="1800"/>
    <n v="3.0667007411193454"/>
    <s v="aim-r"/>
    <m/>
    <s v="Aime"/>
    <s v="LAGA Cameroon"/>
    <x v="2"/>
    <n v="586.95000000000005"/>
  </r>
  <r>
    <d v="2022-09-06T00:00:00"/>
    <s v="Feeding"/>
    <s v="Travel expenses"/>
    <x v="0"/>
    <n v="2000"/>
    <n v="3.4074452679103837"/>
    <s v="aim-r"/>
    <m/>
    <s v="Aime"/>
    <s v="LAGA Cameroon"/>
    <x v="2"/>
    <n v="586.95000000000005"/>
  </r>
  <r>
    <d v="2022-09-07T00:00:00"/>
    <s v="Feeding"/>
    <s v="Travel expenses"/>
    <x v="0"/>
    <n v="2000"/>
    <n v="3.4074452679103837"/>
    <s v="aim-r"/>
    <m/>
    <s v="Aime"/>
    <s v="LAGA Cameroon"/>
    <x v="2"/>
    <n v="586.95000000000005"/>
  </r>
  <r>
    <d v="2022-09-07T00:00:00"/>
    <s v="Local Transport"/>
    <s v="Transport"/>
    <x v="0"/>
    <n v="2500"/>
    <n v="4.2593065848879803"/>
    <s v="aim-r"/>
    <m/>
    <s v="Aime"/>
    <s v="LAGA Cameroon"/>
    <x v="2"/>
    <n v="586.95000000000005"/>
  </r>
  <r>
    <d v="2022-09-07T00:00:00"/>
    <s v="X 1Police"/>
    <s v="Bonus"/>
    <x v="0"/>
    <n v="5000"/>
    <n v="8.5186131697759606"/>
    <s v="aim-3"/>
    <m/>
    <s v="Aime"/>
    <s v="LAGA Cameroon"/>
    <x v="2"/>
    <n v="586.95000000000005"/>
  </r>
  <r>
    <d v="2022-09-07T00:00:00"/>
    <s v="Local Transport"/>
    <s v="Transport"/>
    <x v="0"/>
    <n v="2500"/>
    <n v="4.2593065848879803"/>
    <s v="aim-r"/>
    <m/>
    <s v="Aime"/>
    <s v="LAGA Cameroon"/>
    <x v="2"/>
    <n v="586.95000000000005"/>
  </r>
  <r>
    <d v="2022-09-07T00:00:00"/>
    <s v="Local Transport"/>
    <s v="Transport"/>
    <x v="0"/>
    <n v="1900"/>
    <n v="3.2370730045148646"/>
    <s v="aim-r"/>
    <m/>
    <s v="Aime"/>
    <s v="LAGA Cameroon"/>
    <x v="2"/>
    <n v="586.95000000000005"/>
  </r>
  <r>
    <d v="2022-09-08T00:00:00"/>
    <s v="Local Transport"/>
    <s v="Transport"/>
    <x v="0"/>
    <n v="1700"/>
    <n v="2.8963284777238263"/>
    <s v="aim-r"/>
    <m/>
    <s v="Aime"/>
    <s v="LAGA Cameroon"/>
    <x v="2"/>
    <n v="586.95000000000005"/>
  </r>
  <r>
    <d v="2022-09-09T00:00:00"/>
    <s v="Local Transport"/>
    <s v="Transport"/>
    <x v="0"/>
    <n v="1800"/>
    <n v="2.8135085988716235"/>
    <s v="aim-r"/>
    <m/>
    <s v="Aime"/>
    <s v="LAGA Cameroon"/>
    <x v="0"/>
    <n v="639.77057000000002"/>
  </r>
  <r>
    <d v="2022-09-10T00:00:00"/>
    <s v="Local Transport"/>
    <s v="Transport"/>
    <x v="0"/>
    <n v="1600"/>
    <n v="2.826438648439435"/>
    <s v="aim-r"/>
    <m/>
    <s v="Aime"/>
    <s v="LAGA Cameroon"/>
    <x v="1"/>
    <n v="566.08339999999998"/>
  </r>
  <r>
    <d v="2022-09-12T00:00:00"/>
    <s v="Local Transport"/>
    <s v="Transport"/>
    <x v="0"/>
    <n v="1700"/>
    <n v="2.6194548452210356"/>
    <s v="aim-r"/>
    <m/>
    <s v="Aime"/>
    <s v="LAGA Cameroon"/>
    <x v="3"/>
    <n v="648.99"/>
  </r>
  <r>
    <d v="2022-09-13T00:00:00"/>
    <s v="Local Transport"/>
    <s v="Transport"/>
    <x v="0"/>
    <n v="1800"/>
    <n v="3.1797434794943644"/>
    <s v="aim-r"/>
    <m/>
    <s v="Aime"/>
    <s v="LAGA Cameroon"/>
    <x v="1"/>
    <n v="566.08339999999998"/>
  </r>
  <r>
    <d v="2022-09-14T00:00:00"/>
    <s v="Local Transport"/>
    <s v="Transport"/>
    <x v="0"/>
    <n v="1700"/>
    <n v="3.0030910639668997"/>
    <s v="aim-r"/>
    <m/>
    <s v="Aime"/>
    <s v="LAGA Cameroon"/>
    <x v="1"/>
    <n v="566.08339999999998"/>
  </r>
  <r>
    <d v="2022-09-15T00:00:00"/>
    <s v="Local Transport"/>
    <s v="Transport"/>
    <x v="0"/>
    <n v="1800"/>
    <n v="2.8135085988716235"/>
    <s v="aim-r"/>
    <m/>
    <s v="Aime"/>
    <s v="LAGA Cameroon"/>
    <x v="4"/>
    <n v="639.77057000000002"/>
  </r>
  <r>
    <d v="2022-09-16T00:00:00"/>
    <s v="Local Transport"/>
    <s v="Transport"/>
    <x v="0"/>
    <n v="1600"/>
    <n v="2.826438648439435"/>
    <s v="aim-r"/>
    <m/>
    <s v="Aime"/>
    <s v="LAGA Cameroon"/>
    <x v="1"/>
    <n v="566.08339999999998"/>
  </r>
  <r>
    <d v="2022-09-17T00:00:00"/>
    <s v="Local Transport"/>
    <s v="Transport"/>
    <x v="0"/>
    <n v="1600"/>
    <n v="2.826438648439435"/>
    <s v="aim-r"/>
    <m/>
    <s v="Aime"/>
    <s v="LAGA Cameroon"/>
    <x v="1"/>
    <n v="566.08339999999998"/>
  </r>
  <r>
    <d v="2022-09-18T00:00:00"/>
    <s v="Local Transport"/>
    <s v="Transport"/>
    <x v="0"/>
    <n v="1900"/>
    <n v="2.9698146321422692"/>
    <s v="aim-r"/>
    <m/>
    <s v="Aime"/>
    <s v="LAGA Cameroon"/>
    <x v="0"/>
    <n v="639.77057000000002"/>
  </r>
  <r>
    <d v="2022-09-18T00:00:00"/>
    <s v="Yaounde-Douala"/>
    <s v="Transport"/>
    <x v="0"/>
    <n v="5000"/>
    <n v="8.8326207763732345"/>
    <s v="aim-4"/>
    <m/>
    <s v="Aime"/>
    <s v="LAGA Cameroon"/>
    <x v="1"/>
    <n v="566.08339999999998"/>
  </r>
  <r>
    <d v="2022-09-18T00:00:00"/>
    <s v="Feeding"/>
    <s v="Travel expenses"/>
    <x v="0"/>
    <n v="5000"/>
    <n v="8.8326207763732345"/>
    <s v="aim-r"/>
    <m/>
    <s v="Aime"/>
    <s v="LAGA Cameroon"/>
    <x v="1"/>
    <n v="566.08339999999998"/>
  </r>
  <r>
    <d v="2022-09-18T00:00:00"/>
    <s v="Lodging"/>
    <s v="Travel expenses"/>
    <x v="0"/>
    <n v="15000"/>
    <n v="26.497862329119702"/>
    <s v="aim-5"/>
    <m/>
    <s v="Aime"/>
    <s v="LAGA Cameroon"/>
    <x v="1"/>
    <n v="566.08339999999998"/>
  </r>
  <r>
    <d v="2022-09-19T00:00:00"/>
    <s v="Local Transport"/>
    <s v="Travel expenses"/>
    <x v="0"/>
    <n v="1900"/>
    <n v="2.9698146321422692"/>
    <s v="aim-r"/>
    <m/>
    <s v="Aime"/>
    <s v="LAGA Cameroon"/>
    <x v="0"/>
    <n v="639.77057000000002"/>
  </r>
  <r>
    <d v="2022-09-19T00:00:00"/>
    <s v="Local Transport"/>
    <s v="Transport"/>
    <x v="1"/>
    <n v="12500"/>
    <n v="22.081551940933085"/>
    <s v="aim-6"/>
    <m/>
    <s v="Aime"/>
    <s v="LAGA Cameroon"/>
    <x v="1"/>
    <n v="566.08339999999998"/>
  </r>
  <r>
    <d v="2022-09-19T00:00:00"/>
    <s v="Local Transport"/>
    <s v="Transport"/>
    <x v="1"/>
    <n v="12500"/>
    <n v="22.081551940933085"/>
    <s v="aim-7"/>
    <m/>
    <s v="Aime"/>
    <s v="LAGA Cameroon"/>
    <x v="1"/>
    <n v="566.08339999999998"/>
  </r>
  <r>
    <d v="2022-09-19T00:00:00"/>
    <s v="Local Transport"/>
    <s v="Transport"/>
    <x v="1"/>
    <n v="12500"/>
    <n v="19.538254158830718"/>
    <s v="aim-8"/>
    <m/>
    <s v="Aime"/>
    <s v="LAGA Cameroon"/>
    <x v="0"/>
    <n v="639.77057000000002"/>
  </r>
  <r>
    <d v="2022-09-19T00:00:00"/>
    <s v="Local Transport"/>
    <s v="Transport"/>
    <x v="1"/>
    <n v="12500"/>
    <n v="22.081551940933085"/>
    <s v="aim-9"/>
    <m/>
    <s v="Aime"/>
    <s v="LAGA Cameroon"/>
    <x v="1"/>
    <n v="566.08339999999998"/>
  </r>
  <r>
    <d v="2022-09-19T00:00:00"/>
    <s v="Trust Building"/>
    <s v="Office Material"/>
    <x v="0"/>
    <n v="2700"/>
    <n v="4.7696152192415466"/>
    <s v="aim-r"/>
    <m/>
    <s v="Aime"/>
    <s v="LAGA Cameroon"/>
    <x v="1"/>
    <n v="566.08339999999998"/>
  </r>
  <r>
    <d v="2022-09-19T00:00:00"/>
    <s v="Local Transport"/>
    <s v="Transport"/>
    <x v="0"/>
    <n v="4000"/>
    <n v="7.0660966210985876"/>
    <s v="aim-r"/>
    <m/>
    <s v="Aime"/>
    <s v="LAGA Cameroon"/>
    <x v="1"/>
    <n v="566.08339999999998"/>
  </r>
  <r>
    <d v="2022-09-19T00:00:00"/>
    <s v="Feeding"/>
    <s v="Travel expenses"/>
    <x v="0"/>
    <n v="5000"/>
    <n v="7.8153016635322876"/>
    <s v="aim-r"/>
    <m/>
    <s v="Aime"/>
    <s v="LAGA Cameroon"/>
    <x v="0"/>
    <n v="639.77057000000002"/>
  </r>
  <r>
    <d v="2022-09-19T00:00:00"/>
    <s v="Lodging"/>
    <s v="Travel expenses"/>
    <x v="0"/>
    <n v="15000"/>
    <n v="23.112836869597373"/>
    <s v="aim-5"/>
    <m/>
    <s v="Aime"/>
    <s v="LAGA Cameroon"/>
    <x v="3"/>
    <n v="648.99"/>
  </r>
  <r>
    <d v="2022-09-20T00:00:00"/>
    <s v="Local Transport"/>
    <s v="Transport"/>
    <x v="0"/>
    <n v="1900"/>
    <n v="3.3563958950218291"/>
    <s v="aim-r"/>
    <m/>
    <s v="Aime"/>
    <s v="LAGA Cameroon"/>
    <x v="1"/>
    <n v="566.08339999999998"/>
  </r>
  <r>
    <d v="2022-09-20T00:00:00"/>
    <s v="Local Transport"/>
    <s v="Transport"/>
    <x v="1"/>
    <n v="5000"/>
    <n v="8.8326207763732345"/>
    <s v="aim-10"/>
    <m/>
    <s v="Aime"/>
    <s v="LAGA Cameroon"/>
    <x v="1"/>
    <n v="566.08339999999998"/>
  </r>
  <r>
    <d v="2022-09-20T00:00:00"/>
    <s v="Local Transport"/>
    <s v="Transport"/>
    <x v="1"/>
    <n v="5000"/>
    <n v="8.8326207763732345"/>
    <s v="aim-11"/>
    <m/>
    <s v="Aime"/>
    <s v="LAGA Cameroon"/>
    <x v="1"/>
    <n v="566.08339999999998"/>
  </r>
  <r>
    <d v="2022-09-20T00:00:00"/>
    <s v="Local Transport"/>
    <s v="Transport"/>
    <x v="1"/>
    <n v="5000"/>
    <n v="8.8326207763732345"/>
    <s v="aim-12"/>
    <m/>
    <s v="Aime"/>
    <s v="LAGA Cameroon"/>
    <x v="1"/>
    <n v="566.08339999999998"/>
  </r>
  <r>
    <d v="2022-09-20T00:00:00"/>
    <s v="Local Transport"/>
    <s v="Transport"/>
    <x v="1"/>
    <n v="5000"/>
    <n v="8.8326207763732345"/>
    <s v="aim-13"/>
    <m/>
    <s v="Aime"/>
    <s v="LAGA Cameroon"/>
    <x v="1"/>
    <n v="566.08339999999998"/>
  </r>
  <r>
    <d v="2022-09-20T00:00:00"/>
    <s v="Local Transport"/>
    <s v="Transport"/>
    <x v="1"/>
    <n v="5000"/>
    <n v="8.8326207763732345"/>
    <s v="aim-14"/>
    <m/>
    <s v="Aime"/>
    <s v="LAGA Cameroon"/>
    <x v="1"/>
    <n v="566.08339999999998"/>
  </r>
  <r>
    <d v="2022-09-20T00:00:00"/>
    <s v="X 1 Police"/>
    <s v="Bonus"/>
    <x v="1"/>
    <n v="20000"/>
    <n v="34.074452679103842"/>
    <s v="aim-15"/>
    <m/>
    <s v="Aime"/>
    <s v="LAGA Cameroon"/>
    <x v="2"/>
    <n v="586.95000000000005"/>
  </r>
  <r>
    <d v="2022-09-20T00:00:00"/>
    <s v="X 1 Police"/>
    <s v="Bonus"/>
    <x v="1"/>
    <n v="20000"/>
    <n v="34.074452679103842"/>
    <s v="aim-16"/>
    <m/>
    <s v="Aime"/>
    <s v="LAGA Cameroon"/>
    <x v="2"/>
    <n v="586.95000000000005"/>
  </r>
  <r>
    <d v="2022-09-20T00:00:00"/>
    <s v="X 1Police"/>
    <s v="Bonus"/>
    <x v="1"/>
    <n v="20000"/>
    <n v="34.074452679103842"/>
    <s v="aim-17"/>
    <m/>
    <s v="Aime"/>
    <s v="LAGA Cameroon"/>
    <x v="2"/>
    <n v="586.95000000000005"/>
  </r>
  <r>
    <d v="2022-09-20T00:00:00"/>
    <s v="X 1Police"/>
    <s v="Bonus"/>
    <x v="1"/>
    <n v="20000"/>
    <n v="34.074452679103842"/>
    <s v="aim-18"/>
    <m/>
    <s v="Aime"/>
    <s v="LAGA Cameroon"/>
    <x v="2"/>
    <n v="586.95000000000005"/>
  </r>
  <r>
    <d v="2022-09-20T00:00:00"/>
    <s v="X 1Police"/>
    <s v="Bonus"/>
    <x v="1"/>
    <n v="20000"/>
    <n v="31.26120665412915"/>
    <s v="aim-19"/>
    <m/>
    <s v="Aime"/>
    <s v="LAGA Cameroon"/>
    <x v="4"/>
    <n v="639.77057000000002"/>
  </r>
  <r>
    <d v="2022-09-20T00:00:00"/>
    <s v="X 1Police"/>
    <s v="Bonus"/>
    <x v="1"/>
    <n v="20000"/>
    <n v="30.817115826129832"/>
    <s v="aim-20"/>
    <m/>
    <s v="Aime"/>
    <s v="LAGA Cameroon"/>
    <x v="3"/>
    <n v="648.99"/>
  </r>
  <r>
    <d v="2022-09-20T00:00:00"/>
    <s v="X 1Police"/>
    <s v="Bonus"/>
    <x v="1"/>
    <n v="20000"/>
    <n v="30.817115826129832"/>
    <s v="aim-21"/>
    <m/>
    <s v="Aime"/>
    <s v="LAGA Cameroon"/>
    <x v="3"/>
    <n v="648.99"/>
  </r>
  <r>
    <d v="2022-09-20T00:00:00"/>
    <s v="X 1Police"/>
    <s v="Bonus"/>
    <x v="1"/>
    <n v="20000"/>
    <n v="34.074452679103842"/>
    <s v="aim-22"/>
    <m/>
    <s v="Aime"/>
    <s v="LAGA Cameroon"/>
    <x v="2"/>
    <n v="586.95000000000005"/>
  </r>
  <r>
    <d v="2022-09-20T00:00:00"/>
    <s v="X 1 MINFOF"/>
    <s v="Bonus"/>
    <x v="0"/>
    <n v="20000"/>
    <n v="31.26120665412915"/>
    <s v="aim-23"/>
    <m/>
    <s v="Aime"/>
    <s v="LAGA Cameroon"/>
    <x v="0"/>
    <n v="639.77057000000002"/>
  </r>
  <r>
    <d v="2022-09-20T00:00:00"/>
    <s v="X 1 MINFOF"/>
    <s v="Bonus"/>
    <x v="0"/>
    <n v="20000"/>
    <n v="31.26120665412915"/>
    <s v="aim-24"/>
    <m/>
    <s v="Aime"/>
    <s v="LAGA Cameroon"/>
    <x v="0"/>
    <n v="639.77057000000002"/>
  </r>
  <r>
    <d v="2022-09-20T00:00:00"/>
    <s v="X 1Police"/>
    <s v="Bonus"/>
    <x v="1"/>
    <n v="20000"/>
    <n v="31.26120665412915"/>
    <s v="aim-25"/>
    <m/>
    <s v="Aime"/>
    <s v="LAGA Cameroon"/>
    <x v="0"/>
    <n v="639.77057000000002"/>
  </r>
  <r>
    <d v="2022-09-20T00:00:00"/>
    <s v="X 1Police"/>
    <s v="Bonus"/>
    <x v="1"/>
    <n v="20000"/>
    <n v="30.817115826129832"/>
    <s v="aim-26"/>
    <m/>
    <s v="Aime"/>
    <s v="LAGA Cameroon"/>
    <x v="3"/>
    <n v="648.99"/>
  </r>
  <r>
    <d v="2022-09-20T00:00:00"/>
    <s v="X 1Police"/>
    <s v="Bonus"/>
    <x v="1"/>
    <n v="20000"/>
    <n v="30.817115826129832"/>
    <s v="aim-27"/>
    <m/>
    <s v="Aime"/>
    <s v="LAGA Cameroon"/>
    <x v="3"/>
    <n v="648.99"/>
  </r>
  <r>
    <d v="2022-09-20T00:00:00"/>
    <s v="X 1Police"/>
    <s v="Bonus"/>
    <x v="1"/>
    <n v="20000"/>
    <n v="31.26120665412915"/>
    <s v="aim-28"/>
    <m/>
    <s v="Aime"/>
    <s v="LAGA Cameroon"/>
    <x v="0"/>
    <n v="639.77057000000002"/>
  </r>
  <r>
    <d v="2022-09-20T00:00:00"/>
    <s v="X 1Police"/>
    <s v="Bonus"/>
    <x v="1"/>
    <n v="20000"/>
    <n v="34.074452679103842"/>
    <s v="aim-29"/>
    <m/>
    <s v="Aime"/>
    <s v="LAGA Cameroon"/>
    <x v="2"/>
    <n v="586.95000000000005"/>
  </r>
  <r>
    <d v="2022-09-20T00:00:00"/>
    <s v="X 1Police"/>
    <s v="Bonus"/>
    <x v="1"/>
    <n v="20000"/>
    <n v="35.330483105492938"/>
    <s v="aim-30"/>
    <m/>
    <s v="Aime"/>
    <s v="LAGA Cameroon"/>
    <x v="1"/>
    <n v="566.08339999999998"/>
  </r>
  <r>
    <d v="2022-09-20T00:00:00"/>
    <s v="X 1Police"/>
    <s v="Bonus"/>
    <x v="1"/>
    <n v="20000"/>
    <n v="30.817115826129832"/>
    <s v="aim-31"/>
    <m/>
    <s v="Aime"/>
    <s v="LAGA Cameroon"/>
    <x v="3"/>
    <n v="648.99"/>
  </r>
  <r>
    <d v="2022-09-20T00:00:00"/>
    <s v="X 1Police"/>
    <s v="Bonus"/>
    <x v="1"/>
    <n v="20000"/>
    <n v="30.817115826129832"/>
    <s v="aim-32"/>
    <m/>
    <s v="Aime"/>
    <s v="LAGA Cameroon"/>
    <x v="3"/>
    <n v="648.99"/>
  </r>
  <r>
    <d v="2022-09-20T00:00:00"/>
    <s v="X 1Police"/>
    <s v="Bonus"/>
    <x v="1"/>
    <n v="20000"/>
    <n v="30.817115826129832"/>
    <s v="aim-33"/>
    <m/>
    <s v="Aime"/>
    <s v="LAGA Cameroon"/>
    <x v="3"/>
    <n v="648.99"/>
  </r>
  <r>
    <d v="2022-09-20T00:00:00"/>
    <s v="X 1Police"/>
    <s v="Bonus"/>
    <x v="1"/>
    <n v="20000"/>
    <n v="30.817115826129832"/>
    <s v="aim-34"/>
    <m/>
    <s v="Aime"/>
    <s v="LAGA Cameroon"/>
    <x v="3"/>
    <n v="648.99"/>
  </r>
  <r>
    <d v="2022-09-20T00:00:00"/>
    <s v="Local Transport"/>
    <s v="Transport"/>
    <x v="0"/>
    <n v="2500"/>
    <n v="4.4163103881866173"/>
    <s v="aim-r"/>
    <m/>
    <s v="Aime"/>
    <s v="LAGA Cameroon"/>
    <x v="1"/>
    <n v="566.08339999999998"/>
  </r>
  <r>
    <d v="2022-09-20T00:00:00"/>
    <s v="Local Transport"/>
    <s v="Transport"/>
    <x v="0"/>
    <n v="2500"/>
    <n v="3.9076508317661438"/>
    <s v="aim-r"/>
    <m/>
    <s v="Aime"/>
    <s v="LAGA Cameroon"/>
    <x v="0"/>
    <n v="639.77057000000002"/>
  </r>
  <r>
    <d v="2022-09-20T00:00:00"/>
    <s v="Local Transport"/>
    <s v="Transport"/>
    <x v="0"/>
    <n v="2500"/>
    <n v="4.4163103881866173"/>
    <s v="aim-r"/>
    <m/>
    <s v="Aime"/>
    <s v="LAGA Cameroon"/>
    <x v="1"/>
    <n v="566.08339999999998"/>
  </r>
  <r>
    <d v="2022-09-20T00:00:00"/>
    <s v="Local Transport"/>
    <s v="Transport"/>
    <x v="0"/>
    <n v="2500"/>
    <n v="4.4163103881866173"/>
    <s v="aim-r"/>
    <m/>
    <s v="Aime"/>
    <s v="LAGA Cameroon"/>
    <x v="1"/>
    <n v="566.08339999999998"/>
  </r>
  <r>
    <d v="2022-09-20T00:00:00"/>
    <s v="Feeding"/>
    <s v="Travel expenses"/>
    <x v="0"/>
    <n v="3000"/>
    <n v="5.111167901865576"/>
    <s v="aim-r"/>
    <m/>
    <s v="Aime"/>
    <s v="LAGA Cameroon"/>
    <x v="2"/>
    <n v="586.95000000000005"/>
  </r>
  <r>
    <d v="2022-09-20T00:00:00"/>
    <s v="Feeding"/>
    <s v="Travel expenses"/>
    <x v="0"/>
    <n v="5000"/>
    <n v="8.8326207763732345"/>
    <s v="aim-r"/>
    <m/>
    <s v="Aime"/>
    <s v="LAGA Cameroon"/>
    <x v="1"/>
    <n v="566.08339999999998"/>
  </r>
  <r>
    <d v="2022-09-20T00:00:00"/>
    <s v="Lodging"/>
    <s v="Travel expenses"/>
    <x v="0"/>
    <n v="15000"/>
    <n v="26.497862329119702"/>
    <s v="aim-5"/>
    <m/>
    <s v="Aime"/>
    <s v="LAGA Cameroon"/>
    <x v="1"/>
    <n v="566.08339999999998"/>
  </r>
  <r>
    <d v="2022-09-21T00:00:00"/>
    <s v="Local Transport"/>
    <s v="Transport"/>
    <x v="0"/>
    <n v="2500"/>
    <n v="4.4163103881866173"/>
    <s v="aim-r"/>
    <m/>
    <s v="Aime"/>
    <s v="LAGA Cameroon"/>
    <x v="1"/>
    <n v="566.08339999999998"/>
  </r>
  <r>
    <d v="2022-09-21T00:00:00"/>
    <s v="Local Transport"/>
    <s v="Transport"/>
    <x v="0"/>
    <n v="2500"/>
    <n v="3.852139478266229"/>
    <s v="aim-r"/>
    <m/>
    <s v="Aime"/>
    <s v="LAGA Cameroon"/>
    <x v="3"/>
    <n v="648.99"/>
  </r>
  <r>
    <d v="2022-09-21T00:00:00"/>
    <s v="Local Transport"/>
    <s v="Transport"/>
    <x v="0"/>
    <n v="2500"/>
    <n v="4.4163103881866173"/>
    <s v="aim-r"/>
    <m/>
    <s v="Aime"/>
    <s v="LAGA Cameroon"/>
    <x v="1"/>
    <n v="566.08339999999998"/>
  </r>
  <r>
    <d v="2022-09-21T00:00:00"/>
    <s v="Local Transport"/>
    <s v="Transport"/>
    <x v="0"/>
    <n v="2500"/>
    <n v="4.4163103881866173"/>
    <s v="aim-r"/>
    <m/>
    <s v="Aime"/>
    <s v="LAGA Cameroon"/>
    <x v="1"/>
    <n v="566.08339999999998"/>
  </r>
  <r>
    <d v="2022-09-21T00:00:00"/>
    <s v="Feeding"/>
    <s v="Travel expenses"/>
    <x v="0"/>
    <n v="7000"/>
    <n v="12.365669086922528"/>
    <s v="aim-r"/>
    <m/>
    <s v="Aime"/>
    <s v="LAGA Cameroon"/>
    <x v="1"/>
    <n v="566.08339999999998"/>
  </r>
  <r>
    <d v="2022-09-21T00:00:00"/>
    <s v="Local Transport"/>
    <s v="Transport"/>
    <x v="0"/>
    <n v="2500"/>
    <n v="4.4163103881866173"/>
    <s v="aim-r"/>
    <m/>
    <s v="Aime"/>
    <s v="LAGA Cameroon"/>
    <x v="1"/>
    <n v="566.08339999999998"/>
  </r>
  <r>
    <d v="2022-09-21T00:00:00"/>
    <s v="Local Transport"/>
    <s v="Transport"/>
    <x v="0"/>
    <n v="2500"/>
    <n v="4.4163103881866173"/>
    <s v="aim-r"/>
    <m/>
    <s v="Aime"/>
    <s v="LAGA Cameroon"/>
    <x v="1"/>
    <n v="566.08339999999998"/>
  </r>
  <r>
    <d v="2022-09-21T00:00:00"/>
    <s v="Feeding"/>
    <s v="Travel expenses"/>
    <x v="0"/>
    <n v="5000"/>
    <n v="8.8326207763732345"/>
    <s v="aim-r"/>
    <m/>
    <s v="Aime"/>
    <s v="LAGA Cameroon"/>
    <x v="1"/>
    <n v="566.08339999999998"/>
  </r>
  <r>
    <d v="2022-09-21T00:00:00"/>
    <s v="Local Transport"/>
    <s v="Transport"/>
    <x v="0"/>
    <n v="1900"/>
    <n v="3.3563958950218291"/>
    <s v="aim-r"/>
    <m/>
    <s v="Aime"/>
    <s v="LAGA Cameroon"/>
    <x v="1"/>
    <n v="566.08339999999998"/>
  </r>
  <r>
    <d v="2022-09-21T00:00:00"/>
    <s v="Lodging"/>
    <s v="Travel expenses"/>
    <x v="0"/>
    <n v="15000"/>
    <n v="26.497862329119702"/>
    <s v="aim-5"/>
    <m/>
    <s v="Aime"/>
    <s v="LAGA Cameroon"/>
    <x v="1"/>
    <n v="566.08339999999998"/>
  </r>
  <r>
    <d v="2022-09-22T00:00:00"/>
    <s v="Local Transport"/>
    <s v="Transport"/>
    <x v="0"/>
    <n v="1900"/>
    <n v="3.3563958950218291"/>
    <s v="aim-r"/>
    <m/>
    <s v="Aime"/>
    <s v="LAGA Cameroon"/>
    <x v="1"/>
    <n v="566.08339999999998"/>
  </r>
  <r>
    <d v="2022-09-22T00:00:00"/>
    <s v="Feeding"/>
    <s v="Travel expenses"/>
    <x v="0"/>
    <n v="7000"/>
    <n v="12.365669086922528"/>
    <s v="aim-r"/>
    <m/>
    <s v="Aime"/>
    <s v="LAGA Cameroon"/>
    <x v="1"/>
    <n v="566.08339999999998"/>
  </r>
  <r>
    <d v="2022-09-22T00:00:00"/>
    <s v="Feeding"/>
    <s v="Travel expenses"/>
    <x v="0"/>
    <n v="5000"/>
    <n v="8.8326207763732345"/>
    <s v="aim-r"/>
    <m/>
    <s v="Aime"/>
    <s v="LAGA Cameroon"/>
    <x v="1"/>
    <n v="566.08339999999998"/>
  </r>
  <r>
    <d v="2022-09-22T00:00:00"/>
    <s v="Lodging"/>
    <s v="Travel expenses"/>
    <x v="0"/>
    <n v="15000"/>
    <n v="26.497862329119702"/>
    <s v="aim-5"/>
    <m/>
    <s v="Aime"/>
    <s v="LAGA Cameroon"/>
    <x v="1"/>
    <n v="566.08339999999998"/>
  </r>
  <r>
    <d v="2022-09-23T00:00:00"/>
    <s v="Local Transport"/>
    <s v="Transport"/>
    <x v="0"/>
    <n v="2500"/>
    <n v="4.4163103881866173"/>
    <s v="aim-r"/>
    <m/>
    <s v="Aime"/>
    <s v="LAGA Cameroon"/>
    <x v="1"/>
    <n v="566.08339999999998"/>
  </r>
  <r>
    <d v="2022-09-23T00:00:00"/>
    <s v="Local Transport"/>
    <s v="Transport"/>
    <x v="0"/>
    <n v="2500"/>
    <n v="3.852139478266229"/>
    <s v="aim-r"/>
    <m/>
    <s v="Aime"/>
    <s v="LAGA Cameroon"/>
    <x v="3"/>
    <n v="648.99"/>
  </r>
  <r>
    <d v="2022-09-23T00:00:00"/>
    <s v="X 1Police"/>
    <s v="Bonus"/>
    <x v="0"/>
    <n v="10000"/>
    <n v="15.408557913064916"/>
    <s v="aim-35"/>
    <m/>
    <s v="Aime"/>
    <s v="LAGA Cameroon"/>
    <x v="3"/>
    <n v="648.99"/>
  </r>
  <r>
    <d v="2022-09-23T00:00:00"/>
    <s v="Feeding"/>
    <s v="Travel expenses"/>
    <x v="0"/>
    <n v="7000"/>
    <n v="10.785990539145441"/>
    <s v="aim-r"/>
    <m/>
    <s v="Aime"/>
    <s v="LAGA Cameroon"/>
    <x v="3"/>
    <n v="648.99"/>
  </r>
  <r>
    <d v="2022-09-23T00:00:00"/>
    <s v="Feeding"/>
    <s v="Travel expenses"/>
    <x v="0"/>
    <n v="5000"/>
    <n v="7.7042789565324581"/>
    <s v="aim-r"/>
    <m/>
    <s v="Aime"/>
    <s v="LAGA Cameroon"/>
    <x v="3"/>
    <n v="648.99"/>
  </r>
  <r>
    <d v="2022-09-23T00:00:00"/>
    <s v="Local Transport"/>
    <s v="Transport"/>
    <x v="0"/>
    <n v="1900"/>
    <n v="2.927626003482334"/>
    <s v="aim-r"/>
    <m/>
    <s v="Aime"/>
    <s v="LAGA Cameroon"/>
    <x v="3"/>
    <n v="648.99"/>
  </r>
  <r>
    <d v="2022-09-23T00:00:00"/>
    <s v="Douala-Yaounde"/>
    <s v="Transport"/>
    <x v="0"/>
    <n v="5000"/>
    <n v="8.8326207763732345"/>
    <s v="aim-36"/>
    <m/>
    <s v="Aime"/>
    <s v="LAGA Cameroon"/>
    <x v="1"/>
    <n v="566.08339999999998"/>
  </r>
  <r>
    <d v="2022-09-23T00:00:00"/>
    <s v="Douala Operation"/>
    <s v="Bonus"/>
    <x v="0"/>
    <n v="50000"/>
    <n v="78.153016635322871"/>
    <s v="aim-r"/>
    <m/>
    <s v="Aime"/>
    <s v="LAGA Cameroon"/>
    <x v="0"/>
    <n v="639.77057000000002"/>
  </r>
  <r>
    <d v="2022-09-23T00:00:00"/>
    <s v="Douala Operation"/>
    <s v="Bonus"/>
    <x v="0"/>
    <n v="50000"/>
    <n v="88.326207763732342"/>
    <s v="aim-r"/>
    <m/>
    <s v="Aime"/>
    <s v="LAGA Cameroon"/>
    <x v="1"/>
    <n v="566.08339999999998"/>
  </r>
  <r>
    <d v="2022-09-23T00:00:00"/>
    <s v="Court Fees"/>
    <s v="Lawyer Fees"/>
    <x v="0"/>
    <n v="30000"/>
    <n v="52.995724658239403"/>
    <s v="aim-37"/>
    <m/>
    <s v="Aime"/>
    <s v="LAGA Cameroon"/>
    <x v="1"/>
    <n v="566.08339999999998"/>
  </r>
  <r>
    <d v="2022-09-23T00:00:00"/>
    <s v="Court Fees"/>
    <s v="Lawyer Fees"/>
    <x v="0"/>
    <n v="25000"/>
    <n v="44.163103881866171"/>
    <s v="aim-37"/>
    <m/>
    <s v="Aime"/>
    <s v="LAGA Cameroon"/>
    <x v="1"/>
    <n v="566.08339999999998"/>
  </r>
  <r>
    <d v="2022-09-23T00:00:00"/>
    <s v="Court Fees"/>
    <s v="Lawyer Fees"/>
    <x v="0"/>
    <n v="20000"/>
    <n v="35.330483105492938"/>
    <s v="aim-37"/>
    <m/>
    <s v="Aime"/>
    <s v="LAGA Cameroon"/>
    <x v="1"/>
    <n v="566.08339999999998"/>
  </r>
  <r>
    <d v="2022-09-26T00:00:00"/>
    <s v="Local Transport"/>
    <s v="Transport"/>
    <x v="0"/>
    <n v="1800"/>
    <n v="3.1797434794943644"/>
    <s v="aim-r"/>
    <m/>
    <s v="Aime"/>
    <s v="LAGA Cameroon"/>
    <x v="1"/>
    <n v="566.08339999999998"/>
  </r>
  <r>
    <d v="2022-09-27T00:00:00"/>
    <s v="Local Transport"/>
    <s v="Transport"/>
    <x v="0"/>
    <n v="1900"/>
    <n v="2.9698146321422692"/>
    <s v="aim-r"/>
    <m/>
    <s v="Aime"/>
    <s v="LAGA Cameroon"/>
    <x v="0"/>
    <n v="639.77057000000002"/>
  </r>
  <r>
    <d v="2022-09-27T00:00:00"/>
    <s v="Feeding"/>
    <s v="Travel expenses"/>
    <x v="0"/>
    <n v="1000"/>
    <n v="1.7665241552746469"/>
    <s v="aim-r"/>
    <m/>
    <s v="Aime"/>
    <s v="LAGA Cameroon"/>
    <x v="1"/>
    <n v="566.08339999999998"/>
  </r>
  <r>
    <d v="2022-09-27T00:00:00"/>
    <s v="Local Transport"/>
    <s v="Transport"/>
    <x v="0"/>
    <n v="2500"/>
    <n v="4.4163103881866173"/>
    <s v="aim-r"/>
    <m/>
    <s v="Aime"/>
    <s v="LAGA Cameroon"/>
    <x v="1"/>
    <n v="566.08339999999998"/>
  </r>
  <r>
    <d v="2022-09-27T00:00:00"/>
    <s v="X 1 MINFOF"/>
    <s v="Bonus"/>
    <x v="0"/>
    <n v="20000"/>
    <n v="35.330483105492938"/>
    <s v="aim-38"/>
    <m/>
    <s v="Aime"/>
    <s v="LAGA Cameroon"/>
    <x v="1"/>
    <n v="566.08339999999998"/>
  </r>
  <r>
    <d v="2022-09-28T00:00:00"/>
    <s v="Local Transport"/>
    <s v="Transport"/>
    <x v="0"/>
    <n v="1900"/>
    <n v="3.3563958950218291"/>
    <s v="aim-r"/>
    <m/>
    <s v="Aime"/>
    <s v="LAGA Cameroon"/>
    <x v="1"/>
    <n v="566.08339999999998"/>
  </r>
  <r>
    <d v="2022-09-28T00:00:00"/>
    <s v="Feeding"/>
    <s v="Travel expenses"/>
    <x v="0"/>
    <n v="1000"/>
    <n v="1.7665241552746469"/>
    <s v="aim-r"/>
    <m/>
    <s v="Aime"/>
    <s v="LAGA Cameroon"/>
    <x v="1"/>
    <n v="566.08339999999998"/>
  </r>
  <r>
    <d v="2022-09-28T00:00:00"/>
    <s v="Local Transport"/>
    <s v="Transport"/>
    <x v="0"/>
    <n v="2500"/>
    <n v="4.4163103881866173"/>
    <s v="aim-r"/>
    <m/>
    <s v="Aime"/>
    <s v="LAGA Cameroon"/>
    <x v="1"/>
    <n v="566.08339999999998"/>
  </r>
  <r>
    <d v="2022-09-29T00:00:00"/>
    <s v="Local Transport"/>
    <s v="Transport"/>
    <x v="0"/>
    <n v="1800"/>
    <n v="3.1797434794943644"/>
    <s v="aim-r"/>
    <m/>
    <s v="Aime"/>
    <s v="LAGA Cameroon"/>
    <x v="1"/>
    <n v="566.08339999999998"/>
  </r>
  <r>
    <d v="2022-09-29T00:00:00"/>
    <s v="Yaounde Operation"/>
    <s v="Bonus"/>
    <x v="0"/>
    <n v="50000"/>
    <n v="78.153016635322871"/>
    <s v="aim-r"/>
    <m/>
    <s v="Aime"/>
    <s v="LAGA Cameroon"/>
    <x v="0"/>
    <n v="639.77057000000002"/>
  </r>
  <r>
    <d v="2022-09-30T00:00:00"/>
    <s v="Local Transport"/>
    <s v="Transport"/>
    <x v="0"/>
    <n v="1800"/>
    <n v="3.0667007411193454"/>
    <s v="aim-r"/>
    <m/>
    <s v="Aime"/>
    <s v="LAGA Cameroon"/>
    <x v="2"/>
    <n v="586.95000000000005"/>
  </r>
  <r>
    <d v="2022-09-07T00:00:00"/>
    <s v="radio news flash F"/>
    <s v="Bonus"/>
    <x v="2"/>
    <n v="7000"/>
    <n v="12.365669086922528"/>
    <s v="ann-r"/>
    <m/>
    <s v="Anna"/>
    <s v="LAGA Cameroon"/>
    <x v="1"/>
    <n v="566.08339999999998"/>
  </r>
  <r>
    <d v="2022-09-08T00:00:00"/>
    <s v="radio news flash F"/>
    <s v="Bonus"/>
    <x v="2"/>
    <n v="7000"/>
    <n v="12.365669086922528"/>
    <s v="ann-r"/>
    <m/>
    <s v="Anna"/>
    <s v="LAGA Cameroon"/>
    <x v="1"/>
    <n v="566.08339999999998"/>
  </r>
  <r>
    <d v="2022-09-08T00:00:00"/>
    <s v="radio news flash F"/>
    <s v="Bonus"/>
    <x v="2"/>
    <n v="7000"/>
    <n v="12.365669086922528"/>
    <s v="ann-r"/>
    <m/>
    <s v="Anna"/>
    <s v="LAGA Cameroon"/>
    <x v="1"/>
    <n v="566.08339999999998"/>
  </r>
  <r>
    <d v="2022-09-08T00:00:00"/>
    <s v="radio news flash E"/>
    <s v="Bonus"/>
    <x v="2"/>
    <n v="7000"/>
    <n v="11.926058437686343"/>
    <s v="ann-r"/>
    <m/>
    <s v="Anna"/>
    <s v="LAGA Cameroon"/>
    <x v="2"/>
    <n v="586.95000000000005"/>
  </r>
  <r>
    <d v="2022-09-09T00:00:00"/>
    <s v="radio news flash F"/>
    <s v="Bonus"/>
    <x v="2"/>
    <n v="7000"/>
    <n v="12.365669086922528"/>
    <s v="ann-r"/>
    <m/>
    <s v="Anna"/>
    <s v="LAGA Cameroon"/>
    <x v="1"/>
    <n v="566.08339999999998"/>
  </r>
  <r>
    <d v="2022-09-08T00:00:00"/>
    <s v="radio news flash F"/>
    <s v="Bonus"/>
    <x v="2"/>
    <n v="7000"/>
    <n v="11.926058437686343"/>
    <s v="ann-r"/>
    <m/>
    <s v="Anna"/>
    <s v="LAGA Cameroon"/>
    <x v="2"/>
    <n v="586.95000000000005"/>
  </r>
  <r>
    <d v="2022-09-09T00:00:00"/>
    <s v="radio news flash E"/>
    <s v="Bonus"/>
    <x v="2"/>
    <n v="7000"/>
    <n v="10.941422328945203"/>
    <s v="ann-r"/>
    <m/>
    <s v="Anna"/>
    <s v="LAGA Cameroon"/>
    <x v="0"/>
    <n v="639.77057000000002"/>
  </r>
  <r>
    <d v="2022-09-08T00:00:00"/>
    <s v="radio news flash E"/>
    <s v="Bonus"/>
    <x v="2"/>
    <n v="7000"/>
    <n v="10.941422328945203"/>
    <s v="ann-r"/>
    <m/>
    <s v="Anna"/>
    <s v="LAGA Cameroon"/>
    <x v="0"/>
    <n v="639.77057000000002"/>
  </r>
  <r>
    <d v="2022-09-09T00:00:00"/>
    <s v="radio news flash F"/>
    <s v="Bonus"/>
    <x v="2"/>
    <n v="7000"/>
    <n v="12.365669086922528"/>
    <s v="ann-r"/>
    <m/>
    <s v="Anna"/>
    <s v="LAGA Cameroon"/>
    <x v="1"/>
    <n v="566.08339999999998"/>
  </r>
  <r>
    <d v="2022-09-12T00:00:00"/>
    <s v="radio news flash E"/>
    <s v="Bonus"/>
    <x v="2"/>
    <n v="7000"/>
    <n v="12.365669086922528"/>
    <s v="ann-r"/>
    <m/>
    <s v="Anna"/>
    <s v="LAGA Cameroon"/>
    <x v="1"/>
    <n v="566.08339999999998"/>
  </r>
  <r>
    <d v="2022-09-06T00:00:00"/>
    <s v="Eco-Outlook newspaper E"/>
    <s v="Bonus"/>
    <x v="2"/>
    <n v="10000"/>
    <n v="17.037226339551921"/>
    <s v="ann-r"/>
    <m/>
    <s v="Anna"/>
    <s v="LAGA Cameroon"/>
    <x v="2"/>
    <n v="586.95000000000005"/>
  </r>
  <r>
    <d v="2022-09-13T00:00:00"/>
    <s v="The Horizon newspaper E"/>
    <s v="Bonus"/>
    <x v="2"/>
    <n v="10000"/>
    <n v="17.037226339551921"/>
    <s v="ann-r"/>
    <m/>
    <s v="Anna"/>
    <s v="LAGA Cameroon"/>
    <x v="2"/>
    <n v="586.95000000000005"/>
  </r>
  <r>
    <d v="2022-09-15T00:00:00"/>
    <s v="The Median newspaper E"/>
    <s v="Bonus"/>
    <x v="2"/>
    <n v="10000"/>
    <n v="17.037226339551921"/>
    <s v="ann-r"/>
    <m/>
    <s v="Anna"/>
    <s v="LAGA Cameroon"/>
    <x v="2"/>
    <n v="586.95000000000005"/>
  </r>
  <r>
    <d v="2022-09-16T00:00:00"/>
    <s v="stopblablacam internet publication F"/>
    <s v="Bonus"/>
    <x v="2"/>
    <n v="5000"/>
    <n v="8.8326207763732345"/>
    <s v="ann-r"/>
    <m/>
    <s v="Anna"/>
    <s v="LAGA Cameroon"/>
    <x v="1"/>
    <n v="566.08339999999998"/>
  </r>
  <r>
    <d v="2022-09-16T00:00:00"/>
    <s v="Camer.be internet publication F"/>
    <s v="Bonus"/>
    <x v="2"/>
    <n v="5000"/>
    <n v="8.8326207763732345"/>
    <s v="ann-r"/>
    <m/>
    <s v="Anna"/>
    <s v="LAGA Cameroon"/>
    <x v="1"/>
    <n v="566.08339999999998"/>
  </r>
  <r>
    <d v="2022-09-18T00:00:00"/>
    <s v="Alwihdainfo internet publication F"/>
    <s v="Bonus"/>
    <x v="2"/>
    <n v="5000"/>
    <n v="8.8326207763732345"/>
    <s v="ann-r"/>
    <m/>
    <s v="Anna"/>
    <s v="LAGA Cameroon"/>
    <x v="1"/>
    <n v="566.08339999999998"/>
  </r>
  <r>
    <d v="2022-09-19T00:00:00"/>
    <s v="Reperes newspaper F"/>
    <s v="Bonus"/>
    <x v="2"/>
    <n v="10000"/>
    <n v="17.665241552746469"/>
    <s v="ann-r"/>
    <m/>
    <s v="Anna"/>
    <s v="LAGA Cameroon"/>
    <x v="1"/>
    <n v="566.08339999999998"/>
  </r>
  <r>
    <d v="2022-09-17T00:00:00"/>
    <s v="radio news flash F"/>
    <s v="Bonus"/>
    <x v="2"/>
    <n v="7000"/>
    <n v="12.365669086922528"/>
    <s v="ann-r"/>
    <m/>
    <s v="Anna"/>
    <s v="LAGA Cameroon"/>
    <x v="1"/>
    <n v="566.08339999999998"/>
  </r>
  <r>
    <d v="2022-09-18T00:00:00"/>
    <s v="radio news flash F"/>
    <s v="Bonus"/>
    <x v="2"/>
    <n v="7000"/>
    <n v="12.365669086922528"/>
    <s v="ann-r"/>
    <m/>
    <s v="Anna"/>
    <s v="LAGA Cameroon"/>
    <x v="1"/>
    <n v="566.08339999999998"/>
  </r>
  <r>
    <d v="2022-09-18T00:00:00"/>
    <s v="radio news flash F"/>
    <s v="Bonus"/>
    <x v="2"/>
    <n v="7000"/>
    <n v="12.365669086922528"/>
    <s v="ann-r"/>
    <m/>
    <s v="Anna"/>
    <s v="LAGA Cameroon"/>
    <x v="1"/>
    <n v="566.08339999999998"/>
  </r>
  <r>
    <d v="2022-09-19T00:00:00"/>
    <s v="radio news flash F"/>
    <s v="Bonus"/>
    <x v="2"/>
    <n v="7000"/>
    <n v="10.785990539145441"/>
    <s v="ann-r"/>
    <m/>
    <s v="Anna"/>
    <s v="LAGA Cameroon"/>
    <x v="3"/>
    <n v="648.99"/>
  </r>
  <r>
    <d v="2022-09-14T00:00:00"/>
    <s v="NewsWatch newspaper E"/>
    <s v="Bonus"/>
    <x v="2"/>
    <n v="10000"/>
    <n v="17.665241552746469"/>
    <s v="ann-r"/>
    <m/>
    <s v="Anna"/>
    <s v="LAGA Cameroon"/>
    <x v="1"/>
    <n v="566.08339999999998"/>
  </r>
  <r>
    <d v="2022-09-19T00:00:00"/>
    <s v="radio news flash E"/>
    <s v="Bonus"/>
    <x v="2"/>
    <n v="7000"/>
    <n v="10.785990539145441"/>
    <s v="ann-r"/>
    <m/>
    <s v="Anna"/>
    <s v="LAGA Cameroon"/>
    <x v="3"/>
    <n v="648.99"/>
  </r>
  <r>
    <d v="2022-09-19T00:00:00"/>
    <s v="radio news flash F"/>
    <s v="Bonus"/>
    <x v="2"/>
    <n v="7000"/>
    <n v="10.785990539145441"/>
    <s v="ann-r"/>
    <m/>
    <s v="Anna"/>
    <s v="LAGA Cameroon"/>
    <x v="3"/>
    <n v="648.99"/>
  </r>
  <r>
    <d v="2022-09-19T00:00:00"/>
    <s v="radio news flash F"/>
    <s v="Bonus"/>
    <x v="2"/>
    <n v="7000"/>
    <n v="10.785990539145441"/>
    <s v="ann-r"/>
    <m/>
    <s v="Anna"/>
    <s v="LAGA Cameroon"/>
    <x v="3"/>
    <n v="648.99"/>
  </r>
  <r>
    <d v="2022-09-19T00:00:00"/>
    <s v="radio news flash E"/>
    <s v="Bonus"/>
    <x v="2"/>
    <n v="7000"/>
    <n v="10.941422328945203"/>
    <s v="ann-r"/>
    <m/>
    <s v="Anna"/>
    <s v="LAGA Cameroon"/>
    <x v="0"/>
    <n v="639.77057000000002"/>
  </r>
  <r>
    <d v="2022-09-19T00:00:00"/>
    <s v="radio news flash E"/>
    <s v="Bonus"/>
    <x v="2"/>
    <n v="7000"/>
    <n v="12.365669086922528"/>
    <s v="ann-r"/>
    <m/>
    <s v="Anna"/>
    <s v="LAGA Cameroon"/>
    <x v="1"/>
    <n v="566.08339999999998"/>
  </r>
  <r>
    <d v="2022-09-20T00:00:00"/>
    <s v="Mutations newspaper F"/>
    <s v="Bonus"/>
    <x v="2"/>
    <n v="10000"/>
    <n v="17.665241552746469"/>
    <s v="ann-r"/>
    <m/>
    <s v="Anna"/>
    <s v="LAGA Cameroon"/>
    <x v="1"/>
    <n v="566.08339999999998"/>
  </r>
  <r>
    <d v="2022-09-21T00:00:00"/>
    <s v="News Watch newspaper E"/>
    <s v="Bonus"/>
    <x v="2"/>
    <n v="10000"/>
    <n v="17.665241552746469"/>
    <s v="ann-r"/>
    <m/>
    <s v="Anna"/>
    <s v="LAGA Cameroon"/>
    <x v="1"/>
    <n v="566.08339999999998"/>
  </r>
  <r>
    <d v="2022-09-22T00:00:00"/>
    <s v="The Horizon newspaper E"/>
    <s v="Bonus"/>
    <x v="2"/>
    <n v="10000"/>
    <n v="17.665241552746469"/>
    <s v="ann-r"/>
    <m/>
    <s v="Anna"/>
    <s v="LAGA Cameroon"/>
    <x v="1"/>
    <n v="566.08339999999998"/>
  </r>
  <r>
    <d v="2022-09-21T00:00:00"/>
    <s v="TV news feature PE"/>
    <s v="Bonus"/>
    <x v="2"/>
    <n v="50000"/>
    <n v="88.326207763732342"/>
    <s v="ann-r"/>
    <m/>
    <s v="Anna"/>
    <s v="LAGA Cameroon"/>
    <x v="1"/>
    <n v="566.08339999999998"/>
  </r>
  <r>
    <d v="2022-09-21T00:00:00"/>
    <s v="radio news flash PE"/>
    <s v="Bonus"/>
    <x v="2"/>
    <n v="7000"/>
    <n v="12.365669086922528"/>
    <s v="ann-r"/>
    <m/>
    <s v="Anna"/>
    <s v="LAGA Cameroon"/>
    <x v="1"/>
    <n v="566.08339999999998"/>
  </r>
  <r>
    <d v="2022-09-22T00:00:00"/>
    <s v="TV news flash E"/>
    <s v="Bonus"/>
    <x v="2"/>
    <n v="50000"/>
    <n v="88.326207763732342"/>
    <s v="ann-r"/>
    <m/>
    <s v="Anna"/>
    <s v="LAGA Cameroon"/>
    <x v="1"/>
    <n v="566.08339999999998"/>
  </r>
  <r>
    <d v="2022-09-22T00:00:00"/>
    <s v="TV news flash F"/>
    <s v="Bonus"/>
    <x v="2"/>
    <n v="50000"/>
    <n v="88.326207763732342"/>
    <s v="ann-r"/>
    <m/>
    <s v="Anna"/>
    <s v="LAGA Cameroon"/>
    <x v="1"/>
    <n v="566.08339999999998"/>
  </r>
  <r>
    <d v="2022-09-22T00:00:00"/>
    <s v="TV news flash PE"/>
    <s v="Bonus"/>
    <x v="2"/>
    <n v="50000"/>
    <n v="88.326207763732342"/>
    <s v="ann-r"/>
    <m/>
    <s v="Anna"/>
    <s v="LAGA Cameroon"/>
    <x v="1"/>
    <n v="566.08339999999998"/>
  </r>
  <r>
    <d v="2022-09-22T00:00:00"/>
    <s v="TV news flash E"/>
    <s v="Bonus"/>
    <x v="2"/>
    <n v="50000"/>
    <n v="88.326207763732342"/>
    <s v="ann-r"/>
    <m/>
    <s v="Anna"/>
    <s v="LAGA Cameroon"/>
    <x v="1"/>
    <n v="566.08339999999998"/>
  </r>
  <r>
    <d v="2022-09-22T00:00:00"/>
    <s v="TV news flash F"/>
    <s v="Bonus"/>
    <x v="2"/>
    <n v="50000"/>
    <n v="88.326207763732342"/>
    <s v="ann-r"/>
    <m/>
    <s v="Anna"/>
    <s v="LAGA Cameroon"/>
    <x v="1"/>
    <n v="566.08339999999998"/>
  </r>
  <r>
    <d v="2022-09-23T00:00:00"/>
    <s v="Le messager newspaper F"/>
    <s v="Bonus"/>
    <x v="2"/>
    <n v="10000"/>
    <n v="17.665241552746469"/>
    <s v="ann-r"/>
    <m/>
    <s v="Anna"/>
    <s v="LAGA Cameroon"/>
    <x v="1"/>
    <n v="566.08339999999998"/>
  </r>
  <r>
    <d v="2022-09-23T00:00:00"/>
    <s v="Cameroon Tribune newspaper F"/>
    <s v="Bonus"/>
    <x v="2"/>
    <n v="10000"/>
    <n v="17.665241552746469"/>
    <s v="ann-r"/>
    <m/>
    <s v="Anna"/>
    <s v="LAGA Cameroon"/>
    <x v="1"/>
    <n v="566.08339999999998"/>
  </r>
  <r>
    <d v="2022-09-23T00:00:00"/>
    <s v="radio news flash E"/>
    <s v="Bonus"/>
    <x v="2"/>
    <n v="7000"/>
    <n v="12.365669086922528"/>
    <s v="ann-r"/>
    <m/>
    <s v="Anna"/>
    <s v="LAGA Cameroon"/>
    <x v="1"/>
    <n v="566.08339999999998"/>
  </r>
  <r>
    <d v="2022-09-23T00:00:00"/>
    <s v="TV news flash E"/>
    <s v="Bonus"/>
    <x v="2"/>
    <n v="50000"/>
    <n v="88.326207763732342"/>
    <s v="ann-r"/>
    <m/>
    <s v="Anna"/>
    <s v="LAGA Cameroon"/>
    <x v="1"/>
    <n v="566.08339999999998"/>
  </r>
  <r>
    <d v="2022-09-23T00:00:00"/>
    <s v="TV news flash F"/>
    <s v="Bonus"/>
    <x v="2"/>
    <n v="50000"/>
    <n v="88.326207763732342"/>
    <s v="ann-r"/>
    <m/>
    <s v="Anna"/>
    <s v="LAGA Cameroon"/>
    <x v="1"/>
    <n v="566.08339999999998"/>
  </r>
  <r>
    <d v="2022-09-23T00:00:00"/>
    <s v="radio news flash F"/>
    <s v="Bonus"/>
    <x v="2"/>
    <n v="7000"/>
    <n v="11.926058437686343"/>
    <s v="ann-r"/>
    <m/>
    <s v="Anna"/>
    <s v="LAGA Cameroon"/>
    <x v="2"/>
    <n v="586.95000000000005"/>
  </r>
  <r>
    <d v="2022-09-23T00:00:00"/>
    <s v="radio news flash F"/>
    <s v="Bonus"/>
    <x v="2"/>
    <n v="7000"/>
    <n v="12.365669086922528"/>
    <s v="ann-r"/>
    <m/>
    <s v="Anna"/>
    <s v="LAGA Cameroon"/>
    <x v="1"/>
    <n v="566.08339999999998"/>
  </r>
  <r>
    <d v="2022-09-23T00:00:00"/>
    <s v="radio news flash F"/>
    <s v="Bonus"/>
    <x v="2"/>
    <n v="7000"/>
    <n v="12.365669086922528"/>
    <s v="ann-r"/>
    <m/>
    <s v="Anna"/>
    <s v="LAGA Cameroon"/>
    <x v="1"/>
    <n v="566.08339999999998"/>
  </r>
  <r>
    <d v="2022-09-24T00:00:00"/>
    <s v="radio news feature F"/>
    <s v="Bonus"/>
    <x v="2"/>
    <n v="10000"/>
    <n v="17.665241552746469"/>
    <s v="ann-r"/>
    <m/>
    <s v="Anna"/>
    <s v="LAGA Cameroon"/>
    <x v="1"/>
    <n v="566.08339999999998"/>
  </r>
  <r>
    <d v="2022-09-21T00:00:00"/>
    <s v="The Median newspaper E"/>
    <s v="Bonus"/>
    <x v="2"/>
    <n v="10000"/>
    <n v="17.665241552746469"/>
    <s v="ann-r"/>
    <m/>
    <s v="Anna"/>
    <s v="LAGA Cameroon"/>
    <x v="1"/>
    <n v="566.08339999999998"/>
  </r>
  <r>
    <d v="2022-09-26T00:00:00"/>
    <s v="Eco-Outlook newspaper E"/>
    <s v="Bonus"/>
    <x v="2"/>
    <n v="10000"/>
    <n v="17.665241552746469"/>
    <s v="ann-r"/>
    <m/>
    <s v="Anna"/>
    <s v="LAGA Cameroon"/>
    <x v="1"/>
    <n v="566.08339999999998"/>
  </r>
  <r>
    <d v="2022-09-26T00:00:00"/>
    <s v="radio news flash E"/>
    <s v="Bonus"/>
    <x v="2"/>
    <n v="7000"/>
    <n v="12.365669086922528"/>
    <s v="ann-r"/>
    <m/>
    <s v="Anna"/>
    <s v="LAGA Cameroon"/>
    <x v="1"/>
    <n v="566.08339999999998"/>
  </r>
  <r>
    <d v="2022-09-26T00:00:00"/>
    <s v="radio news flash F"/>
    <s v="Bonus"/>
    <x v="2"/>
    <n v="7000"/>
    <n v="12.852290461764436"/>
    <s v="ann-r"/>
    <m/>
    <s v="Anna"/>
    <s v="LAGA Cameroon"/>
    <x v="1"/>
    <n v="544.65"/>
  </r>
  <r>
    <d v="2022-09-26T00:00:00"/>
    <s v="radio news flash E"/>
    <s v="Bonus"/>
    <x v="2"/>
    <n v="7000"/>
    <n v="12.852290461764436"/>
    <s v="ann-r"/>
    <m/>
    <s v="Anna"/>
    <s v="LAGA Cameroon"/>
    <x v="1"/>
    <n v="544.65"/>
  </r>
  <r>
    <d v="2022-09-26T00:00:00"/>
    <s v="radio news flash F"/>
    <s v="Bonus"/>
    <x v="2"/>
    <n v="7000"/>
    <n v="12.365669086922528"/>
    <s v="ann-r"/>
    <m/>
    <s v="Anna"/>
    <s v="LAGA Cameroon"/>
    <x v="1"/>
    <n v="566.08339999999998"/>
  </r>
  <r>
    <d v="2022-09-26T00:00:00"/>
    <s v="radio news flash F"/>
    <s v="Bonus"/>
    <x v="2"/>
    <n v="7000"/>
    <n v="12.365669086922528"/>
    <s v="ann-r"/>
    <m/>
    <s v="Anna"/>
    <s v="LAGA Cameroon"/>
    <x v="1"/>
    <n v="566.08339999999998"/>
  </r>
  <r>
    <d v="2022-09-01T00:00:00"/>
    <s v="Local transport"/>
    <s v="Transport"/>
    <x v="2"/>
    <n v="1600"/>
    <n v="2.826438648439435"/>
    <s v="ann-r"/>
    <m/>
    <s v="Anna"/>
    <s v="LAGA Cameroon"/>
    <x v="1"/>
    <n v="566.08339999999998"/>
  </r>
  <r>
    <d v="2022-09-01T00:00:00"/>
    <s v="16 fresco drinks"/>
    <s v="Team building"/>
    <x v="2"/>
    <n v="6500"/>
    <n v="11.482407009285204"/>
    <s v="ann-1"/>
    <m/>
    <s v="Anna"/>
    <s v="LAGA Cameroon"/>
    <x v="1"/>
    <n v="566.08339999999998"/>
  </r>
  <r>
    <d v="2022-09-01T00:00:00"/>
    <s v="Family meal"/>
    <s v="Team building"/>
    <x v="2"/>
    <n v="34600"/>
    <n v="61.121735772502781"/>
    <s v="ann-2"/>
    <m/>
    <s v="Anna"/>
    <s v="LAGA Cameroon"/>
    <x v="1"/>
    <n v="566.08339999999998"/>
  </r>
  <r>
    <d v="2022-09-02T00:00:00"/>
    <s v="Local transport"/>
    <s v="Transport"/>
    <x v="2"/>
    <n v="1600"/>
    <n v="2.826438648439435"/>
    <s v="ann-r"/>
    <m/>
    <s v="Anna"/>
    <s v="LAGA Cameroon"/>
    <x v="4"/>
    <n v="566.08339999999998"/>
  </r>
  <r>
    <d v="2022-09-02T00:00:00"/>
    <s v="newspapers"/>
    <s v="Office Material"/>
    <x v="3"/>
    <n v="6400"/>
    <n v="11.30575459375774"/>
    <s v="ann-2a"/>
    <m/>
    <s v="Anna"/>
    <s v="LAGA Cameroon"/>
    <x v="1"/>
    <n v="566.08339999999998"/>
  </r>
  <r>
    <d v="2022-09-03T00:00:00"/>
    <s v="Local transport"/>
    <s v="Transport"/>
    <x v="2"/>
    <n v="1700"/>
    <n v="2.8963284777238263"/>
    <s v="ann-r"/>
    <m/>
    <s v="Anna"/>
    <s v="LAGA Cameroon"/>
    <x v="2"/>
    <n v="586.95000000000005"/>
  </r>
  <r>
    <d v="2022-09-05T00:00:00"/>
    <s v="Local transport"/>
    <s v="Transport"/>
    <x v="2"/>
    <n v="1700"/>
    <n v="3.0030910639668997"/>
    <s v="ann-r"/>
    <m/>
    <s v="Anna"/>
    <s v="LAGA Cameroon"/>
    <x v="1"/>
    <n v="566.08339999999998"/>
  </r>
  <r>
    <d v="2022-09-05T00:00:00"/>
    <s v="Operation bonus"/>
    <s v="Personnel"/>
    <x v="2"/>
    <n v="50000"/>
    <n v="77.042789565324583"/>
    <s v="ann-r"/>
    <m/>
    <s v="Anna"/>
    <s v="LAGA Cameroon"/>
    <x v="3"/>
    <n v="648.99"/>
  </r>
  <r>
    <d v="2022-09-06T00:00:00"/>
    <s v="Local transport"/>
    <s v="Transport"/>
    <x v="2"/>
    <n v="1600"/>
    <n v="2.5008965323303318"/>
    <s v="ann-r"/>
    <m/>
    <s v="Anna"/>
    <s v="LAGA Cameroon"/>
    <x v="0"/>
    <n v="639.77057000000002"/>
  </r>
  <r>
    <d v="2022-09-07T00:00:00"/>
    <s v="Local transport"/>
    <s v="Transport"/>
    <x v="2"/>
    <n v="1500"/>
    <n v="2.3445904990596862"/>
    <s v="ann-r"/>
    <m/>
    <s v="Anna"/>
    <s v="LAGA Cameroon"/>
    <x v="0"/>
    <n v="639.77057000000002"/>
  </r>
  <r>
    <d v="2022-09-08T00:00:00"/>
    <s v="Local transport"/>
    <s v="Transport"/>
    <x v="2"/>
    <n v="1600"/>
    <n v="2.5008965323303318"/>
    <s v="ann-r"/>
    <m/>
    <s v="Anna"/>
    <s v="LAGA Cameroon"/>
    <x v="0"/>
    <n v="639.77057000000002"/>
  </r>
  <r>
    <d v="2022-09-09T00:00:00"/>
    <s v="Local transport"/>
    <s v="Transport"/>
    <x v="2"/>
    <n v="1800"/>
    <n v="2.8135085988716235"/>
    <s v="ann-r"/>
    <m/>
    <s v="Anna"/>
    <s v="LAGA Cameroon"/>
    <x v="0"/>
    <n v="639.77057000000002"/>
  </r>
  <r>
    <d v="2022-09-09T00:00:00"/>
    <s v="newspapers"/>
    <s v="Office Material"/>
    <x v="3"/>
    <n v="6800"/>
    <n v="12.012364255867599"/>
    <s v="ann-3"/>
    <m/>
    <s v="Anna"/>
    <s v="LAGA Cameroon"/>
    <x v="1"/>
    <n v="566.08339999999998"/>
  </r>
  <r>
    <d v="2022-09-10T00:00:00"/>
    <s v="Local transport"/>
    <s v="Transport"/>
    <x v="2"/>
    <n v="1600"/>
    <n v="2.7259562143283071"/>
    <s v="ann-r"/>
    <m/>
    <s v="Anna"/>
    <s v="LAGA Cameroon"/>
    <x v="2"/>
    <n v="586.95000000000005"/>
  </r>
  <r>
    <d v="2022-09-12T00:00:00"/>
    <s v="Local transport"/>
    <s v="Transport"/>
    <x v="2"/>
    <n v="1800"/>
    <n v="3.1797434794943644"/>
    <s v="ann-r"/>
    <m/>
    <s v="Anna"/>
    <s v="LAGA Cameroon"/>
    <x v="1"/>
    <n v="566.08339999999998"/>
  </r>
  <r>
    <d v="2022-09-12T00:00:00"/>
    <s v="Yaounde - Ayos"/>
    <s v="Transport"/>
    <x v="2"/>
    <n v="1500"/>
    <n v="2.6497862329119704"/>
    <s v="ann-4"/>
    <m/>
    <s v="Anna"/>
    <s v="LAGA Cameroon"/>
    <x v="1"/>
    <n v="566.08339999999998"/>
  </r>
  <r>
    <d v="2022-09-12T00:00:00"/>
    <s v="Feeding"/>
    <s v="Travel Subsistences"/>
    <x v="2"/>
    <n v="5000"/>
    <n v="8.8326207763732345"/>
    <s v="ann-r"/>
    <m/>
    <s v="Anna"/>
    <s v="LAGA Cameroon"/>
    <x v="1"/>
    <n v="566.08339999999998"/>
  </r>
  <r>
    <d v="2022-09-12T00:00:00"/>
    <s v="Lodging"/>
    <s v="Travel Subsistences"/>
    <x v="2"/>
    <n v="10000"/>
    <n v="17.665241552746469"/>
    <s v="ann-5"/>
    <m/>
    <s v="Anna"/>
    <s v="LAGA Cameroon"/>
    <x v="1"/>
    <n v="566.08339999999998"/>
  </r>
  <r>
    <d v="2022-09-13T00:00:00"/>
    <s v="Local transport"/>
    <s v="Transport"/>
    <x v="2"/>
    <n v="1600"/>
    <n v="2.826438648439435"/>
    <s v="ann-r"/>
    <m/>
    <s v="Anna"/>
    <s v="LAGA Cameroon"/>
    <x v="1"/>
    <n v="566.08339999999998"/>
  </r>
  <r>
    <d v="2022-09-13T00:00:00"/>
    <s v="Ayos - Yaounde"/>
    <s v="Transport"/>
    <x v="2"/>
    <n v="1500"/>
    <n v="2.6497862329119704"/>
    <s v="ann-6"/>
    <m/>
    <s v="Anna"/>
    <s v="LAGA Cameroon"/>
    <x v="1"/>
    <n v="566.08339999999998"/>
  </r>
  <r>
    <d v="2022-09-13T00:00:00"/>
    <s v="Feeding"/>
    <s v="Travel Subsistences"/>
    <x v="2"/>
    <n v="5000"/>
    <n v="8.8326207763732345"/>
    <s v="ann-r"/>
    <m/>
    <s v="Anna"/>
    <s v="LAGA Cameroon"/>
    <x v="1"/>
    <n v="566.08339999999998"/>
  </r>
  <r>
    <d v="2022-09-14T00:00:00"/>
    <s v="Local transport"/>
    <s v="Transport"/>
    <x v="2"/>
    <n v="1600"/>
    <n v="2.826438648439435"/>
    <s v="ann-r"/>
    <m/>
    <s v="Anna"/>
    <s v="LAGA Cameroon"/>
    <x v="1"/>
    <n v="566.08339999999998"/>
  </r>
  <r>
    <d v="2022-09-15T00:00:00"/>
    <s v="Local transport"/>
    <s v="Transport"/>
    <x v="2"/>
    <n v="1500"/>
    <n v="2.3112836869597375"/>
    <s v="ann-r"/>
    <m/>
    <s v="Anna"/>
    <s v="LAGA Cameroon"/>
    <x v="3"/>
    <n v="648.99"/>
  </r>
  <r>
    <d v="2022-09-16T00:00:00"/>
    <s v="Local transport"/>
    <s v="Transport"/>
    <x v="2"/>
    <n v="1700"/>
    <n v="2.6194548452210356"/>
    <s v="ann-r"/>
    <m/>
    <s v="Anna"/>
    <s v="LAGA Cameroon"/>
    <x v="3"/>
    <n v="648.99"/>
  </r>
  <r>
    <d v="2022-09-16T00:00:00"/>
    <s v="flight ticket (Austria)"/>
    <s v="Fligt"/>
    <x v="2"/>
    <n v="868120"/>
    <n v="1356.9239360291299"/>
    <s v="ann-7"/>
    <m/>
    <s v="Afriland-16"/>
    <s v="LAGA Cameroon"/>
    <x v="0"/>
    <n v="639.77057000000002"/>
  </r>
  <r>
    <d v="2022-09-17T00:00:00"/>
    <s v="Local transport"/>
    <s v="Transport"/>
    <x v="2"/>
    <n v="1600"/>
    <n v="2.4653692660903865"/>
    <s v="ann-r"/>
    <m/>
    <s v="Anna"/>
    <s v="LAGA Cameroon"/>
    <x v="3"/>
    <n v="648.99"/>
  </r>
  <r>
    <d v="2022-09-19T00:00:00"/>
    <s v="Local transport"/>
    <s v="Transport"/>
    <x v="2"/>
    <n v="1700"/>
    <n v="2.6194548452210356"/>
    <s v="ann-r"/>
    <m/>
    <s v="Anna"/>
    <s v="LAGA Cameroon"/>
    <x v="3"/>
    <n v="648.99"/>
  </r>
  <r>
    <d v="2022-09-19T00:00:00"/>
    <s v="newspapers"/>
    <s v="Office Material"/>
    <x v="3"/>
    <n v="6400"/>
    <n v="10.003586129321327"/>
    <s v="ann-8"/>
    <m/>
    <s v="Anna"/>
    <s v="LAGA Cameroon"/>
    <x v="0"/>
    <n v="639.77057000000002"/>
  </r>
  <r>
    <d v="2022-09-20T00:00:00"/>
    <s v="Local transport"/>
    <s v="Transport"/>
    <x v="2"/>
    <n v="1600"/>
    <n v="2.7259562143283071"/>
    <s v="ann-r"/>
    <m/>
    <s v="Anna"/>
    <s v="LAGA Cameroon"/>
    <x v="2"/>
    <n v="586.95000000000005"/>
  </r>
  <r>
    <d v="2022-09-20T00:00:00"/>
    <s v="Yaounde - Douala"/>
    <s v="Transport"/>
    <x v="2"/>
    <n v="6000"/>
    <n v="10.599144931647881"/>
    <s v="ann-9"/>
    <m/>
    <s v="Anna"/>
    <s v="LAGA Cameroon"/>
    <x v="1"/>
    <n v="566.08339999999998"/>
  </r>
  <r>
    <d v="2022-09-20T00:00:00"/>
    <s v="Feeding"/>
    <s v="Travel Subsistences"/>
    <x v="2"/>
    <n v="5000"/>
    <n v="8.8326207763732345"/>
    <s v="ann-r"/>
    <m/>
    <s v="Anna"/>
    <s v="LAGA Cameroon"/>
    <x v="1"/>
    <n v="566.08339999999998"/>
  </r>
  <r>
    <d v="2022-09-20T00:00:00"/>
    <s v="Lodging"/>
    <s v="Travel Subsistences"/>
    <x v="2"/>
    <n v="15000"/>
    <n v="26.497862329119702"/>
    <s v="ann-10"/>
    <m/>
    <s v="Anna"/>
    <s v="LAGA Cameroon"/>
    <x v="1"/>
    <n v="566.08339999999998"/>
  </r>
  <r>
    <d v="2022-09-21T00:00:00"/>
    <s v="Local transport"/>
    <s v="Transport"/>
    <x v="2"/>
    <n v="1600"/>
    <n v="2.826438648439435"/>
    <s v="ann-r"/>
    <m/>
    <s v="Anna"/>
    <s v="LAGA Cameroon"/>
    <x v="1"/>
    <n v="566.08339999999998"/>
  </r>
  <r>
    <d v="2022-09-21T00:00:00"/>
    <s v="Feeding"/>
    <s v="Travel Subsistences"/>
    <x v="2"/>
    <n v="5000"/>
    <n v="8.5186131697759606"/>
    <s v="ann-r"/>
    <m/>
    <s v="Anna"/>
    <s v="LAGA Cameroon"/>
    <x v="2"/>
    <n v="586.95000000000005"/>
  </r>
  <r>
    <d v="2022-09-21T00:00:00"/>
    <s v="Lodging"/>
    <s v="Travel Subsistences"/>
    <x v="2"/>
    <n v="15000"/>
    <n v="26.497862329119702"/>
    <s v="ann-10"/>
    <m/>
    <s v="Anna"/>
    <s v="LAGA Cameroon"/>
    <x v="1"/>
    <n v="566.08339999999998"/>
  </r>
  <r>
    <d v="2022-09-22T00:00:00"/>
    <s v="Local transport"/>
    <s v="Transport"/>
    <x v="2"/>
    <n v="1500"/>
    <n v="2.6497862329119704"/>
    <s v="ann-r"/>
    <m/>
    <s v="Anna"/>
    <s v="LAGA Cameroon"/>
    <x v="1"/>
    <n v="566.08339999999998"/>
  </r>
  <r>
    <d v="2022-09-22T00:00:00"/>
    <s v="Douala - Yaounde"/>
    <s v="Transport"/>
    <x v="2"/>
    <n v="6000"/>
    <n v="9.3783619962387448"/>
    <s v="ann-11"/>
    <m/>
    <s v="Anna"/>
    <s v="LAGA Cameroon"/>
    <x v="4"/>
    <n v="639.77057000000002"/>
  </r>
  <r>
    <d v="2022-09-22T00:00:00"/>
    <s v="Feeding"/>
    <s v="Travel Subsistences"/>
    <x v="2"/>
    <n v="5000"/>
    <n v="8.8326207763732345"/>
    <s v="ann-r"/>
    <m/>
    <s v="Anna"/>
    <s v="LAGA Cameroon"/>
    <x v="1"/>
    <n v="566.08339999999998"/>
  </r>
  <r>
    <d v="2022-09-23T00:00:00"/>
    <s v="Local transport"/>
    <s v="Transport"/>
    <x v="2"/>
    <n v="1600"/>
    <n v="2.826438648439435"/>
    <s v="ann-r"/>
    <m/>
    <s v="Anna"/>
    <s v="LAGA Cameroon"/>
    <x v="1"/>
    <n v="566.08339999999998"/>
  </r>
  <r>
    <d v="2022-09-24T00:00:00"/>
    <s v="Local transport"/>
    <s v="Transport"/>
    <x v="2"/>
    <n v="1000"/>
    <n v="1.7665241552746469"/>
    <s v="ann-r"/>
    <m/>
    <s v="Anna"/>
    <s v="LAGA Cameroon"/>
    <x v="1"/>
    <n v="566.08339999999998"/>
  </r>
  <r>
    <d v="2022-09-24T00:00:00"/>
    <s v="covid test"/>
    <s v="Travel expenses"/>
    <x v="2"/>
    <n v="30000"/>
    <n v="52.995724658239403"/>
    <s v="ann-12"/>
    <m/>
    <s v="Anna"/>
    <s v="LAGA Cameroon"/>
    <x v="1"/>
    <n v="566.08339999999998"/>
  </r>
  <r>
    <d v="2022-09-24T00:00:00"/>
    <s v="labo charges"/>
    <s v="Travel expenses"/>
    <x v="2"/>
    <n v="5000"/>
    <n v="8.8326207763732345"/>
    <s v="ann-13"/>
    <m/>
    <s v="Anna"/>
    <s v="LAGA Cameroon"/>
    <x v="1"/>
    <n v="566.08339999999998"/>
  </r>
  <r>
    <d v="2022-09-24T00:00:00"/>
    <s v="charges for money transfer on minsantee platform"/>
    <s v="Travel expenses"/>
    <x v="2"/>
    <n v="1200"/>
    <n v="2.1198289863295763"/>
    <s v="ann-r"/>
    <m/>
    <s v="Anna"/>
    <s v="LAGA Cameroon"/>
    <x v="1"/>
    <n v="566.08339999999998"/>
  </r>
  <r>
    <d v="2022-09-25T00:00:00"/>
    <s v="Local transport"/>
    <s v="Transport"/>
    <x v="2"/>
    <n v="1500"/>
    <n v="2.6497862329119704"/>
    <s v="ann-r"/>
    <m/>
    <s v="Anna"/>
    <s v="LAGA Cameroon"/>
    <x v="1"/>
    <n v="566.08339999999998"/>
  </r>
  <r>
    <d v="2022-09-25T00:00:00"/>
    <s v="airport taxi "/>
    <s v="Transport"/>
    <x v="2"/>
    <n v="14000"/>
    <n v="24.731338173845057"/>
    <s v="ann-14"/>
    <m/>
    <s v="Anna"/>
    <s v="LAGA Cameroon"/>
    <x v="1"/>
    <n v="566.08339999999998"/>
  </r>
  <r>
    <d v="2022-09-26T00:00:00"/>
    <s v="Feeding"/>
    <s v="Travel Subsistences"/>
    <x v="2"/>
    <n v="9000"/>
    <n v="15.898717397471822"/>
    <s v="ann-r"/>
    <m/>
    <s v="Anna"/>
    <s v="LAGA Cameroon"/>
    <x v="1"/>
    <n v="566.08339999999998"/>
  </r>
  <r>
    <d v="2022-09-26T00:00:00"/>
    <s v="airport taxi "/>
    <s v="Transport"/>
    <x v="2"/>
    <n v="77550"/>
    <n v="136.99394824154888"/>
    <s v="ann-15"/>
    <m/>
    <s v="Anna"/>
    <s v="LAGA Cameroon"/>
    <x v="1"/>
    <n v="566.08339999999998"/>
  </r>
  <r>
    <d v="2022-09-26T00:00:00"/>
    <s v="Lodging"/>
    <s v="Travel Subsistences"/>
    <x v="2"/>
    <n v="50408"/>
    <n v="77.671458728177626"/>
    <s v="ann-17"/>
    <m/>
    <s v="Anna"/>
    <s v="LAGA Cameroon"/>
    <x v="3"/>
    <n v="648.99"/>
  </r>
  <r>
    <d v="2022-09-27T00:00:00"/>
    <s v="Feeding"/>
    <s v="Travel Subsistences"/>
    <x v="2"/>
    <n v="9000"/>
    <n v="15.898717397471822"/>
    <s v="ann-r"/>
    <m/>
    <s v="Anna"/>
    <s v="LAGA Cameroon"/>
    <x v="1"/>
    <n v="566.08339999999998"/>
  </r>
  <r>
    <d v="2022-09-27T00:00:00"/>
    <s v="Lodging"/>
    <s v="Travel Subsistences"/>
    <x v="2"/>
    <n v="50408"/>
    <n v="89.046949619084401"/>
    <s v="ann-17"/>
    <m/>
    <s v="Anna"/>
    <s v="LAGA Cameroon"/>
    <x v="1"/>
    <n v="566.08339999999998"/>
  </r>
  <r>
    <d v="2022-09-27T00:00:00"/>
    <s v="Local transport"/>
    <s v="Transport"/>
    <x v="2"/>
    <n v="12690"/>
    <n v="22.417191530435268"/>
    <s v="ann-15"/>
    <m/>
    <s v="Anna"/>
    <s v="LAGA Cameroon"/>
    <x v="1"/>
    <n v="566.08339999999998"/>
  </r>
  <r>
    <d v="2022-09-28T00:00:00"/>
    <s v="Feeding"/>
    <s v="Travel Subsistences"/>
    <x v="2"/>
    <n v="9000"/>
    <n v="15.898717397471822"/>
    <s v="ann-r"/>
    <m/>
    <s v="Anna"/>
    <s v="LAGA Cameroon"/>
    <x v="1"/>
    <n v="566.08339999999998"/>
  </r>
  <r>
    <d v="2022-09-28T00:00:00"/>
    <s v="Lodging"/>
    <s v="Travel Subsistences"/>
    <x v="2"/>
    <n v="50408"/>
    <n v="89.046949619084401"/>
    <s v="ann-17"/>
    <m/>
    <s v="Anna"/>
    <s v="LAGA Cameroon"/>
    <x v="1"/>
    <n v="566.08339999999998"/>
  </r>
  <r>
    <d v="2022-09-29T00:00:00"/>
    <s v="Feeding"/>
    <s v="Travel Subsistences"/>
    <x v="2"/>
    <n v="9000"/>
    <n v="16.524373450839988"/>
    <s v="ann-r"/>
    <m/>
    <s v="Anna"/>
    <s v="LAGA Cameroon"/>
    <x v="1"/>
    <n v="544.65"/>
  </r>
  <r>
    <d v="2022-09-29T00:00:00"/>
    <s v="Lodging"/>
    <s v="Travel Subsistences"/>
    <x v="2"/>
    <n v="50408"/>
    <n v="89.046949619084401"/>
    <s v="ann-17"/>
    <m/>
    <s v="Anna"/>
    <s v="LAGA Cameroon"/>
    <x v="1"/>
    <n v="566.08339999999998"/>
  </r>
  <r>
    <d v="2022-09-30T00:00:00"/>
    <s v="Feeding"/>
    <s v="Travel Subsistences"/>
    <x v="2"/>
    <n v="9000"/>
    <n v="15.898717397471822"/>
    <s v="ann-r"/>
    <m/>
    <s v="Anna"/>
    <s v="LAGA Cameroon"/>
    <x v="1"/>
    <n v="566.08339999999998"/>
  </r>
  <r>
    <d v="2022-09-30T00:00:00"/>
    <s v="Local transport"/>
    <s v="Transport"/>
    <x v="2"/>
    <n v="24000"/>
    <n v="42.396579726591526"/>
    <s v="ann-16"/>
    <m/>
    <s v="Anna"/>
    <s v="LAGA Cameroon"/>
    <x v="1"/>
    <n v="566.08339999999998"/>
  </r>
  <r>
    <d v="2022-09-30T00:00:00"/>
    <s v="Lodging"/>
    <s v="Travel Subsistences"/>
    <x v="2"/>
    <n v="50408"/>
    <n v="89.046949619084401"/>
    <s v="ann-17"/>
    <m/>
    <s v="Anna"/>
    <s v="LAGA Cameroon"/>
    <x v="1"/>
    <n v="566.08339999999998"/>
  </r>
  <r>
    <d v="2022-09-01T00:00:00"/>
    <s v="Local Transport"/>
    <s v="Transport"/>
    <x v="4"/>
    <n v="2500"/>
    <n v="4.4163103881866173"/>
    <s v="Arrey-r"/>
    <m/>
    <s v="Arrey"/>
    <s v="LAGA Cameroon"/>
    <x v="1"/>
    <n v="566.08339999999998"/>
  </r>
  <r>
    <d v="2022-09-02T00:00:00"/>
    <s v="Local Transport"/>
    <s v="Transport"/>
    <x v="4"/>
    <n v="2500"/>
    <n v="4.4163103881866173"/>
    <s v="Arrey-r"/>
    <m/>
    <s v="Arrey"/>
    <s v="LAGA Cameroon"/>
    <x v="1"/>
    <n v="566.08339999999998"/>
  </r>
  <r>
    <d v="2022-09-03T00:00:00"/>
    <s v="Local Transport"/>
    <s v="Transport"/>
    <x v="4"/>
    <n v="2500"/>
    <n v="4.4163103881866173"/>
    <s v="Arrey-r"/>
    <m/>
    <s v="Arrey"/>
    <s v="LAGA Cameroon"/>
    <x v="1"/>
    <n v="566.08339999999998"/>
  </r>
  <r>
    <d v="2022-09-05T00:00:00"/>
    <s v="Local Transport"/>
    <s v="Transport"/>
    <x v="4"/>
    <n v="2500"/>
    <n v="4.4163103881866173"/>
    <s v="Arrey-r"/>
    <m/>
    <s v="Arrey"/>
    <s v="LAGA Cameroon"/>
    <x v="1"/>
    <n v="566.08339999999998"/>
  </r>
  <r>
    <d v="2022-09-06T00:00:00"/>
    <s v="Local Transport"/>
    <s v="Transport"/>
    <x v="4"/>
    <n v="3000"/>
    <n v="5.2995724658239407"/>
    <s v="Arrey-r"/>
    <m/>
    <s v="Arrey"/>
    <s v="LAGA Cameroon"/>
    <x v="1"/>
    <n v="566.08339999999998"/>
  </r>
  <r>
    <d v="2022-09-07T00:00:00"/>
    <s v="Local Transport"/>
    <s v="Transport"/>
    <x v="4"/>
    <n v="2500"/>
    <n v="4.4163103881866173"/>
    <s v="Arrey-r"/>
    <m/>
    <s v="Arrey"/>
    <s v="LAGA Cameroon"/>
    <x v="1"/>
    <n v="566.08339999999998"/>
  </r>
  <r>
    <d v="2022-09-07T00:00:00"/>
    <s v="Hired Taxi"/>
    <s v="Transport"/>
    <x v="4"/>
    <n v="2500"/>
    <n v="4.4163103881866173"/>
    <s v="Arrey-r"/>
    <m/>
    <s v="Arrey"/>
    <s v="LAGA Cameroon"/>
    <x v="1"/>
    <n v="566.08339999999998"/>
  </r>
  <r>
    <d v="2022-09-08T00:00:00"/>
    <s v="Local Transport"/>
    <s v="Transport"/>
    <x v="4"/>
    <n v="2500"/>
    <n v="4.4163103881866173"/>
    <s v="Arrey-r"/>
    <m/>
    <s v="Arrey"/>
    <s v="LAGA Cameroon"/>
    <x v="1"/>
    <n v="566.08339999999998"/>
  </r>
  <r>
    <d v="2022-09-09T00:00:00"/>
    <s v="Local Transport"/>
    <s v="Transport"/>
    <x v="4"/>
    <n v="2500"/>
    <n v="4.4163103881866173"/>
    <s v="Arrey-r"/>
    <m/>
    <s v="Arrey"/>
    <s v="LAGA Cameroon"/>
    <x v="1"/>
    <n v="566.08339999999998"/>
  </r>
  <r>
    <d v="2022-09-09T00:00:00"/>
    <s v="Local Transport"/>
    <s v="Transport"/>
    <x v="4"/>
    <n v="2500"/>
    <n v="4.4163103881866173"/>
    <s v="Arrey-r"/>
    <m/>
    <s v="Arrey"/>
    <s v="LAGA Cameroon"/>
    <x v="1"/>
    <n v="566.08339999999998"/>
  </r>
  <r>
    <d v="2022-09-10T00:00:00"/>
    <s v="Local Transport"/>
    <s v="Transport"/>
    <x v="4"/>
    <n v="2500"/>
    <n v="4.4163103881866173"/>
    <s v="Arrey-r"/>
    <m/>
    <s v="Arrey"/>
    <s v="LAGA Cameroon"/>
    <x v="1"/>
    <n v="566.08339999999998"/>
  </r>
  <r>
    <d v="2022-09-12T00:00:00"/>
    <s v="Local Transport"/>
    <s v="Transport"/>
    <x v="4"/>
    <n v="2500"/>
    <n v="4.4163103881866173"/>
    <s v="Arrey-r"/>
    <m/>
    <s v="Arrey"/>
    <s v="LAGA Cameroon"/>
    <x v="1"/>
    <n v="566.08339999999998"/>
  </r>
  <r>
    <d v="2022-09-13T00:00:00"/>
    <s v="Local Transport"/>
    <s v="Transport"/>
    <x v="4"/>
    <n v="2500"/>
    <n v="4.4163103881866173"/>
    <s v="Arrey-r"/>
    <m/>
    <s v="Arrey"/>
    <s v="LAGA Cameroon"/>
    <x v="1"/>
    <n v="566.08339999999998"/>
  </r>
  <r>
    <d v="2022-09-14T00:00:00"/>
    <s v="Local Transport"/>
    <s v="Transport"/>
    <x v="4"/>
    <n v="2500"/>
    <n v="4.4163103881866173"/>
    <s v="Arrey-r"/>
    <m/>
    <s v="Arrey"/>
    <s v="LAGA Cameroon"/>
    <x v="1"/>
    <n v="566.08339999999998"/>
  </r>
  <r>
    <d v="2022-09-15T00:00:00"/>
    <s v="Local Transport"/>
    <s v="Transport"/>
    <x v="4"/>
    <n v="2500"/>
    <n v="3.9076508317661438"/>
    <s v="Arrey-r"/>
    <m/>
    <s v="Arrey"/>
    <s v="LAGA Cameroon"/>
    <x v="0"/>
    <n v="639.77057000000002"/>
  </r>
  <r>
    <d v="2022-09-16T00:00:00"/>
    <s v="Local Transport"/>
    <s v="Transport"/>
    <x v="4"/>
    <n v="3000"/>
    <n v="5.2995724658239407"/>
    <s v="Arrey-r"/>
    <m/>
    <s v="Arrey"/>
    <s v="LAGA Cameroon"/>
    <x v="1"/>
    <n v="566.08339999999998"/>
  </r>
  <r>
    <d v="2022-09-17T00:00:00"/>
    <s v="Local Transport"/>
    <s v="Transport"/>
    <x v="4"/>
    <n v="2000"/>
    <n v="3.5330483105492938"/>
    <s v="Arrey-r"/>
    <m/>
    <s v="Arrey"/>
    <s v="LAGA Cameroon"/>
    <x v="1"/>
    <n v="566.08339999999998"/>
  </r>
  <r>
    <d v="2022-09-19T00:00:00"/>
    <s v="Local Transport"/>
    <s v="Transport"/>
    <x v="4"/>
    <n v="2500"/>
    <n v="4.2593065848879803"/>
    <s v="Arrey-r"/>
    <m/>
    <s v="Arrey"/>
    <s v="LAGA Cameroon"/>
    <x v="2"/>
    <n v="586.95000000000005"/>
  </r>
  <r>
    <d v="2022-09-20T00:00:00"/>
    <s v="Local Transport"/>
    <s v="Transport"/>
    <x v="4"/>
    <n v="3000"/>
    <n v="4.6891809981193724"/>
    <s v="Arrey-r"/>
    <m/>
    <s v="Arrey"/>
    <s v="LAGA Cameroon"/>
    <x v="4"/>
    <n v="639.77057000000002"/>
  </r>
  <r>
    <d v="2022-09-21T00:00:00"/>
    <s v="Local Transport"/>
    <s v="Transport"/>
    <x v="4"/>
    <n v="2500"/>
    <n v="3.9076508317661438"/>
    <s v="Arrey-r"/>
    <m/>
    <s v="Arrey"/>
    <s v="LAGA Cameroon"/>
    <x v="0"/>
    <n v="639.77057000000002"/>
  </r>
  <r>
    <d v="2022-09-22T00:00:00"/>
    <s v="Local Transport"/>
    <s v="Transport"/>
    <x v="4"/>
    <n v="3000"/>
    <n v="4.622567373919475"/>
    <s v="Arrey-r"/>
    <m/>
    <s v="Arrey"/>
    <s v="LAGA Cameroon"/>
    <x v="3"/>
    <n v="648.99"/>
  </r>
  <r>
    <d v="2022-09-22T00:00:00"/>
    <s v="Hired Taxi"/>
    <s v="Transport"/>
    <x v="4"/>
    <n v="5000"/>
    <n v="8.8326207763732345"/>
    <s v="Arrey-r"/>
    <m/>
    <s v="Arrey"/>
    <s v="LAGA Cameroon"/>
    <x v="1"/>
    <n v="566.08339999999998"/>
  </r>
  <r>
    <d v="2022-09-23T00:00:00"/>
    <s v="Local Transport"/>
    <s v="Transport"/>
    <x v="4"/>
    <n v="2500"/>
    <n v="4.4163103881866173"/>
    <s v="Arrey-r"/>
    <m/>
    <s v="Arrey"/>
    <s v="LAGA Cameroon"/>
    <x v="1"/>
    <n v="566.08339999999998"/>
  </r>
  <r>
    <d v="2022-09-24T00:00:00"/>
    <s v="Local Transport"/>
    <s v="Transport"/>
    <x v="4"/>
    <n v="2500"/>
    <n v="4.4163103881866173"/>
    <s v="Arrey-r"/>
    <m/>
    <s v="Arrey"/>
    <s v="LAGA Cameroon"/>
    <x v="1"/>
    <n v="566.08339999999998"/>
  </r>
  <r>
    <d v="2022-09-26T00:00:00"/>
    <s v="Local Transport"/>
    <s v="Transport"/>
    <x v="4"/>
    <n v="2500"/>
    <n v="4.2593065848879803"/>
    <s v="Arrey-r"/>
    <m/>
    <s v="Arrey"/>
    <s v="LAGA Cameroon"/>
    <x v="2"/>
    <n v="586.95000000000005"/>
  </r>
  <r>
    <d v="2022-09-27T00:00:00"/>
    <s v="Local Transport"/>
    <s v="Transport"/>
    <x v="4"/>
    <n v="2500"/>
    <n v="4.4163103881866173"/>
    <s v="Arrey-r"/>
    <m/>
    <s v="Arrey"/>
    <s v="LAGA Cameroon"/>
    <x v="1"/>
    <n v="566.08339999999998"/>
  </r>
  <r>
    <d v="2022-09-27T00:00:00"/>
    <s v="Hired Taxi"/>
    <s v="Transport"/>
    <x v="4"/>
    <n v="3000"/>
    <n v="5.2995724658239407"/>
    <s v="Arrey-r"/>
    <m/>
    <s v="Arrey"/>
    <s v="LAGA Cameroon"/>
    <x v="1"/>
    <n v="566.08339999999998"/>
  </r>
  <r>
    <d v="2022-09-28T00:00:00"/>
    <s v="Local Transport"/>
    <s v="Transport"/>
    <x v="4"/>
    <n v="3100"/>
    <n v="4.7766529530501236"/>
    <s v="Arrey-r"/>
    <m/>
    <s v="Arrey"/>
    <s v="LAGA Cameroon"/>
    <x v="3"/>
    <n v="648.99"/>
  </r>
  <r>
    <d v="2022-09-29T00:00:00"/>
    <s v="Local Transport"/>
    <s v="Transport"/>
    <x v="4"/>
    <n v="2600"/>
    <n v="4.5929628037140819"/>
    <s v="Arrey-r"/>
    <m/>
    <s v="Arrey"/>
    <s v="LAGA Cameroon"/>
    <x v="1"/>
    <n v="566.08339999999998"/>
  </r>
  <r>
    <d v="2022-09-30T00:00:00"/>
    <s v="Local Transport"/>
    <s v="Transport"/>
    <x v="4"/>
    <n v="2600"/>
    <n v="4.5929628037140819"/>
    <s v="Arrey-r"/>
    <m/>
    <s v="Arrey"/>
    <s v="LAGA Cameroon"/>
    <x v="1"/>
    <n v="566.08339999999998"/>
  </r>
  <r>
    <d v="2022-09-01T00:00:00"/>
    <s v="Local Transport"/>
    <s v="Transport"/>
    <x v="4"/>
    <n v="1800"/>
    <n v="3.1797434794943644"/>
    <s v="eri-r"/>
    <m/>
    <s v="Eric"/>
    <s v="LAGA Cameroon"/>
    <x v="1"/>
    <n v="566.08339999999998"/>
  </r>
  <r>
    <d v="2022-09-02T00:00:00"/>
    <s v="Local Transport"/>
    <s v="Transport"/>
    <x v="4"/>
    <n v="1700"/>
    <n v="3.0030910639668997"/>
    <s v="eri-r"/>
    <m/>
    <s v="Eric"/>
    <s v="LAGA Cameroon"/>
    <x v="1"/>
    <n v="566.08339999999998"/>
  </r>
  <r>
    <d v="2022-09-03T00:00:00"/>
    <s v="Local Transport"/>
    <s v="Transport"/>
    <x v="4"/>
    <n v="1600"/>
    <n v="2.826438648439435"/>
    <s v="eri-r"/>
    <m/>
    <s v="Eric"/>
    <s v="LAGA Cameroon"/>
    <x v="1"/>
    <n v="566.08339999999998"/>
  </r>
  <r>
    <d v="2022-09-04T00:00:00"/>
    <s v="Local Transport"/>
    <s v="Transport"/>
    <x v="4"/>
    <n v="1700"/>
    <n v="3.0030910639668997"/>
    <s v="eri-r"/>
    <m/>
    <s v="Eric"/>
    <s v="LAGA Cameroon"/>
    <x v="1"/>
    <n v="566.08339999999998"/>
  </r>
  <r>
    <d v="2022-09-05T00:00:00"/>
    <s v="Local Transport"/>
    <s v="Transport"/>
    <x v="4"/>
    <n v="1600"/>
    <n v="2.826438648439435"/>
    <s v="eri-r"/>
    <m/>
    <s v="Eric"/>
    <s v="LAGA Cameroon"/>
    <x v="1"/>
    <n v="566.08339999999998"/>
  </r>
  <r>
    <d v="2022-09-06T00:00:00"/>
    <s v="Local Transport"/>
    <s v="Transport"/>
    <x v="4"/>
    <n v="1700"/>
    <n v="3.0030910639668997"/>
    <s v="eri-r"/>
    <m/>
    <s v="Eric"/>
    <s v="LAGA Cameroon"/>
    <x v="1"/>
    <n v="566.08339999999998"/>
  </r>
  <r>
    <d v="2022-09-07T00:00:00"/>
    <s v="Local Transport"/>
    <s v="Transport"/>
    <x v="4"/>
    <n v="1700"/>
    <n v="3.0030910639668997"/>
    <s v="eri-1"/>
    <m/>
    <s v="Eric"/>
    <s v="LAGA Cameroon"/>
    <x v="1"/>
    <n v="566.08339999999998"/>
  </r>
  <r>
    <d v="2022-09-08T00:00:00"/>
    <s v="Local Transport"/>
    <s v="Transport"/>
    <x v="4"/>
    <n v="1900"/>
    <n v="3.2370730045148646"/>
    <s v="eri-r"/>
    <m/>
    <s v="Eric"/>
    <s v="LAGA Cameroon"/>
    <x v="2"/>
    <n v="586.95000000000005"/>
  </r>
  <r>
    <d v="2022-09-09T00:00:00"/>
    <s v="Local Transport"/>
    <s v="Transport"/>
    <x v="4"/>
    <n v="1800"/>
    <n v="3.1797434794943644"/>
    <s v="eri-r"/>
    <m/>
    <s v="Eric"/>
    <s v="LAGA Cameroon"/>
    <x v="1"/>
    <n v="566.08339999999998"/>
  </r>
  <r>
    <d v="2022-09-10T00:00:00"/>
    <s v="Local Transport"/>
    <s v="Transport"/>
    <x v="4"/>
    <n v="1600"/>
    <n v="2.826438648439435"/>
    <s v="eri-r"/>
    <m/>
    <s v="Eric"/>
    <s v="LAGA Cameroon"/>
    <x v="1"/>
    <n v="566.08339999999998"/>
  </r>
  <r>
    <d v="2022-09-12T00:00:00"/>
    <s v="Local Transport"/>
    <s v="Transport"/>
    <x v="4"/>
    <n v="1700"/>
    <n v="2.6572025656009779"/>
    <s v="eri-r"/>
    <m/>
    <s v="Eric"/>
    <s v="LAGA Cameroon"/>
    <x v="0"/>
    <n v="639.77057000000002"/>
  </r>
  <r>
    <d v="2022-09-13T00:00:00"/>
    <s v="Local Transport"/>
    <s v="Transport"/>
    <x v="4"/>
    <n v="1600"/>
    <n v="2.826438648439435"/>
    <s v="eri-r"/>
    <m/>
    <s v="Eric"/>
    <s v="LAGA Cameroon"/>
    <x v="1"/>
    <n v="566.08339999999998"/>
  </r>
  <r>
    <d v="2022-09-14T00:00:00"/>
    <s v="Local Transport"/>
    <s v="Transport"/>
    <x v="4"/>
    <n v="1800"/>
    <n v="3.1797434794943644"/>
    <s v="eri-r"/>
    <m/>
    <s v="Eric"/>
    <s v="LAGA Cameroon"/>
    <x v="1"/>
    <n v="566.08339999999998"/>
  </r>
  <r>
    <d v="2022-09-15T00:00:00"/>
    <s v="Local Transport"/>
    <s v="Transport"/>
    <x v="4"/>
    <n v="1900"/>
    <n v="3.3563958950218291"/>
    <s v="eri-r"/>
    <m/>
    <s v="Eric"/>
    <s v="LAGA Cameroon"/>
    <x v="1"/>
    <n v="566.08339999999998"/>
  </r>
  <r>
    <d v="2022-09-16T00:00:00"/>
    <s v="Local Transport"/>
    <s v="Transport"/>
    <x v="4"/>
    <n v="1500"/>
    <n v="2.3112836869597375"/>
    <s v="eri-r"/>
    <m/>
    <s v="Eric"/>
    <s v="LAGA Cameroon"/>
    <x v="3"/>
    <n v="648.99"/>
  </r>
  <r>
    <d v="2022-09-17T00:00:00"/>
    <s v="Local Transport"/>
    <s v="Transport"/>
    <x v="4"/>
    <n v="1600"/>
    <n v="2.826438648439435"/>
    <s v="eri-r"/>
    <m/>
    <s v="Eric"/>
    <s v="LAGA Cameroon"/>
    <x v="1"/>
    <n v="566.08339999999998"/>
  </r>
  <r>
    <d v="2022-09-19T00:00:00"/>
    <s v="Local Transport"/>
    <s v="Transport"/>
    <x v="4"/>
    <n v="1700"/>
    <n v="3.0030910639668997"/>
    <s v="eri-r"/>
    <m/>
    <s v="Eric"/>
    <s v="LAGA Cameroon"/>
    <x v="1"/>
    <n v="566.08339999999998"/>
  </r>
  <r>
    <d v="2022-09-20T00:00:00"/>
    <s v="Local Transport"/>
    <s v="Transport"/>
    <x v="4"/>
    <n v="1600"/>
    <n v="2.826438648439435"/>
    <s v="eri-r"/>
    <m/>
    <s v="Eric"/>
    <s v="LAGA Cameroon"/>
    <x v="1"/>
    <n v="566.08339999999998"/>
  </r>
  <r>
    <d v="2022-09-21T00:00:00"/>
    <s v="Local Transport"/>
    <s v="Transport"/>
    <x v="4"/>
    <n v="1600"/>
    <n v="2.826438648439435"/>
    <s v="eri-r"/>
    <m/>
    <s v="Eric"/>
    <s v="LAGA Cameroon"/>
    <x v="1"/>
    <n v="566.08339999999998"/>
  </r>
  <r>
    <d v="2022-09-22T00:00:00"/>
    <s v="Local Transport"/>
    <s v="Transport"/>
    <x v="4"/>
    <n v="1500"/>
    <n v="2.6497862329119704"/>
    <s v="eri-r"/>
    <m/>
    <s v="Eric"/>
    <s v="LAGA Cameroon"/>
    <x v="1"/>
    <n v="566.08339999999998"/>
  </r>
  <r>
    <d v="2022-09-23T00:00:00"/>
    <s v="Local Transport"/>
    <s v="Transport"/>
    <x v="4"/>
    <n v="1700"/>
    <n v="3.0030910639668997"/>
    <s v="eri-r"/>
    <m/>
    <s v="Eric"/>
    <s v="LAGA Cameroon"/>
    <x v="1"/>
    <n v="566.08339999999998"/>
  </r>
  <r>
    <d v="2022-09-26T00:00:00"/>
    <s v="Local Transport"/>
    <s v="Transport"/>
    <x v="4"/>
    <n v="1400"/>
    <n v="2.4731338173845057"/>
    <s v="eri-r"/>
    <m/>
    <s v="Eric"/>
    <s v="LAGA Cameroon"/>
    <x v="1"/>
    <n v="566.08339999999998"/>
  </r>
  <r>
    <d v="2022-09-27T00:00:00"/>
    <s v="Local Transport"/>
    <s v="Transport"/>
    <x v="4"/>
    <n v="1700"/>
    <n v="3.0030910639668997"/>
    <s v="eri-r"/>
    <m/>
    <s v="Eric"/>
    <s v="LAGA Cameroon"/>
    <x v="1"/>
    <n v="566.08339999999998"/>
  </r>
  <r>
    <d v="2022-09-28T00:00:00"/>
    <s v="Local Transport"/>
    <s v="Transport"/>
    <x v="4"/>
    <n v="1600"/>
    <n v="2.826438648439435"/>
    <s v="eri-r"/>
    <m/>
    <s v="Eric"/>
    <s v="LAGA Cameroon"/>
    <x v="1"/>
    <n v="566.08339999999998"/>
  </r>
  <r>
    <d v="2022-09-29T00:00:00"/>
    <s v="Local Transport"/>
    <s v="Transport"/>
    <x v="4"/>
    <n v="1800"/>
    <n v="2.8135085988716235"/>
    <s v="eri-r"/>
    <m/>
    <s v="Eric"/>
    <s v="LAGA Cameroon"/>
    <x v="0"/>
    <n v="639.77057000000002"/>
  </r>
  <r>
    <d v="2022-09-30T00:00:00"/>
    <s v="Local Transport"/>
    <s v="Transport"/>
    <x v="4"/>
    <n v="1900"/>
    <n v="3.3563958950218291"/>
    <s v="eri-r"/>
    <m/>
    <s v="Eric"/>
    <s v="LAGA Cameroon"/>
    <x v="1"/>
    <n v="566.08339999999998"/>
  </r>
  <r>
    <d v="2022-09-01T00:00:00"/>
    <s v="Local transport"/>
    <s v="Transport"/>
    <x v="5"/>
    <n v="1000"/>
    <n v="1.7665241552746469"/>
    <s v="i19-r"/>
    <m/>
    <s v="i19"/>
    <s v="LAGA Cameroon"/>
    <x v="1"/>
    <n v="566.08339999999998"/>
  </r>
  <r>
    <d v="2022-09-02T00:00:00"/>
    <s v="Local transport"/>
    <s v="Transport"/>
    <x v="5"/>
    <n v="500"/>
    <n v="0.88326207763732345"/>
    <s v="i19-r"/>
    <m/>
    <s v="i19"/>
    <s v="LAGA Cameroon"/>
    <x v="4"/>
    <n v="566.08339999999998"/>
  </r>
  <r>
    <d v="2022-09-02T00:00:00"/>
    <s v="Local transport"/>
    <s v="Transport"/>
    <x v="5"/>
    <n v="500"/>
    <n v="0.85186131697759593"/>
    <s v="i19-r"/>
    <m/>
    <s v="i19"/>
    <s v="LAGA Cameroon"/>
    <x v="2"/>
    <n v="586.95000000000005"/>
  </r>
  <r>
    <d v="2022-09-05T00:00:00"/>
    <s v="Local transport"/>
    <s v="Transport"/>
    <x v="5"/>
    <n v="1000"/>
    <n v="1.7665241552746469"/>
    <s v="i19-r"/>
    <m/>
    <s v="i19"/>
    <s v="LAGA Cameroon"/>
    <x v="1"/>
    <n v="566.08339999999998"/>
  </r>
  <r>
    <d v="2022-09-06T00:00:00"/>
    <s v="Local transport"/>
    <s v="Transport"/>
    <x v="5"/>
    <n v="1000"/>
    <n v="1.7665241552746469"/>
    <s v="i19-r"/>
    <m/>
    <s v="i19"/>
    <s v="LAGA Cameroon"/>
    <x v="1"/>
    <n v="566.08339999999998"/>
  </r>
  <r>
    <d v="2022-09-07T00:00:00"/>
    <s v="Yaounde-Sangmelima"/>
    <s v="Transport"/>
    <x v="5"/>
    <n v="2000"/>
    <n v="3.4074452679103837"/>
    <s v="i19-1"/>
    <n v="6"/>
    <s v="i19"/>
    <s v="LAGA Cameroon"/>
    <x v="2"/>
    <n v="586.95000000000005"/>
  </r>
  <r>
    <d v="2022-09-07T00:00:00"/>
    <s v="Local transport"/>
    <s v="Transport"/>
    <x v="5"/>
    <n v="500"/>
    <n v="0.85186131697759593"/>
    <s v="i19-r"/>
    <n v="6"/>
    <s v="i19"/>
    <s v="LAGA Cameroon"/>
    <x v="2"/>
    <n v="586.95000000000005"/>
  </r>
  <r>
    <d v="2022-09-07T00:00:00"/>
    <s v="Lodging"/>
    <s v="Travel Subsistences"/>
    <x v="5"/>
    <n v="7500"/>
    <n v="11.722952495298431"/>
    <s v="i19-2"/>
    <n v="6"/>
    <s v="i19"/>
    <s v="LAGA Cameroon"/>
    <x v="0"/>
    <n v="639.77057000000002"/>
  </r>
  <r>
    <d v="2022-09-07T00:00:00"/>
    <s v="Dring With Informant"/>
    <s v="Trust Building"/>
    <x v="5"/>
    <n v="1500"/>
    <n v="2.555583950932788"/>
    <s v="i19-r"/>
    <n v="6"/>
    <s v="i19"/>
    <s v="LAGA Cameroon"/>
    <x v="2"/>
    <n v="586.95000000000005"/>
  </r>
  <r>
    <d v="2022-09-07T00:00:00"/>
    <s v="Feeding"/>
    <s v="Travel Subsistences"/>
    <x v="5"/>
    <n v="3000"/>
    <n v="4.6891809981193724"/>
    <s v="i19-r"/>
    <n v="6"/>
    <s v="i19"/>
    <s v="LAGA Cameroon"/>
    <x v="0"/>
    <n v="639.77057000000002"/>
  </r>
  <r>
    <d v="2022-09-08T00:00:00"/>
    <s v="Sangmelima-Mvangan"/>
    <s v="Transport"/>
    <x v="5"/>
    <n v="5000"/>
    <n v="7.8153016635322876"/>
    <s v="i19-r"/>
    <n v="6"/>
    <s v="i19"/>
    <s v="LAGA Cameroon"/>
    <x v="0"/>
    <n v="639.77057000000002"/>
  </r>
  <r>
    <d v="2022-09-08T00:00:00"/>
    <s v="Local transport"/>
    <s v="Transport"/>
    <x v="5"/>
    <n v="1000"/>
    <n v="1.5630603327064576"/>
    <s v="i19-r"/>
    <n v="6"/>
    <s v="i19"/>
    <s v="LAGA Cameroon"/>
    <x v="0"/>
    <n v="639.77057000000002"/>
  </r>
  <r>
    <d v="2022-09-08T00:00:00"/>
    <s v="Lodging"/>
    <s v="Travel Subsistences"/>
    <x v="5"/>
    <n v="8000"/>
    <n v="12.504482661651661"/>
    <s v="i19-3"/>
    <n v="6"/>
    <s v="i19"/>
    <s v="LAGA Cameroon"/>
    <x v="0"/>
    <n v="639.77057000000002"/>
  </r>
  <r>
    <d v="2022-09-08T00:00:00"/>
    <s v="Feeding"/>
    <s v="Travel Subsistences"/>
    <x v="5"/>
    <n v="3000"/>
    <n v="5.2995724658239407"/>
    <s v="i19-r"/>
    <n v="6"/>
    <s v="i19"/>
    <s v="LAGA Cameroon"/>
    <x v="1"/>
    <n v="566.08339999999998"/>
  </r>
  <r>
    <d v="2022-09-09T00:00:00"/>
    <s v="Mvangan-Sangmelima"/>
    <s v="Transport"/>
    <x v="5"/>
    <n v="5000"/>
    <n v="8.8326207763732345"/>
    <s v="i19-r"/>
    <n v="6"/>
    <s v="i19"/>
    <s v="LAGA Cameroon"/>
    <x v="1"/>
    <n v="566.08339999999998"/>
  </r>
  <r>
    <d v="2022-09-09T00:00:00"/>
    <s v="Sangmelima-Yaounde"/>
    <s v="Transport"/>
    <x v="5"/>
    <n v="2000"/>
    <n v="3.5330483105492938"/>
    <s v="i19-4"/>
    <n v="6"/>
    <s v="i19"/>
    <s v="LAGA Cameroon"/>
    <x v="1"/>
    <n v="566.08339999999998"/>
  </r>
  <r>
    <d v="2022-09-09T00:00:00"/>
    <s v="Local transport"/>
    <s v="Transport"/>
    <x v="5"/>
    <n v="800"/>
    <n v="1.3629781071641536"/>
    <s v="i19-r"/>
    <n v="6"/>
    <s v="i19"/>
    <s v="LAGA Cameroon"/>
    <x v="2"/>
    <n v="586.95000000000005"/>
  </r>
  <r>
    <d v="2022-09-09T00:00:00"/>
    <s v="Feeding"/>
    <s v="Travel Subsistences"/>
    <x v="5"/>
    <n v="3000"/>
    <n v="5.111167901865576"/>
    <s v="i19-r"/>
    <n v="6"/>
    <s v="i19"/>
    <s v="LAGA Cameroon"/>
    <x v="2"/>
    <n v="586.95000000000005"/>
  </r>
  <r>
    <d v="2022-09-10T00:00:00"/>
    <s v="Local transport"/>
    <s v="Transport"/>
    <x v="5"/>
    <n v="500"/>
    <n v="0.88326207763732345"/>
    <s v="i19-r"/>
    <n v="6"/>
    <s v="i19"/>
    <s v="LAGA Cameroon"/>
    <x v="1"/>
    <n v="566.08339999999998"/>
  </r>
  <r>
    <d v="2022-09-12T00:00:00"/>
    <s v="Local transport"/>
    <s v="Transport"/>
    <x v="5"/>
    <n v="500"/>
    <n v="0.88326207763732345"/>
    <s v="i19-r"/>
    <m/>
    <s v="i19"/>
    <s v="LAGA Cameroon"/>
    <x v="1"/>
    <n v="566.08339999999998"/>
  </r>
  <r>
    <d v="2022-09-13T00:00:00"/>
    <s v="Yaounde-Mfou"/>
    <s v="Transport"/>
    <x v="5"/>
    <n v="1000"/>
    <n v="1.7665241552746469"/>
    <s v="i19-r"/>
    <m/>
    <s v="i19"/>
    <s v="LAGA Cameroon"/>
    <x v="1"/>
    <n v="566.08339999999998"/>
  </r>
  <r>
    <d v="2022-09-13T00:00:00"/>
    <s v="Local transport"/>
    <s v="Transport"/>
    <x v="5"/>
    <n v="600"/>
    <n v="1.0599144931647881"/>
    <s v="i19-r"/>
    <m/>
    <s v="i19"/>
    <s v="LAGA Cameroon"/>
    <x v="1"/>
    <n v="566.08339999999998"/>
  </r>
  <r>
    <d v="2022-09-13T00:00:00"/>
    <s v="Feeding"/>
    <s v="Travel Subsistences"/>
    <x v="5"/>
    <n v="3000"/>
    <n v="5.2995724658239407"/>
    <s v="i19-r"/>
    <m/>
    <s v="i19"/>
    <s v="LAGA Cameroon"/>
    <x v="1"/>
    <n v="566.08339999999998"/>
  </r>
  <r>
    <d v="2022-09-13T00:00:00"/>
    <s v="Drink With Informant"/>
    <s v="Trust Building"/>
    <x v="5"/>
    <n v="2000"/>
    <n v="3.5330483105492938"/>
    <s v="i19-r"/>
    <m/>
    <s v="i19"/>
    <s v="LAGA Cameroon"/>
    <x v="1"/>
    <n v="566.08339999999998"/>
  </r>
  <r>
    <d v="2022-09-13T00:00:00"/>
    <s v="Mfou-Yaounde"/>
    <s v="Transport"/>
    <x v="5"/>
    <n v="500"/>
    <n v="0.88326207763732345"/>
    <s v="i19-r"/>
    <m/>
    <s v="i19"/>
    <s v="LAGA Cameroon"/>
    <x v="1"/>
    <n v="566.08339999999998"/>
  </r>
  <r>
    <d v="2022-09-14T00:00:00"/>
    <s v="Local transport"/>
    <s v="Transport"/>
    <x v="5"/>
    <n v="500"/>
    <n v="0.78153016635322881"/>
    <s v="i19-r"/>
    <m/>
    <s v="i19"/>
    <s v="LAGA Cameroon"/>
    <x v="0"/>
    <n v="639.77057000000002"/>
  </r>
  <r>
    <d v="2022-09-15T00:00:00"/>
    <s v="Local transport"/>
    <s v="Transport"/>
    <x v="5"/>
    <n v="500"/>
    <n v="0.88326207763732345"/>
    <s v="i19-r"/>
    <m/>
    <s v="i19"/>
    <s v="LAGA Cameroon"/>
    <x v="1"/>
    <n v="566.08339999999998"/>
  </r>
  <r>
    <d v="2022-09-16T00:00:00"/>
    <s v="Local transport"/>
    <s v="Transport"/>
    <x v="5"/>
    <n v="500"/>
    <n v="0.88326207763732345"/>
    <s v="i19-r"/>
    <m/>
    <s v="i19"/>
    <s v="LAGA Cameroon"/>
    <x v="1"/>
    <n v="566.08339999999998"/>
  </r>
  <r>
    <d v="2022-09-17T00:00:00"/>
    <s v="Local transport"/>
    <s v="Transport"/>
    <x v="5"/>
    <n v="500"/>
    <n v="0.88326207763732345"/>
    <s v="i19-r"/>
    <m/>
    <s v="i19"/>
    <s v="LAGA Cameroon"/>
    <x v="1"/>
    <n v="566.08339999999998"/>
  </r>
  <r>
    <d v="2022-09-19T00:00:00"/>
    <s v="Local transport"/>
    <s v="Transport"/>
    <x v="5"/>
    <n v="500"/>
    <n v="0.88326207763732345"/>
    <s v="i19-r"/>
    <m/>
    <s v="i19"/>
    <s v="LAGA Cameroon"/>
    <x v="1"/>
    <n v="566.08339999999998"/>
  </r>
  <r>
    <d v="2022-09-20T00:00:00"/>
    <s v="Local transport"/>
    <s v="Transport"/>
    <x v="5"/>
    <n v="500"/>
    <n v="0.88326207763732345"/>
    <s v="i19-r"/>
    <m/>
    <s v="i19"/>
    <s v="LAGA Cameroon"/>
    <x v="1"/>
    <n v="566.08339999999998"/>
  </r>
  <r>
    <d v="2022-09-21T00:00:00"/>
    <s v="Yaounde-Akono"/>
    <s v="Transport"/>
    <x v="5"/>
    <n v="2000"/>
    <n v="3.5330483105492938"/>
    <s v="16-i19-r"/>
    <n v="16"/>
    <s v="i19"/>
    <s v="LAGA Cameroon"/>
    <x v="1"/>
    <n v="566.08339999999998"/>
  </r>
  <r>
    <d v="2022-09-21T00:00:00"/>
    <s v="Local transport"/>
    <s v="Transport"/>
    <x v="5"/>
    <n v="500"/>
    <n v="0.77042789565324576"/>
    <s v="16-i19-r"/>
    <n v="16"/>
    <s v="i19"/>
    <s v="LAGA Cameroon"/>
    <x v="3"/>
    <n v="648.99"/>
  </r>
  <r>
    <d v="2022-09-21T00:00:00"/>
    <s v="Loging"/>
    <s v="Travel Subsistences"/>
    <x v="5"/>
    <n v="10000"/>
    <n v="17.665241552746469"/>
    <s v="16-i19-5"/>
    <n v="16"/>
    <s v="i19"/>
    <s v="LAGA Cameroon"/>
    <x v="1"/>
    <n v="566.08339999999998"/>
  </r>
  <r>
    <d v="2022-09-21T00:00:00"/>
    <s v="Feeding"/>
    <s v="Travel Subsistences"/>
    <x v="5"/>
    <n v="3000"/>
    <n v="5.2995724658239407"/>
    <s v="16-i19-r"/>
    <n v="16"/>
    <s v="i19"/>
    <s v="LAGA Cameroon"/>
    <x v="1"/>
    <n v="566.08339999999998"/>
  </r>
  <r>
    <d v="2022-09-22T00:00:00"/>
    <s v="Akono-Mfida"/>
    <s v="Transport"/>
    <x v="5"/>
    <n v="1500"/>
    <n v="2.6497862329119704"/>
    <s v="16-i19-r"/>
    <n v="16"/>
    <s v="i19"/>
    <s v="LAGA Cameroon"/>
    <x v="1"/>
    <n v="566.08339999999998"/>
  </r>
  <r>
    <d v="2022-09-22T00:00:00"/>
    <s v="Local transport"/>
    <s v="Transport"/>
    <x v="5"/>
    <n v="500"/>
    <n v="0.88326207763732345"/>
    <s v="16-i19-r"/>
    <n v="16"/>
    <s v="i19"/>
    <s v="LAGA Cameroon"/>
    <x v="1"/>
    <n v="566.08339999999998"/>
  </r>
  <r>
    <d v="2022-09-22T00:00:00"/>
    <s v="Loging"/>
    <s v="Travel Subsistences"/>
    <x v="5"/>
    <n v="10000"/>
    <n v="17.665241552746469"/>
    <s v="16-i19-5"/>
    <n v="16"/>
    <s v="i19"/>
    <s v="LAGA Cameroon"/>
    <x v="1"/>
    <n v="566.08339999999998"/>
  </r>
  <r>
    <d v="2022-09-22T00:00:00"/>
    <s v="Mfida-Akono"/>
    <s v="Transport"/>
    <x v="5"/>
    <n v="1500"/>
    <n v="2.6497862329119704"/>
    <s v="16-i19-r"/>
    <n v="16"/>
    <s v="i19"/>
    <s v="LAGA Cameroon"/>
    <x v="1"/>
    <n v="566.08339999999998"/>
  </r>
  <r>
    <d v="2022-09-22T00:00:00"/>
    <s v="Feeding"/>
    <s v="Travel Subsistences"/>
    <x v="5"/>
    <n v="3000"/>
    <n v="5.2995724658239407"/>
    <s v="16-i19-r"/>
    <n v="16"/>
    <s v="i19"/>
    <s v="LAGA Cameroon"/>
    <x v="1"/>
    <n v="566.08339999999998"/>
  </r>
  <r>
    <d v="2022-09-22T00:00:00"/>
    <s v="Drink-With-Informant"/>
    <s v="Trust Building"/>
    <x v="5"/>
    <n v="1500"/>
    <n v="2.6497862329119704"/>
    <s v="16-i19-r"/>
    <n v="16"/>
    <s v="i19"/>
    <s v="LAGA Cameroon"/>
    <x v="1"/>
    <n v="566.08339999999998"/>
  </r>
  <r>
    <d v="2022-09-23T00:00:00"/>
    <s v="Akono-Yaounde"/>
    <s v="Transport"/>
    <x v="5"/>
    <n v="2000"/>
    <n v="3.1261206654129152"/>
    <s v="16-i19-r"/>
    <n v="16"/>
    <s v="i19"/>
    <s v="LAGA Cameroon"/>
    <x v="4"/>
    <n v="639.77057000000002"/>
  </r>
  <r>
    <d v="2022-09-23T00:00:00"/>
    <s v="Local transport"/>
    <s v="Transport"/>
    <x v="5"/>
    <n v="800"/>
    <n v="1.2504482661651659"/>
    <s v="16-i19-r"/>
    <n v="16"/>
    <s v="i19"/>
    <s v="LAGA Cameroon"/>
    <x v="4"/>
    <n v="639.77057000000002"/>
  </r>
  <r>
    <d v="2022-09-23T00:00:00"/>
    <s v="Feeding"/>
    <s v="Transport"/>
    <x v="5"/>
    <n v="3000"/>
    <n v="4.6891809981193724"/>
    <s v="16-i19-r"/>
    <n v="16"/>
    <s v="i19"/>
    <s v="LAGA Cameroon"/>
    <x v="0"/>
    <n v="639.77057000000002"/>
  </r>
  <r>
    <d v="2022-09-26T00:00:00"/>
    <s v="Local transport"/>
    <s v="Transport"/>
    <x v="5"/>
    <n v="500"/>
    <n v="0.85186131697759593"/>
    <s v="i19-r"/>
    <m/>
    <s v="i19"/>
    <s v="LAGA Cameroon"/>
    <x v="2"/>
    <n v="586.95000000000005"/>
  </r>
  <r>
    <d v="2022-09-27T00:00:00"/>
    <s v="Local transport"/>
    <s v="Transport"/>
    <x v="5"/>
    <n v="500"/>
    <n v="0.85186131697759593"/>
    <s v="i19-r"/>
    <m/>
    <s v="i19"/>
    <s v="LAGA Cameroon"/>
    <x v="2"/>
    <n v="586.95000000000005"/>
  </r>
  <r>
    <d v="2022-09-28T00:00:00"/>
    <s v="Local transport"/>
    <s v="Transport"/>
    <x v="5"/>
    <n v="500"/>
    <n v="0.85186131697759593"/>
    <s v="i19-r"/>
    <m/>
    <s v="i19"/>
    <s v="LAGA Cameroon"/>
    <x v="2"/>
    <n v="586.95000000000005"/>
  </r>
  <r>
    <d v="2022-09-29T00:00:00"/>
    <s v="Local transport"/>
    <s v="Transport"/>
    <x v="5"/>
    <n v="500"/>
    <n v="0.77042789565324576"/>
    <s v="i19-r"/>
    <m/>
    <s v="i19"/>
    <s v="LAGA Cameroon"/>
    <x v="3"/>
    <n v="648.99"/>
  </r>
  <r>
    <d v="2022-09-30T00:00:00"/>
    <s v="Local transport"/>
    <s v="Transport"/>
    <x v="5"/>
    <n v="500"/>
    <n v="0.77042789565324576"/>
    <s v="i19-r"/>
    <m/>
    <s v="i19"/>
    <s v="LAGA Cameroon"/>
    <x v="3"/>
    <n v="648.99"/>
  </r>
  <r>
    <d v="2022-09-01T00:00:00"/>
    <s v="Local Transport"/>
    <s v="Transport"/>
    <x v="5"/>
    <n v="1800"/>
    <n v="3.1797434794943644"/>
    <s v="i27-r"/>
    <m/>
    <s v="i27"/>
    <s v="LAGA Cameroon"/>
    <x v="1"/>
    <n v="566.08339999999998"/>
  </r>
  <r>
    <d v="2022-09-02T00:00:00"/>
    <s v="Local Transport"/>
    <s v="Transport"/>
    <x v="5"/>
    <n v="1900"/>
    <n v="3.3563958950218291"/>
    <s v="i27-r"/>
    <m/>
    <s v="i27"/>
    <s v="LAGA Cameroon"/>
    <x v="1"/>
    <n v="566.08339999999998"/>
  </r>
  <r>
    <d v="2022-09-03T00:00:00"/>
    <s v="Fuell"/>
    <s v="Transport"/>
    <x v="1"/>
    <n v="7500"/>
    <n v="13.248931164559851"/>
    <s v="1-i27-1"/>
    <m/>
    <s v="i27"/>
    <s v="LAGA Cameroon"/>
    <x v="1"/>
    <n v="566.08339999999998"/>
  </r>
  <r>
    <d v="2022-09-03T00:00:00"/>
    <s v="Fuell"/>
    <s v="Transport"/>
    <x v="1"/>
    <n v="7500"/>
    <n v="13.248931164559851"/>
    <s v="1-i27-2"/>
    <n v="1"/>
    <s v="i27"/>
    <s v="LAGA Cameroon"/>
    <x v="1"/>
    <n v="566.08339999999998"/>
  </r>
  <r>
    <d v="2022-09-03T00:00:00"/>
    <s v="Fuell"/>
    <s v="Transport"/>
    <x v="1"/>
    <n v="7500"/>
    <n v="13.248931164559851"/>
    <s v="1-i27-3"/>
    <n v="1"/>
    <s v="i27"/>
    <s v="LAGA Cameroon"/>
    <x v="1"/>
    <n v="566.08339999999998"/>
  </r>
  <r>
    <d v="2022-09-03T00:00:00"/>
    <s v="Fuell"/>
    <s v="Transport"/>
    <x v="1"/>
    <n v="7500"/>
    <n v="13.248931164559851"/>
    <s v="1-i27-4"/>
    <n v="1"/>
    <s v="i27"/>
    <s v="LAGA Cameroon"/>
    <x v="1"/>
    <n v="566.08339999999998"/>
  </r>
  <r>
    <d v="2022-09-03T00:00:00"/>
    <s v="Fuell"/>
    <s v="Transport"/>
    <x v="1"/>
    <n v="7500"/>
    <n v="13.248931164559851"/>
    <s v="1-i27-5"/>
    <n v="1"/>
    <s v="i27"/>
    <s v="LAGA Cameroon"/>
    <x v="1"/>
    <n v="566.08339999999998"/>
  </r>
  <r>
    <d v="2022-09-03T00:00:00"/>
    <s v="Drink With elements"/>
    <s v="Trust Building"/>
    <x v="5"/>
    <n v="2800"/>
    <n v="4.9462676347690113"/>
    <s v="1-i27-r"/>
    <n v="1"/>
    <s v="i27"/>
    <s v="LAGA Cameroon"/>
    <x v="1"/>
    <n v="566.08339999999998"/>
  </r>
  <r>
    <d v="2022-09-03T00:00:00"/>
    <s v="PJ-Orange House"/>
    <s v="Transport"/>
    <x v="5"/>
    <n v="1500"/>
    <n v="2.6497862329119704"/>
    <s v="1-i27-r"/>
    <n v="1"/>
    <s v="i27"/>
    <s v="LAGA Cameroon"/>
    <x v="1"/>
    <n v="566.08339999999998"/>
  </r>
  <r>
    <d v="2022-09-03T00:00:00"/>
    <s v="Orange-Texaco omnisport"/>
    <s v="Transport"/>
    <x v="5"/>
    <n v="1500"/>
    <n v="2.6497862329119704"/>
    <s v="1-i27-r"/>
    <n v="1"/>
    <s v="i27"/>
    <s v="LAGA Cameroon"/>
    <x v="1"/>
    <n v="566.08339999999998"/>
  </r>
  <r>
    <d v="2022-09-03T00:00:00"/>
    <s v="Local Transport"/>
    <s v="Transport"/>
    <x v="5"/>
    <n v="3250"/>
    <n v="5.741203504642602"/>
    <s v="1-i27-r"/>
    <n v="1"/>
    <s v="i27"/>
    <s v="LAGA Cameroon"/>
    <x v="1"/>
    <n v="566.08339999999998"/>
  </r>
  <r>
    <d v="2022-09-05T00:00:00"/>
    <s v="Local Transport"/>
    <s v="Transport"/>
    <x v="5"/>
    <n v="1900"/>
    <n v="3.3563958950218291"/>
    <s v="1-i27-r"/>
    <n v="1"/>
    <s v="i27"/>
    <s v="LAGA Cameroon"/>
    <x v="1"/>
    <n v="566.08339999999998"/>
  </r>
  <r>
    <d v="2022-09-05T00:00:00"/>
    <s v="X1 Police"/>
    <s v="Bonus"/>
    <x v="5"/>
    <n v="20000"/>
    <n v="35.330483105492938"/>
    <s v="1-i27-6"/>
    <n v="1"/>
    <s v="i27"/>
    <s v="LAGA Cameroon"/>
    <x v="1"/>
    <n v="566.08339999999998"/>
  </r>
  <r>
    <d v="2022-09-05T00:00:00"/>
    <s v="X1 Police"/>
    <s v="Bonus"/>
    <x v="5"/>
    <n v="20000"/>
    <n v="35.330483105492938"/>
    <s v="1-i27-7"/>
    <n v="1"/>
    <s v="i27"/>
    <s v="LAGA Cameroon"/>
    <x v="1"/>
    <n v="566.08339999999998"/>
  </r>
  <r>
    <d v="2022-09-05T00:00:00"/>
    <s v="X1 Police"/>
    <s v="Bonus"/>
    <x v="5"/>
    <n v="20000"/>
    <n v="35.330483105492938"/>
    <s v="1-i27-8"/>
    <n v="1"/>
    <s v="i27"/>
    <s v="LAGA Cameroon"/>
    <x v="1"/>
    <n v="566.08339999999998"/>
  </r>
  <r>
    <d v="2022-09-05T00:00:00"/>
    <s v="X1 Police"/>
    <s v="Bonus"/>
    <x v="5"/>
    <n v="20000"/>
    <n v="35.330483105492938"/>
    <s v="1-i27-9"/>
    <n v="1"/>
    <s v="i27"/>
    <s v="LAGA Cameroon"/>
    <x v="1"/>
    <n v="566.08339999999998"/>
  </r>
  <r>
    <d v="2022-09-05T00:00:00"/>
    <s v="X1 Police"/>
    <s v="Bonus"/>
    <x v="5"/>
    <n v="20000"/>
    <n v="35.330483105492938"/>
    <s v="1-i27-10"/>
    <n v="1"/>
    <s v="i27"/>
    <s v="LAGA Cameroon"/>
    <x v="1"/>
    <n v="566.08339999999998"/>
  </r>
  <r>
    <d v="2022-09-05T00:00:00"/>
    <s v="X1 Police"/>
    <s v="Bonus"/>
    <x v="5"/>
    <n v="20000"/>
    <n v="34.074452679103842"/>
    <s v="1-i27-11"/>
    <n v="1"/>
    <s v="i27"/>
    <s v="LAGA Cameroon"/>
    <x v="2"/>
    <n v="586.95000000000005"/>
  </r>
  <r>
    <d v="2022-09-05T00:00:00"/>
    <s v="X1 Police"/>
    <s v="Bonus"/>
    <x v="5"/>
    <n v="20000"/>
    <n v="31.26120665412915"/>
    <s v="1-i27-12"/>
    <n v="1"/>
    <s v="i27"/>
    <s v="LAGA Cameroon"/>
    <x v="0"/>
    <n v="639.77057000000002"/>
  </r>
  <r>
    <d v="2022-09-05T00:00:00"/>
    <s v="X1 Police"/>
    <s v="Bonus"/>
    <x v="5"/>
    <n v="20000"/>
    <n v="34.074452679103842"/>
    <s v="1-i27-13"/>
    <n v="1"/>
    <s v="i27"/>
    <s v="LAGA Cameroon"/>
    <x v="2"/>
    <n v="586.95000000000005"/>
  </r>
  <r>
    <d v="2022-09-05T00:00:00"/>
    <s v="X1 Police"/>
    <s v="Bonus"/>
    <x v="5"/>
    <n v="20000"/>
    <n v="35.330483105492938"/>
    <s v="1-i27-14"/>
    <n v="1"/>
    <s v="i27"/>
    <s v="LAGA Cameroon"/>
    <x v="1"/>
    <n v="566.08339999999998"/>
  </r>
  <r>
    <d v="2022-09-05T00:00:00"/>
    <s v="X1 Police"/>
    <s v="Bonus"/>
    <x v="5"/>
    <n v="20000"/>
    <n v="35.330483105492938"/>
    <s v="1-i27-15"/>
    <n v="1"/>
    <s v="i27"/>
    <s v="LAGA Cameroon"/>
    <x v="1"/>
    <n v="566.08339999999998"/>
  </r>
  <r>
    <d v="2022-09-05T00:00:00"/>
    <s v="Yaounde Operation Bonus"/>
    <s v="Bonus"/>
    <x v="5"/>
    <n v="50000"/>
    <n v="88.326207763732342"/>
    <s v="i27-r"/>
    <n v="1"/>
    <s v="i27"/>
    <s v="LAGA Cameroon"/>
    <x v="1"/>
    <n v="566.08339999999998"/>
  </r>
  <r>
    <d v="2022-09-06T00:00:00"/>
    <s v="Local Transport"/>
    <s v="Transport"/>
    <x v="5"/>
    <n v="1700"/>
    <n v="2.6572025656009779"/>
    <s v="i27-r"/>
    <m/>
    <s v="i27"/>
    <s v="LAGA Cameroon"/>
    <x v="0"/>
    <n v="639.77057000000002"/>
  </r>
  <r>
    <d v="2022-09-07T00:00:00"/>
    <s v="Local Transport"/>
    <s v="Transport"/>
    <x v="5"/>
    <n v="1850"/>
    <n v="3.2680696872580968"/>
    <s v="i27-r"/>
    <m/>
    <s v="i27"/>
    <s v="LAGA Cameroon"/>
    <x v="1"/>
    <n v="566.08339999999998"/>
  </r>
  <r>
    <d v="2022-09-08T00:00:00"/>
    <s v="Local Transport"/>
    <s v="Transport"/>
    <x v="5"/>
    <n v="1900"/>
    <n v="3.3563958950218291"/>
    <s v="i27-r"/>
    <m/>
    <s v="i27"/>
    <s v="LAGA Cameroon"/>
    <x v="1"/>
    <n v="566.08339999999998"/>
  </r>
  <r>
    <d v="2022-09-09T00:00:00"/>
    <s v="Local Transport"/>
    <s v="Transport"/>
    <x v="5"/>
    <n v="1800"/>
    <n v="3.1797434794943644"/>
    <s v="i27-r"/>
    <m/>
    <s v="i27"/>
    <s v="LAGA Cameroon"/>
    <x v="1"/>
    <n v="566.08339999999998"/>
  </r>
  <r>
    <d v="2022-09-10T00:00:00"/>
    <s v="Local Transport"/>
    <s v="Transport"/>
    <x v="5"/>
    <n v="1500"/>
    <n v="2.6497862329119704"/>
    <s v="i27-r"/>
    <m/>
    <s v="i27"/>
    <s v="LAGA Cameroon"/>
    <x v="1"/>
    <n v="566.08339999999998"/>
  </r>
  <r>
    <d v="2022-09-12T00:00:00"/>
    <s v="Yaounde-Ayos"/>
    <s v="Transport"/>
    <x v="5"/>
    <n v="1500"/>
    <n v="2.6497862329119704"/>
    <s v="9-i27-16"/>
    <m/>
    <s v="i27"/>
    <s v="LAGA Cameroon"/>
    <x v="1"/>
    <n v="566.08339999999998"/>
  </r>
  <r>
    <d v="2022-09-12T00:00:00"/>
    <s v="Local Transport"/>
    <s v="Transport"/>
    <x v="5"/>
    <n v="1900"/>
    <n v="2.927626003482334"/>
    <s v="9-i27-r"/>
    <n v="9"/>
    <s v="i27"/>
    <s v="LAGA Cameroon"/>
    <x v="3"/>
    <n v="648.99"/>
  </r>
  <r>
    <d v="2022-09-12T00:00:00"/>
    <s v="Feeding"/>
    <s v="Travel Subsistences"/>
    <x v="5"/>
    <n v="5000"/>
    <n v="8.8326207763732345"/>
    <s v="9-i27-r"/>
    <n v="9"/>
    <s v="i27"/>
    <s v="LAGA Cameroon"/>
    <x v="1"/>
    <n v="566.08339999999998"/>
  </r>
  <r>
    <d v="2022-09-12T00:00:00"/>
    <s v="Lodging"/>
    <s v="Travel Subsistences"/>
    <x v="5"/>
    <n v="10000"/>
    <n v="17.665241552746469"/>
    <s v="9-i27-17"/>
    <n v="9"/>
    <s v="i27"/>
    <s v="LAGA Cameroon"/>
    <x v="1"/>
    <n v="566.08339999999998"/>
  </r>
  <r>
    <d v="2022-09-13T00:00:00"/>
    <s v="Fuel"/>
    <s v="Transport"/>
    <x v="1"/>
    <n v="7500"/>
    <n v="12.777919754663939"/>
    <s v="9-i27-18"/>
    <n v="9"/>
    <s v="i27"/>
    <s v="LAGA Cameroon"/>
    <x v="2"/>
    <n v="586.95000000000005"/>
  </r>
  <r>
    <d v="2022-09-13T00:00:00"/>
    <s v="Fuel"/>
    <s v="Transport"/>
    <x v="1"/>
    <n v="7500"/>
    <n v="13.248931164559851"/>
    <s v="9-i27-19"/>
    <n v="9"/>
    <s v="i27"/>
    <s v="LAGA Cameroon"/>
    <x v="1"/>
    <n v="566.08339999999998"/>
  </r>
  <r>
    <d v="2022-09-13T00:00:00"/>
    <s v="Fuel"/>
    <s v="Transport"/>
    <x v="1"/>
    <n v="7500"/>
    <n v="11.556418434798687"/>
    <s v="9-i27-20"/>
    <n v="9"/>
    <s v="i27"/>
    <s v="LAGA Cameroon"/>
    <x v="3"/>
    <n v="648.99"/>
  </r>
  <r>
    <d v="2022-09-13T00:00:00"/>
    <s v="Local Transport"/>
    <s v="Transport"/>
    <x v="5"/>
    <n v="1500"/>
    <n v="2.3112836869597375"/>
    <s v="9-i27-r"/>
    <n v="9"/>
    <s v="i27"/>
    <s v="LAGA Cameroon"/>
    <x v="3"/>
    <n v="648.99"/>
  </r>
  <r>
    <d v="2022-09-13T00:00:00"/>
    <s v="Feeding"/>
    <s v="Travel Subsistences"/>
    <x v="5"/>
    <n v="5000"/>
    <n v="7.7042789565324581"/>
    <s v="9-i27-r"/>
    <n v="9"/>
    <s v="i27"/>
    <s v="LAGA Cameroon"/>
    <x v="3"/>
    <n v="648.99"/>
  </r>
  <r>
    <d v="2022-09-13T00:00:00"/>
    <s v="Lodging"/>
    <s v="Travel Subsistences"/>
    <x v="5"/>
    <n v="10000"/>
    <n v="15.630603327064575"/>
    <s v="9-i27-17"/>
    <n v="9"/>
    <s v="i27"/>
    <s v="LAGA Cameroon"/>
    <x v="0"/>
    <n v="639.77057000000002"/>
  </r>
  <r>
    <d v="2022-09-14T00:00:00"/>
    <s v="Ayos-Yaounde"/>
    <s v="Transport"/>
    <x v="5"/>
    <n v="1500"/>
    <n v="2.6497862329119704"/>
    <s v="9-i27-21"/>
    <n v="9"/>
    <s v="i27"/>
    <s v="LAGA Cameroon"/>
    <x v="1"/>
    <n v="566.08339999999998"/>
  </r>
  <r>
    <d v="2022-09-14T00:00:00"/>
    <s v="Feeding"/>
    <s v="Travel Subsistences"/>
    <x v="5"/>
    <n v="5000"/>
    <n v="8.8326207763732345"/>
    <s v="9-i27-r"/>
    <n v="9"/>
    <s v="i27"/>
    <s v="LAGA Cameroon"/>
    <x v="1"/>
    <n v="566.08339999999998"/>
  </r>
  <r>
    <d v="2022-09-14T00:00:00"/>
    <s v="Local Transport"/>
    <s v="Transport"/>
    <x v="5"/>
    <n v="2000"/>
    <n v="3.5330483105492938"/>
    <s v="9-i27-r"/>
    <n v="9"/>
    <s v="i27"/>
    <s v="LAGA Cameroon"/>
    <x v="1"/>
    <n v="566.08339999999998"/>
  </r>
  <r>
    <d v="2022-09-15T00:00:00"/>
    <s v="Local Transport"/>
    <s v="Transport"/>
    <x v="5"/>
    <n v="1850"/>
    <n v="3.2680696872580968"/>
    <s v="i27-r"/>
    <n v="9"/>
    <s v="i27"/>
    <s v="LAGA Cameroon"/>
    <x v="1"/>
    <n v="566.08339999999998"/>
  </r>
  <r>
    <d v="2022-09-16T00:00:00"/>
    <s v="Local Transport"/>
    <s v="Transport"/>
    <x v="5"/>
    <n v="1900"/>
    <n v="3.3563958950218291"/>
    <s v="i27-r"/>
    <m/>
    <s v="i27"/>
    <s v="LAGA Cameroon"/>
    <x v="1"/>
    <n v="566.08339999999998"/>
  </r>
  <r>
    <d v="2022-09-17T00:00:00"/>
    <s v="Local Transport"/>
    <s v="Transport"/>
    <x v="5"/>
    <n v="1700"/>
    <n v="3.0030910639668997"/>
    <s v="i27-r"/>
    <m/>
    <s v="i27"/>
    <s v="LAGA Cameroon"/>
    <x v="1"/>
    <n v="566.08339999999998"/>
  </r>
  <r>
    <d v="2022-09-18T00:00:00"/>
    <s v="Yaounde-Douala"/>
    <s v="Transport"/>
    <x v="5"/>
    <n v="5000"/>
    <n v="8.8326207763732345"/>
    <s v="12-i27-22"/>
    <m/>
    <s v="i27"/>
    <s v="LAGA Cameroon"/>
    <x v="1"/>
    <n v="566.08339999999998"/>
  </r>
  <r>
    <d v="2022-09-18T00:00:00"/>
    <s v="Local Transport"/>
    <s v="Transport"/>
    <x v="5"/>
    <n v="1900"/>
    <n v="3.3563958950218291"/>
    <s v="12-i27-r"/>
    <n v="12"/>
    <s v="i27"/>
    <s v="LAGA Cameroon"/>
    <x v="1"/>
    <n v="566.08339999999998"/>
  </r>
  <r>
    <d v="2022-09-18T00:00:00"/>
    <s v="Feeding"/>
    <s v="Travel Subsistences"/>
    <x v="5"/>
    <n v="5000"/>
    <n v="8.8326207763732345"/>
    <s v="12-i27-r"/>
    <n v="12"/>
    <s v="i27"/>
    <s v="LAGA Cameroon"/>
    <x v="1"/>
    <n v="566.08339999999998"/>
  </r>
  <r>
    <d v="2022-09-18T00:00:00"/>
    <s v="Lodging"/>
    <s v="Travel Subsistences"/>
    <x v="5"/>
    <n v="15000"/>
    <n v="26.497862329119702"/>
    <s v="12-i27-23"/>
    <n v="12"/>
    <s v="i27"/>
    <s v="LAGA Cameroon"/>
    <x v="1"/>
    <n v="566.08339999999998"/>
  </r>
  <r>
    <d v="2022-09-19T00:00:00"/>
    <s v="Local Transport"/>
    <s v="Transport"/>
    <x v="5"/>
    <n v="1800"/>
    <n v="3.1797434794943644"/>
    <s v="12-i27-r"/>
    <n v="12"/>
    <s v="i27"/>
    <s v="LAGA Cameroon"/>
    <x v="1"/>
    <n v="566.08339999999998"/>
  </r>
  <r>
    <d v="2022-09-19T00:00:00"/>
    <s v="Feeding"/>
    <s v="Travel Subsistences"/>
    <x v="5"/>
    <n v="5000"/>
    <n v="8.8326207763732345"/>
    <s v="12-i27-r"/>
    <n v="12"/>
    <s v="i27"/>
    <s v="LAGA Cameroon"/>
    <x v="1"/>
    <n v="566.08339999999998"/>
  </r>
  <r>
    <d v="2022-09-19T00:00:00"/>
    <s v="Lodging"/>
    <s v="Travel Subsistences"/>
    <x v="5"/>
    <n v="15000"/>
    <n v="26.497862329119702"/>
    <s v="12-i27-23"/>
    <n v="12"/>
    <s v="i27"/>
    <s v="LAGA Cameroon"/>
    <x v="1"/>
    <n v="566.08339999999998"/>
  </r>
  <r>
    <d v="2022-09-20T00:00:00"/>
    <s v="Local Transport"/>
    <s v="Transport"/>
    <x v="5"/>
    <n v="2000"/>
    <n v="3.1261206654129152"/>
    <s v="12-i27-r"/>
    <n v="12"/>
    <s v="i27"/>
    <s v="LAGA Cameroon"/>
    <x v="0"/>
    <n v="639.77057000000002"/>
  </r>
  <r>
    <d v="2022-09-20T00:00:00"/>
    <s v="Local Transport"/>
    <s v="Transport"/>
    <x v="5"/>
    <n v="2000"/>
    <n v="3.5330483105492938"/>
    <s v="12-i27-r"/>
    <n v="12"/>
    <s v="i27"/>
    <s v="LAGA Cameroon"/>
    <x v="1"/>
    <n v="566.08339999999998"/>
  </r>
  <r>
    <d v="2022-09-20T00:00:00"/>
    <s v="Local Transport"/>
    <s v="Transport"/>
    <x v="5"/>
    <n v="2000"/>
    <n v="3.5330483105492938"/>
    <s v="12-i27-r"/>
    <n v="12"/>
    <s v="i27"/>
    <s v="LAGA Cameroon"/>
    <x v="1"/>
    <n v="566.08339999999998"/>
  </r>
  <r>
    <d v="2022-09-20T00:00:00"/>
    <s v="Local Transport"/>
    <s v="Transport"/>
    <x v="5"/>
    <n v="2000"/>
    <n v="3.4074452679103837"/>
    <s v="12-i27-r"/>
    <n v="12"/>
    <s v="i27"/>
    <s v="LAGA Cameroon"/>
    <x v="2"/>
    <n v="586.95000000000005"/>
  </r>
  <r>
    <d v="2022-09-20T00:00:00"/>
    <s v="Local Transport"/>
    <s v="Transport"/>
    <x v="5"/>
    <n v="1400"/>
    <n v="2.4731338173845057"/>
    <s v="12-i27-r"/>
    <n v="12"/>
    <s v="i27"/>
    <s v="LAGA Cameroon"/>
    <x v="1"/>
    <n v="566.08339999999998"/>
  </r>
  <r>
    <d v="2022-09-20T00:00:00"/>
    <s v="Feeding"/>
    <s v="Travel Subsistences"/>
    <x v="5"/>
    <n v="5000"/>
    <n v="8.8326207763732345"/>
    <s v="12-i27-r"/>
    <n v="12"/>
    <s v="i27"/>
    <s v="LAGA Cameroon"/>
    <x v="1"/>
    <n v="566.08339999999998"/>
  </r>
  <r>
    <d v="2022-09-20T00:00:00"/>
    <s v="Lodging"/>
    <s v="Travel Subsistences"/>
    <x v="5"/>
    <n v="15000"/>
    <n v="23.445904990596862"/>
    <s v="12-i27-23"/>
    <n v="12"/>
    <s v="i27"/>
    <s v="LAGA Cameroon"/>
    <x v="0"/>
    <n v="639.77057000000002"/>
  </r>
  <r>
    <d v="2022-09-21T00:00:00"/>
    <s v="Douala-Yaounde"/>
    <s v="Transport"/>
    <x v="5"/>
    <n v="5000"/>
    <n v="7.7042789565324581"/>
    <s v="12-i27-24"/>
    <n v="12"/>
    <s v="i27"/>
    <s v="LAGA Cameroon"/>
    <x v="3"/>
    <n v="648.99"/>
  </r>
  <r>
    <d v="2022-09-21T00:00:00"/>
    <s v="Feeding"/>
    <s v="Travel Subsistences"/>
    <x v="5"/>
    <n v="5000"/>
    <n v="8.5186131697759606"/>
    <s v="12-i27-r"/>
    <n v="12"/>
    <s v="i27"/>
    <s v="LAGA Cameroon"/>
    <x v="2"/>
    <n v="586.95000000000005"/>
  </r>
  <r>
    <d v="2022-09-21T00:00:00"/>
    <s v="Local Transport"/>
    <s v="Transport"/>
    <x v="5"/>
    <n v="2000"/>
    <n v="3.5330483105492938"/>
    <s v="12-i27-r"/>
    <n v="12"/>
    <s v="i27"/>
    <s v="LAGA Cameroon"/>
    <x v="1"/>
    <n v="566.08339999999998"/>
  </r>
  <r>
    <d v="2022-09-22T00:00:00"/>
    <s v="Local Transport"/>
    <s v="Transport"/>
    <x v="5"/>
    <n v="1850"/>
    <n v="2.8916616155069463"/>
    <s v="i27-r"/>
    <n v="12"/>
    <s v="i27"/>
    <s v="LAGA Cameroon"/>
    <x v="0"/>
    <n v="639.77057000000002"/>
  </r>
  <r>
    <d v="2022-09-23T00:00:00"/>
    <s v="Local Transport"/>
    <s v="Transport"/>
    <x v="5"/>
    <n v="1900"/>
    <n v="3.2370730045148646"/>
    <s v="i27-r"/>
    <m/>
    <s v="i27"/>
    <s v="LAGA Cameroon"/>
    <x v="2"/>
    <n v="586.95000000000005"/>
  </r>
  <r>
    <d v="2022-09-23T00:00:00"/>
    <s v="Douala Operations Bonus"/>
    <s v="Bonus"/>
    <x v="5"/>
    <n v="50000"/>
    <n v="85.186131697759592"/>
    <s v="i27-r"/>
    <m/>
    <s v="i27"/>
    <s v="LAGA Cameroon"/>
    <x v="2"/>
    <n v="586.95000000000005"/>
  </r>
  <r>
    <d v="2022-09-23T00:00:00"/>
    <s v="Douala Operation Bonus"/>
    <s v="Bonus"/>
    <x v="5"/>
    <n v="50000"/>
    <n v="85.186131697759592"/>
    <s v="i27-r"/>
    <m/>
    <s v="i27"/>
    <s v="LAGA Cameroon"/>
    <x v="2"/>
    <n v="586.95000000000005"/>
  </r>
  <r>
    <d v="2022-09-24T00:00:00"/>
    <s v="Local Transport"/>
    <s v="Transport"/>
    <x v="5"/>
    <n v="1800"/>
    <n v="3.1797434794943644"/>
    <s v="i27-r"/>
    <m/>
    <s v="i27"/>
    <s v="LAGA Cameroon"/>
    <x v="1"/>
    <n v="566.08339999999998"/>
  </r>
  <r>
    <d v="2022-09-26T00:00:00"/>
    <s v="Local Transport"/>
    <s v="Transport"/>
    <x v="5"/>
    <n v="7000"/>
    <n v="12.365669086922528"/>
    <s v="19-i27-r"/>
    <m/>
    <s v="i27"/>
    <s v="LAGA Cameroon"/>
    <x v="1"/>
    <n v="566.08339999999998"/>
  </r>
  <r>
    <d v="2022-09-27T00:00:00"/>
    <s v="Fuell"/>
    <s v="Transport"/>
    <x v="5"/>
    <n v="15000"/>
    <n v="23.445904990596862"/>
    <s v="19-i27-25"/>
    <n v="19"/>
    <s v="i27"/>
    <s v="LAGA Cameroon"/>
    <x v="0"/>
    <n v="639.77057000000002"/>
  </r>
  <r>
    <d v="2022-09-27T00:00:00"/>
    <s v="Fuell"/>
    <s v="Transport"/>
    <x v="5"/>
    <n v="15000"/>
    <n v="25.555839509327878"/>
    <s v="19-i27-26"/>
    <n v="19"/>
    <s v="i27"/>
    <s v="LAGA Cameroon"/>
    <x v="2"/>
    <n v="586.95000000000005"/>
  </r>
  <r>
    <d v="2022-09-27T00:00:00"/>
    <s v="Fuell"/>
    <s v="Transport"/>
    <x v="5"/>
    <n v="15000"/>
    <n v="23.445904990596862"/>
    <s v="19-i27-27"/>
    <n v="19"/>
    <s v="i27"/>
    <s v="LAGA Cameroon"/>
    <x v="0"/>
    <n v="639.77057000000002"/>
  </r>
  <r>
    <d v="2022-09-27T00:00:00"/>
    <s v="Fuell"/>
    <s v="Transport"/>
    <x v="5"/>
    <n v="15000"/>
    <n v="26.497862329119702"/>
    <s v="19-i27-28"/>
    <n v="19"/>
    <s v="i27"/>
    <s v="LAGA Cameroon"/>
    <x v="1"/>
    <n v="566.08339999999998"/>
  </r>
  <r>
    <d v="2022-09-27T00:00:00"/>
    <s v="Lodging"/>
    <s v="Travel Subsistences"/>
    <x v="5"/>
    <n v="15000"/>
    <n v="26.497862329119702"/>
    <s v="19-i27-29"/>
    <n v="19"/>
    <s v="i27"/>
    <s v="LAGA Cameroon"/>
    <x v="1"/>
    <n v="566.08339999999998"/>
  </r>
  <r>
    <d v="2022-09-27T00:00:00"/>
    <s v="Lodging"/>
    <s v="Travel Subsistences"/>
    <x v="5"/>
    <n v="15000"/>
    <n v="26.497862329119702"/>
    <s v="19-i27-30"/>
    <n v="19"/>
    <s v="i27"/>
    <s v="LAGA Cameroon"/>
    <x v="1"/>
    <n v="566.08339999999998"/>
  </r>
  <r>
    <d v="2022-09-27T00:00:00"/>
    <s v="PJ-Interpole Bcn"/>
    <s v="Transport"/>
    <x v="5"/>
    <n v="2000"/>
    <n v="3.4074452679103837"/>
    <s v="19-i27-r"/>
    <n v="19"/>
    <s v="i27"/>
    <s v="LAGA Cameroon"/>
    <x v="2"/>
    <n v="586.95000000000005"/>
  </r>
  <r>
    <d v="2022-09-27T00:00:00"/>
    <s v="Interpole Bcn- Hotel ville"/>
    <s v="Transport"/>
    <x v="5"/>
    <n v="2000"/>
    <n v="3.4074452679103837"/>
    <s v="19-i27-r"/>
    <n v="19"/>
    <s v="i27"/>
    <s v="LAGA Cameroon"/>
    <x v="2"/>
    <n v="586.95000000000005"/>
  </r>
  <r>
    <d v="2022-09-27T00:00:00"/>
    <s v="Hotel ville- Omnisport"/>
    <s v="Transport"/>
    <x v="5"/>
    <n v="2000"/>
    <n v="3.1261206654129152"/>
    <s v="19-i27-r"/>
    <n v="19"/>
    <s v="i27"/>
    <s v="LAGA Cameroon"/>
    <x v="0"/>
    <n v="639.77057000000002"/>
  </r>
  <r>
    <d v="2022-09-27T00:00:00"/>
    <s v=" omnisport- Office"/>
    <s v="Transport"/>
    <x v="5"/>
    <n v="2000"/>
    <n v="3.1261206654129152"/>
    <s v="19-i27-r"/>
    <n v="19"/>
    <s v="i27"/>
    <s v="LAGA Cameroon"/>
    <x v="0"/>
    <n v="639.77057000000002"/>
  </r>
  <r>
    <d v="2022-09-27T00:00:00"/>
    <s v="Home-Office- Home"/>
    <s v="Transport"/>
    <x v="5"/>
    <n v="1800"/>
    <n v="2.773540424351685"/>
    <s v="19-i27-r"/>
    <n v="19"/>
    <s v="i27"/>
    <s v="LAGA Cameroon"/>
    <x v="3"/>
    <n v="648.99"/>
  </r>
  <r>
    <d v="2022-09-27T00:00:00"/>
    <s v="X1 Police"/>
    <s v="Bonus"/>
    <x v="5"/>
    <n v="20000"/>
    <n v="30.817115826129832"/>
    <s v="19-i27-31"/>
    <n v="19"/>
    <s v="i27"/>
    <s v="LAGA Cameroon"/>
    <x v="3"/>
    <n v="648.99"/>
  </r>
  <r>
    <d v="2022-09-27T00:00:00"/>
    <s v="X1 Police"/>
    <s v="Bonus"/>
    <x v="5"/>
    <n v="20000"/>
    <n v="30.817115826129832"/>
    <s v="19-i27-32"/>
    <n v="19"/>
    <s v="i27"/>
    <s v="LAGA Cameroon"/>
    <x v="3"/>
    <n v="648.99"/>
  </r>
  <r>
    <d v="2022-09-27T00:00:00"/>
    <s v="X1 Police"/>
    <s v="Bonus"/>
    <x v="5"/>
    <n v="20000"/>
    <n v="35.330483105492938"/>
    <s v="19-i27-33"/>
    <n v="19"/>
    <s v="i27"/>
    <s v="LAGA Cameroon"/>
    <x v="1"/>
    <n v="566.08339999999998"/>
  </r>
  <r>
    <d v="2022-09-27T00:00:00"/>
    <s v="X1 Police"/>
    <s v="Bonus"/>
    <x v="5"/>
    <n v="20000"/>
    <n v="35.330483105492938"/>
    <s v="19-i27-34"/>
    <n v="19"/>
    <s v="i27"/>
    <s v="LAGA Cameroon"/>
    <x v="1"/>
    <n v="566.08339999999998"/>
  </r>
  <r>
    <d v="2022-09-27T00:00:00"/>
    <s v="X1 Police"/>
    <s v="Bonus"/>
    <x v="5"/>
    <n v="20000"/>
    <n v="35.330483105492938"/>
    <s v="19-i27-35"/>
    <n v="19"/>
    <s v="i27"/>
    <s v="LAGA Cameroon"/>
    <x v="1"/>
    <n v="566.08339999999998"/>
  </r>
  <r>
    <d v="2022-09-28T00:00:00"/>
    <s v="Yaounde Operation Bonus"/>
    <s v="Bonus"/>
    <x v="5"/>
    <n v="50000"/>
    <n v="88.326207763732342"/>
    <s v="i27-r"/>
    <n v="19"/>
    <s v="i27"/>
    <s v="LAGA Cameroon"/>
    <x v="1"/>
    <n v="566.08339999999998"/>
  </r>
  <r>
    <d v="2022-09-28T00:00:00"/>
    <s v="Local Transport"/>
    <s v="Transport"/>
    <x v="5"/>
    <n v="1850"/>
    <n v="3.2680696872580968"/>
    <s v="i27-r"/>
    <m/>
    <s v="i27"/>
    <s v="LAGA Cameroon"/>
    <x v="1"/>
    <n v="566.08339999999998"/>
  </r>
  <r>
    <d v="2022-09-29T00:00:00"/>
    <s v="Local Transport"/>
    <s v="Transport"/>
    <x v="5"/>
    <n v="1900"/>
    <n v="3.3563958950218291"/>
    <s v="i27-r"/>
    <m/>
    <s v="i27"/>
    <s v="LAGA Cameroon"/>
    <x v="1"/>
    <n v="566.08339999999998"/>
  </r>
  <r>
    <d v="2022-09-30T00:00:00"/>
    <s v="Local Transport"/>
    <s v="Transport"/>
    <x v="5"/>
    <n v="1700"/>
    <n v="3.0030910639668997"/>
    <s v="i27-r"/>
    <m/>
    <s v="i27"/>
    <s v="LAGA Cameroon"/>
    <x v="1"/>
    <n v="566.08339999999998"/>
  </r>
  <r>
    <d v="2022-09-01T00:00:00"/>
    <s v="Local transport"/>
    <s v="Transport"/>
    <x v="5"/>
    <n v="1975"/>
    <n v="3.4888852066674274"/>
    <s v="i37-r"/>
    <m/>
    <s v="i37"/>
    <s v="LAGA Cameroon"/>
    <x v="1"/>
    <n v="566.08339999999998"/>
  </r>
  <r>
    <d v="2022-09-02T00:00:00"/>
    <s v="Local transport"/>
    <s v="Transport"/>
    <x v="5"/>
    <n v="1975"/>
    <n v="3.4888852066674274"/>
    <s v="i37-r"/>
    <m/>
    <s v="i37"/>
    <s v="LAGA Cameroon"/>
    <x v="1"/>
    <n v="566.08339999999998"/>
  </r>
  <r>
    <d v="2022-09-03T00:00:00"/>
    <s v="Yaounde-Bafoussam"/>
    <s v="Transport"/>
    <x v="5"/>
    <n v="4500"/>
    <n v="7.666751852798364"/>
    <s v="3-i37-1"/>
    <m/>
    <s v="i37"/>
    <s v="LAGA Cameroon"/>
    <x v="2"/>
    <n v="586.95000000000005"/>
  </r>
  <r>
    <d v="2022-09-03T00:00:00"/>
    <s v="Bafoussam-Foumban"/>
    <s v="Transport"/>
    <x v="5"/>
    <n v="2000"/>
    <n v="3.5330483105492938"/>
    <s v="3-i37-r"/>
    <n v="3"/>
    <s v="i37"/>
    <s v="LAGA Cameroon"/>
    <x v="1"/>
    <n v="566.08339999999998"/>
  </r>
  <r>
    <d v="2022-09-03T00:00:00"/>
    <s v="Foumban-Magba"/>
    <s v="Transport"/>
    <x v="5"/>
    <n v="2500"/>
    <n v="4.4163103881866173"/>
    <s v="3-i37-r"/>
    <n v="3"/>
    <s v="i37"/>
    <s v="LAGA Cameroon"/>
    <x v="1"/>
    <n v="566.08339999999998"/>
  </r>
  <r>
    <d v="2022-09-03T00:00:00"/>
    <s v="Local transport"/>
    <s v="Transport"/>
    <x v="5"/>
    <n v="2400"/>
    <n v="3.7513447984954982"/>
    <s v="3-i37-r"/>
    <n v="3"/>
    <s v="i37"/>
    <s v="LAGA Cameroon"/>
    <x v="0"/>
    <n v="639.77057000000002"/>
  </r>
  <r>
    <d v="2022-09-03T00:00:00"/>
    <s v="Lodging"/>
    <s v="Travel Subsistences"/>
    <x v="5"/>
    <n v="8000"/>
    <n v="12.504482661651661"/>
    <s v="3-i37-2"/>
    <n v="3"/>
    <s v="i37"/>
    <s v="LAGA Cameroon"/>
    <x v="0"/>
    <n v="639.77057000000002"/>
  </r>
  <r>
    <d v="2022-09-03T00:00:00"/>
    <s v="Feeding"/>
    <s v="Travel Subsistences"/>
    <x v="5"/>
    <n v="5000"/>
    <n v="7.8153016635322876"/>
    <s v="3-i37-r"/>
    <n v="3"/>
    <s v="i37"/>
    <s v="LAGA Cameroon"/>
    <x v="0"/>
    <n v="639.77057000000002"/>
  </r>
  <r>
    <d v="2022-09-04T00:00:00"/>
    <s v="Magba-Nyamboya"/>
    <s v="Transport"/>
    <x v="5"/>
    <n v="4000"/>
    <n v="6.2522413308258304"/>
    <s v="3-i37-r"/>
    <n v="3"/>
    <s v="i37"/>
    <s v="LAGA Cameroon"/>
    <x v="0"/>
    <n v="639.77057000000002"/>
  </r>
  <r>
    <d v="2022-09-04T00:00:00"/>
    <s v="Nyamboya-Magba"/>
    <s v="Transport"/>
    <x v="5"/>
    <n v="4000"/>
    <n v="6.2522413308258304"/>
    <s v="3-i37-r"/>
    <n v="3"/>
    <s v="i37"/>
    <s v="LAGA Cameroon"/>
    <x v="4"/>
    <n v="639.77057000000002"/>
  </r>
  <r>
    <d v="2022-09-04T00:00:00"/>
    <s v="Local transport"/>
    <s v="Transport"/>
    <x v="5"/>
    <n v="2300"/>
    <n v="3.5950387652248521"/>
    <s v="3-i37-r"/>
    <n v="3"/>
    <s v="i37"/>
    <s v="LAGA Cameroon"/>
    <x v="4"/>
    <n v="639.77057000000002"/>
  </r>
  <r>
    <d v="2022-09-04T00:00:00"/>
    <s v="Lodging"/>
    <s v="Travel Subsistences"/>
    <x v="5"/>
    <n v="8000"/>
    <n v="14.132193242197175"/>
    <s v="3-i37-2"/>
    <n v="3"/>
    <s v="i37"/>
    <s v="LAGA Cameroon"/>
    <x v="1"/>
    <n v="566.08339999999998"/>
  </r>
  <r>
    <d v="2022-09-04T00:00:00"/>
    <s v="Feeding"/>
    <s v="Travel Subsistences"/>
    <x v="5"/>
    <n v="5000"/>
    <n v="8.8326207763732345"/>
    <s v="3-i37-r"/>
    <n v="3"/>
    <s v="i37"/>
    <s v="LAGA Cameroon"/>
    <x v="1"/>
    <n v="566.08339999999998"/>
  </r>
  <r>
    <d v="2022-09-04T00:00:00"/>
    <s v="Drink With Informant"/>
    <s v="Trust Building"/>
    <x v="5"/>
    <n v="2000"/>
    <n v="3.5330483105492938"/>
    <s v="3-i37-r"/>
    <n v="3"/>
    <s v="i37"/>
    <s v="LAGA Cameroon"/>
    <x v="1"/>
    <n v="566.08339999999998"/>
  </r>
  <r>
    <d v="2022-09-05T00:00:00"/>
    <s v="Magba-Foumban"/>
    <s v="Transport"/>
    <x v="5"/>
    <n v="2500"/>
    <n v="4.4163103881866173"/>
    <s v="3-i37-r"/>
    <n v="3"/>
    <s v="i37"/>
    <s v="LAGA Cameroon"/>
    <x v="1"/>
    <n v="566.08339999999998"/>
  </r>
  <r>
    <d v="2022-09-05T00:00:00"/>
    <s v="Foumban-Bafoussam"/>
    <s v="Transport"/>
    <x v="5"/>
    <n v="2000"/>
    <n v="3.5330483105492938"/>
    <s v="3-i37-r"/>
    <n v="3"/>
    <s v="i37"/>
    <s v="LAGA Cameroon"/>
    <x v="1"/>
    <n v="566.08339999999998"/>
  </r>
  <r>
    <d v="2022-09-05T00:00:00"/>
    <s v="Bafoussam-Yaounde"/>
    <s v="Transport"/>
    <x v="5"/>
    <n v="4500"/>
    <n v="7.9493586987359111"/>
    <s v="3-i37-3"/>
    <n v="3"/>
    <s v="i37"/>
    <s v="LAGA Cameroon"/>
    <x v="1"/>
    <n v="566.08339999999998"/>
  </r>
  <r>
    <d v="2022-09-05T00:00:00"/>
    <s v="Local transport"/>
    <s v="Transport"/>
    <x v="5"/>
    <n v="2500"/>
    <n v="4.2593065848879803"/>
    <s v="3-i37-r"/>
    <n v="3"/>
    <s v="i37"/>
    <s v="LAGA Cameroon"/>
    <x v="2"/>
    <n v="586.95000000000005"/>
  </r>
  <r>
    <d v="2022-09-05T00:00:00"/>
    <s v="Feeding"/>
    <s v="Travel Subsistences"/>
    <x v="5"/>
    <n v="5000"/>
    <n v="7.7042789565324581"/>
    <s v="3-i37-r"/>
    <n v="3"/>
    <s v="i37"/>
    <s v="LAGA Cameroon"/>
    <x v="3"/>
    <n v="648.99"/>
  </r>
  <r>
    <d v="2022-09-05T00:00:00"/>
    <s v="Drink With Informant"/>
    <s v="Trust Building"/>
    <x v="5"/>
    <n v="1000"/>
    <n v="1.5408557913064915"/>
    <s v="3-i37-r"/>
    <n v="3"/>
    <s v="i37"/>
    <s v="LAGA Cameroon"/>
    <x v="3"/>
    <n v="648.99"/>
  </r>
  <r>
    <d v="2022-09-06T00:00:00"/>
    <s v="Local transport"/>
    <s v="Transport"/>
    <x v="5"/>
    <n v="1975"/>
    <n v="3.3648522020615039"/>
    <s v="i37-r"/>
    <m/>
    <s v="i37"/>
    <s v="LAGA Cameroon"/>
    <x v="2"/>
    <n v="586.95000000000005"/>
  </r>
  <r>
    <d v="2022-09-07T00:00:00"/>
    <s v="Local transport"/>
    <s v="Transport"/>
    <x v="5"/>
    <n v="1975"/>
    <n v="3.0870441570952538"/>
    <s v="i37-r"/>
    <m/>
    <s v="i37"/>
    <s v="LAGA Cameroon"/>
    <x v="0"/>
    <n v="639.77057000000002"/>
  </r>
  <r>
    <d v="2022-09-08T00:00:00"/>
    <s v="Yaounde-Bertoua"/>
    <s v="Transport"/>
    <x v="5"/>
    <n v="4000"/>
    <n v="7.0660966210985876"/>
    <s v="7-i37-4"/>
    <n v="7"/>
    <s v="i37"/>
    <s v="LAGA Cameroon"/>
    <x v="1"/>
    <n v="566.08339999999998"/>
  </r>
  <r>
    <d v="2022-09-08T00:00:00"/>
    <s v="Local transport"/>
    <s v="Transport"/>
    <x v="5"/>
    <n v="2200"/>
    <n v="3.8863531416042232"/>
    <s v="7-i37-r"/>
    <n v="7"/>
    <s v="i37"/>
    <s v="LAGA Cameroon"/>
    <x v="1"/>
    <n v="566.08339999999998"/>
  </r>
  <r>
    <d v="2022-09-08T00:00:00"/>
    <s v="Lodging"/>
    <s v="Travel Subsistences"/>
    <x v="5"/>
    <n v="10000"/>
    <n v="17.037226339551921"/>
    <s v="7-i37-5"/>
    <n v="7"/>
    <s v="i37"/>
    <s v="LAGA Cameroon"/>
    <x v="2"/>
    <n v="586.95000000000005"/>
  </r>
  <r>
    <d v="2022-09-08T00:00:00"/>
    <s v="Feeding"/>
    <s v="Travel Subsistences"/>
    <x v="5"/>
    <n v="5000"/>
    <n v="8.5186131697759606"/>
    <s v="7-i37-r"/>
    <n v="7"/>
    <s v="i37"/>
    <s v="LAGA Cameroon"/>
    <x v="2"/>
    <n v="586.95000000000005"/>
  </r>
  <r>
    <d v="2022-09-09T00:00:00"/>
    <s v="Bertoua-Belabo"/>
    <s v="Transport"/>
    <x v="5"/>
    <n v="2000"/>
    <n v="3.0817115826129831"/>
    <s v="7-i37-r"/>
    <n v="7"/>
    <s v="i37"/>
    <s v="LAGA Cameroon"/>
    <x v="3"/>
    <n v="648.99"/>
  </r>
  <r>
    <d v="2022-09-09T00:00:00"/>
    <s v="Belabo-Bertoua"/>
    <s v="Transport"/>
    <x v="5"/>
    <n v="2000"/>
    <n v="3.4074452679103837"/>
    <s v="7-i37-r"/>
    <n v="7"/>
    <s v="i37"/>
    <s v="LAGA Cameroon"/>
    <x v="2"/>
    <n v="586.95000000000005"/>
  </r>
  <r>
    <d v="2022-09-09T00:00:00"/>
    <s v="Bertoua-Dimako"/>
    <s v="Transport"/>
    <x v="5"/>
    <n v="1000"/>
    <n v="1.7665241552746469"/>
    <s v="7-i37-r"/>
    <n v="7"/>
    <s v="i37"/>
    <s v="LAGA Cameroon"/>
    <x v="1"/>
    <n v="566.08339999999998"/>
  </r>
  <r>
    <d v="2022-09-09T00:00:00"/>
    <s v="Dimako-Bertoua"/>
    <s v="Transport"/>
    <x v="5"/>
    <n v="1000"/>
    <n v="1.7665241552746469"/>
    <s v="7-i37-r"/>
    <n v="7"/>
    <s v="i37"/>
    <s v="LAGA Cameroon"/>
    <x v="1"/>
    <n v="566.08339999999998"/>
  </r>
  <r>
    <d v="2022-09-09T00:00:00"/>
    <s v="Local transport"/>
    <s v="Transport"/>
    <x v="5"/>
    <n v="2500"/>
    <n v="3.9076508317661438"/>
    <s v="7-i37-r"/>
    <n v="7"/>
    <s v="i37"/>
    <s v="LAGA Cameroon"/>
    <x v="0"/>
    <n v="639.77057000000002"/>
  </r>
  <r>
    <d v="2022-09-09T00:00:00"/>
    <s v="Lodging"/>
    <s v="Travel Subsistences"/>
    <x v="5"/>
    <n v="10000"/>
    <n v="15.630603327064575"/>
    <s v="7-i37-5"/>
    <n v="7"/>
    <s v="i37"/>
    <s v="LAGA Cameroon"/>
    <x v="4"/>
    <n v="639.77057000000002"/>
  </r>
  <r>
    <d v="2022-09-09T00:00:00"/>
    <s v="Feeding"/>
    <s v="Travel Subsistences"/>
    <x v="5"/>
    <n v="5000"/>
    <n v="7.8153016635322876"/>
    <s v="7-i37-r"/>
    <n v="7"/>
    <s v="i37"/>
    <s v="LAGA Cameroon"/>
    <x v="4"/>
    <n v="639.77057000000002"/>
  </r>
  <r>
    <d v="2022-09-09T00:00:00"/>
    <s v="Drink With Informant"/>
    <s v="Trust Building"/>
    <x v="5"/>
    <n v="2500"/>
    <n v="4.4163103881866173"/>
    <s v="7-i37-r"/>
    <n v="7"/>
    <s v="i37"/>
    <s v="LAGA Cameroon"/>
    <x v="1"/>
    <n v="566.08339999999998"/>
  </r>
  <r>
    <d v="2022-09-10T00:00:00"/>
    <s v="Bertoua-Dimako"/>
    <s v="Transport"/>
    <x v="5"/>
    <n v="1000"/>
    <n v="1.7665241552746469"/>
    <s v="7-i37-r"/>
    <n v="7"/>
    <s v="i37"/>
    <s v="LAGA Cameroon"/>
    <x v="1"/>
    <n v="566.08339999999998"/>
  </r>
  <r>
    <d v="2022-09-10T00:00:00"/>
    <s v="Dimako-Bertoua"/>
    <s v="Transport"/>
    <x v="5"/>
    <n v="1000"/>
    <n v="1.7665241552746469"/>
    <s v="7-i37-r"/>
    <n v="7"/>
    <s v="i37"/>
    <s v="LAGA Cameroon"/>
    <x v="1"/>
    <n v="566.08339999999998"/>
  </r>
  <r>
    <d v="2022-09-10T00:00:00"/>
    <s v="Bertoua-Yaounde"/>
    <s v="Transport"/>
    <x v="5"/>
    <n v="4000"/>
    <n v="6.1634231652259661"/>
    <s v="7-i37-6"/>
    <n v="7"/>
    <s v="i37"/>
    <s v="LAGA Cameroon"/>
    <x v="3"/>
    <n v="648.99"/>
  </r>
  <r>
    <d v="2022-09-10T00:00:00"/>
    <s v="Local transport"/>
    <s v="Transport"/>
    <x v="5"/>
    <n v="2300"/>
    <n v="3.5950387652248521"/>
    <s v="7-i37-r"/>
    <n v="7"/>
    <s v="i37"/>
    <s v="LAGA Cameroon"/>
    <x v="0"/>
    <n v="639.77057000000002"/>
  </r>
  <r>
    <d v="2022-09-10T00:00:00"/>
    <s v="Feeding"/>
    <s v="Travel Subsistences"/>
    <x v="5"/>
    <n v="5000"/>
    <n v="7.7042789565324581"/>
    <s v="7-i37-r"/>
    <n v="7"/>
    <s v="i37"/>
    <s v="LAGA Cameroon"/>
    <x v="3"/>
    <n v="648.99"/>
  </r>
  <r>
    <d v="2022-09-12T00:00:00"/>
    <s v="Yaounde-Ayos"/>
    <s v="Transport"/>
    <x v="5"/>
    <n v="1500"/>
    <n v="2.3112836869597375"/>
    <s v="9-i37-7"/>
    <n v="9"/>
    <s v="i37"/>
    <s v="LAGA Cameroon"/>
    <x v="3"/>
    <n v="648.99"/>
  </r>
  <r>
    <d v="2022-09-12T00:00:00"/>
    <s v="Local transport"/>
    <s v="Transport"/>
    <x v="5"/>
    <n v="2400"/>
    <n v="3.7513447984954982"/>
    <s v="9-i37-r"/>
    <n v="9"/>
    <s v="i37"/>
    <s v="LAGA Cameroon"/>
    <x v="0"/>
    <n v="639.77057000000002"/>
  </r>
  <r>
    <d v="2022-09-12T00:00:00"/>
    <s v="Lodging"/>
    <s v="Travel Subsistences"/>
    <x v="5"/>
    <n v="10000"/>
    <n v="15.630603327064575"/>
    <s v="9-i37-8"/>
    <n v="9"/>
    <s v="i37"/>
    <s v="LAGA Cameroon"/>
    <x v="0"/>
    <n v="639.77057000000002"/>
  </r>
  <r>
    <d v="2022-09-12T00:00:00"/>
    <s v="Feeding"/>
    <s v="Travel Subsistences"/>
    <x v="5"/>
    <n v="5000"/>
    <n v="8.8326207763732345"/>
    <s v="9-i37-r"/>
    <n v="9"/>
    <s v="i37"/>
    <s v="LAGA Cameroon"/>
    <x v="1"/>
    <n v="566.08339999999998"/>
  </r>
  <r>
    <d v="2022-09-12T00:00:00"/>
    <s v="Drink With Informant"/>
    <s v="Trust Building"/>
    <x v="5"/>
    <n v="10000"/>
    <n v="17.665241552746469"/>
    <s v="9-i37-r"/>
    <n v="9"/>
    <s v="i37"/>
    <s v="LAGA Cameroon"/>
    <x v="1"/>
    <n v="566.08339999999998"/>
  </r>
  <r>
    <d v="2022-09-13T00:00:00"/>
    <s v="Ayos-Yaounde"/>
    <s v="Transport"/>
    <x v="5"/>
    <n v="2000"/>
    <n v="3.4074452679103837"/>
    <s v="9-i37-r"/>
    <n v="9"/>
    <s v="i37"/>
    <s v="LAGA Cameroon"/>
    <x v="2"/>
    <n v="586.95000000000005"/>
  </r>
  <r>
    <d v="2022-09-13T00:00:00"/>
    <s v="Local transport"/>
    <s v="Transport"/>
    <x v="5"/>
    <n v="2500"/>
    <n v="4.4163103881866173"/>
    <s v="9-i37-r"/>
    <n v="9"/>
    <s v="i37"/>
    <s v="LAGA Cameroon"/>
    <x v="1"/>
    <n v="566.08339999999998"/>
  </r>
  <r>
    <d v="2022-09-13T00:00:00"/>
    <s v="Feeding"/>
    <s v="Travel Subsistences"/>
    <x v="5"/>
    <n v="5000"/>
    <n v="8.8326207763732345"/>
    <s v="9-i37-r"/>
    <n v="9"/>
    <s v="i37"/>
    <s v="LAGA Cameroon"/>
    <x v="1"/>
    <n v="566.08339999999998"/>
  </r>
  <r>
    <d v="2022-09-14T00:00:00"/>
    <s v="Local transport"/>
    <s v="Transport"/>
    <x v="5"/>
    <n v="1975"/>
    <n v="3.4888852066674274"/>
    <s v="i37-r"/>
    <m/>
    <s v="i37"/>
    <s v="LAGA Cameroon"/>
    <x v="1"/>
    <n v="566.08339999999998"/>
  </r>
  <r>
    <d v="2022-09-15T00:00:00"/>
    <s v="Yaounde-Douala"/>
    <s v="Transport"/>
    <x v="5"/>
    <n v="3500"/>
    <n v="5.3929952695727206"/>
    <s v="12-i37-9"/>
    <n v="12"/>
    <s v="i37"/>
    <s v="LAGA Cameroon"/>
    <x v="3"/>
    <n v="648.99"/>
  </r>
  <r>
    <d v="2022-09-15T00:00:00"/>
    <s v="Local transport"/>
    <s v="Transport"/>
    <x v="5"/>
    <n v="2500"/>
    <n v="3.852139478266229"/>
    <s v="12-i37-r"/>
    <n v="12"/>
    <s v="i37"/>
    <s v="LAGA Cameroon"/>
    <x v="3"/>
    <n v="648.99"/>
  </r>
  <r>
    <d v="2022-09-15T00:00:00"/>
    <s v="Lodging"/>
    <s v="Travel Subsistences"/>
    <x v="5"/>
    <n v="10000"/>
    <n v="15.408557913064916"/>
    <s v="12-i37-10"/>
    <n v="12"/>
    <s v="i37"/>
    <s v="LAGA Cameroon"/>
    <x v="3"/>
    <n v="648.99"/>
  </r>
  <r>
    <d v="2022-09-15T00:00:00"/>
    <s v="Feeding"/>
    <s v="Travel Subsistences"/>
    <x v="5"/>
    <n v="5000"/>
    <n v="7.7042789565324581"/>
    <s v="12-i37-r"/>
    <n v="12"/>
    <s v="i37"/>
    <s v="LAGA Cameroon"/>
    <x v="3"/>
    <n v="648.99"/>
  </r>
  <r>
    <d v="2022-09-15T00:00:00"/>
    <s v="Drink With Informant"/>
    <s v="Trust Building"/>
    <x v="5"/>
    <n v="2500"/>
    <n v="4.4163103881866173"/>
    <s v="12-i37-r"/>
    <n v="12"/>
    <s v="i37"/>
    <s v="LAGA Cameroon"/>
    <x v="1"/>
    <n v="566.08339999999998"/>
  </r>
  <r>
    <d v="2022-09-16T00:00:00"/>
    <s v="Douala-Manjo"/>
    <s v="Transport"/>
    <x v="5"/>
    <n v="4000"/>
    <n v="7.0660966210985876"/>
    <s v="12-i37-r"/>
    <n v="12"/>
    <s v="i37"/>
    <s v="LAGA Cameroon"/>
    <x v="1"/>
    <n v="566.08339999999998"/>
  </r>
  <r>
    <d v="2022-09-16T00:00:00"/>
    <s v="Manjo-Douala"/>
    <s v="Transport"/>
    <x v="5"/>
    <n v="4000"/>
    <n v="6.8148905358207674"/>
    <s v="12-i37-r"/>
    <n v="12"/>
    <s v="i37"/>
    <s v="LAGA Cameroon"/>
    <x v="2"/>
    <n v="586.95000000000005"/>
  </r>
  <r>
    <d v="2022-09-16T00:00:00"/>
    <s v="Local transport"/>
    <s v="Transport"/>
    <x v="5"/>
    <n v="3000"/>
    <n v="5.2995724658239407"/>
    <s v="12-i37-r"/>
    <n v="12"/>
    <s v="i37"/>
    <s v="LAGA Cameroon"/>
    <x v="1"/>
    <n v="566.08339999999998"/>
  </r>
  <r>
    <d v="2022-09-16T00:00:00"/>
    <s v="Lodging"/>
    <s v="Travel Subsistences"/>
    <x v="5"/>
    <n v="10000"/>
    <n v="17.665241552746469"/>
    <s v="12-i37-10"/>
    <n v="12"/>
    <s v="i37"/>
    <s v="LAGA Cameroon"/>
    <x v="1"/>
    <n v="566.08339999999998"/>
  </r>
  <r>
    <d v="2022-09-16T00:00:00"/>
    <s v="Feeding"/>
    <s v="Travel Subsistences"/>
    <x v="5"/>
    <n v="5000"/>
    <n v="7.8153016635322876"/>
    <s v="12-i37-r"/>
    <n v="12"/>
    <s v="i37"/>
    <s v="LAGA Cameroon"/>
    <x v="0"/>
    <n v="639.77057000000002"/>
  </r>
  <r>
    <d v="2022-09-16T00:00:00"/>
    <s v="Drink With Informant"/>
    <s v="Trust Building"/>
    <x v="5"/>
    <n v="2500"/>
    <n v="4.4163103881866173"/>
    <s v="12-i37-r"/>
    <n v="12"/>
    <s v="i37"/>
    <s v="LAGA Cameroon"/>
    <x v="1"/>
    <n v="566.08339999999998"/>
  </r>
  <r>
    <d v="2022-09-17T00:00:00"/>
    <s v="Local transport"/>
    <s v="Transport"/>
    <x v="5"/>
    <n v="2300"/>
    <n v="3.5950387652248521"/>
    <s v="12-i37-r"/>
    <n v="12"/>
    <s v="i37"/>
    <s v="LAGA Cameroon"/>
    <x v="4"/>
    <n v="639.77057000000002"/>
  </r>
  <r>
    <d v="2022-09-17T00:00:00"/>
    <s v="Lodging"/>
    <s v="Travel Subsistences"/>
    <x v="5"/>
    <n v="10000"/>
    <n v="15.630603327064575"/>
    <s v="12-i37-10"/>
    <n v="12"/>
    <s v="i37"/>
    <s v="LAGA Cameroon"/>
    <x v="0"/>
    <n v="639.77057000000002"/>
  </r>
  <r>
    <d v="2022-09-17T00:00:00"/>
    <s v="Feeding"/>
    <s v="Travel Subsistences"/>
    <x v="5"/>
    <n v="5000"/>
    <n v="7.7042789565324581"/>
    <s v="12-i37-r"/>
    <n v="12"/>
    <s v="i37"/>
    <s v="LAGA Cameroon"/>
    <x v="3"/>
    <n v="648.99"/>
  </r>
  <r>
    <d v="2022-09-18T00:00:00"/>
    <s v="Local transport"/>
    <s v="Transport"/>
    <x v="5"/>
    <n v="2300"/>
    <n v="3.5439683200049306"/>
    <s v="12-i37-r"/>
    <n v="12"/>
    <s v="i37"/>
    <s v="LAGA Cameroon"/>
    <x v="3"/>
    <n v="648.99"/>
  </r>
  <r>
    <d v="2022-09-18T00:00:00"/>
    <s v="Lodging"/>
    <s v="Travel Subsistences"/>
    <x v="5"/>
    <n v="10000"/>
    <n v="15.408557913064916"/>
    <s v="12-i37-10"/>
    <n v="12"/>
    <s v="i37"/>
    <s v="LAGA Cameroon"/>
    <x v="3"/>
    <n v="648.99"/>
  </r>
  <r>
    <d v="2022-09-18T00:00:00"/>
    <s v="Feeding"/>
    <s v="Travel Subsistences"/>
    <x v="5"/>
    <n v="5000"/>
    <n v="8.5186131697759606"/>
    <s v="12-i37-r"/>
    <n v="12"/>
    <s v="i37"/>
    <s v="LAGA Cameroon"/>
    <x v="2"/>
    <n v="586.95000000000005"/>
  </r>
  <r>
    <d v="2022-09-18T00:00:00"/>
    <s v="Drink With Informant"/>
    <s v="Trust Building"/>
    <x v="5"/>
    <n v="3000"/>
    <n v="5.111167901865576"/>
    <s v="12-i37-r"/>
    <n v="12"/>
    <s v="i37"/>
    <s v="LAGA Cameroon"/>
    <x v="2"/>
    <n v="586.95000000000005"/>
  </r>
  <r>
    <d v="2022-09-19T00:00:00"/>
    <s v="Local transport"/>
    <s v="Transport"/>
    <x v="5"/>
    <n v="2200"/>
    <n v="3.7481897947014224"/>
    <s v="12-i37-r"/>
    <n v="12"/>
    <s v="i37"/>
    <s v="LAGA Cameroon"/>
    <x v="2"/>
    <n v="586.95000000000005"/>
  </r>
  <r>
    <d v="2022-09-19T00:00:00"/>
    <s v="Lodging"/>
    <s v="Travel Subsistences"/>
    <x v="5"/>
    <n v="10000"/>
    <n v="17.037226339551921"/>
    <s v="12-i37-10"/>
    <n v="12"/>
    <s v="i37"/>
    <s v="LAGA Cameroon"/>
    <x v="2"/>
    <n v="586.95000000000005"/>
  </r>
  <r>
    <d v="2022-09-19T00:00:00"/>
    <s v="Feeding"/>
    <s v="Travel Subsistences"/>
    <x v="5"/>
    <n v="5000"/>
    <n v="7.8153016635322876"/>
    <s v="12-i37-r"/>
    <n v="12"/>
    <s v="i37"/>
    <s v="LAGA Cameroon"/>
    <x v="0"/>
    <n v="639.77057000000002"/>
  </r>
  <r>
    <d v="2022-09-19T00:00:00"/>
    <s v="Drink With Informant"/>
    <s v="Trust Building"/>
    <x v="5"/>
    <n v="5000"/>
    <n v="7.7042789565324581"/>
    <s v="12-i37-r"/>
    <n v="12"/>
    <s v="i37"/>
    <s v="LAGA Cameroon"/>
    <x v="3"/>
    <n v="648.99"/>
  </r>
  <r>
    <d v="2022-09-19T00:00:00"/>
    <s v="X2 bags"/>
    <s v="Trust Building"/>
    <x v="1"/>
    <n v="70000"/>
    <n v="123.65669086922529"/>
    <s v="12-i37-11"/>
    <n v="12"/>
    <s v="i37"/>
    <s v="LAGA Cameroon"/>
    <x v="1"/>
    <n v="566.08339999999998"/>
  </r>
  <r>
    <d v="2022-09-20T00:00:00"/>
    <s v="Douala-Yaounde"/>
    <s v="Transport"/>
    <x v="5"/>
    <n v="3500"/>
    <n v="6.1828345434612642"/>
    <s v="12-i37-12"/>
    <n v="12"/>
    <s v="i37"/>
    <s v="LAGA Cameroon"/>
    <x v="1"/>
    <n v="566.08339999999998"/>
  </r>
  <r>
    <d v="2022-09-20T00:00:00"/>
    <s v="Local transport"/>
    <s v="Transport"/>
    <x v="5"/>
    <n v="3000"/>
    <n v="5.2995724658239407"/>
    <s v="12-i37-r"/>
    <n v="12"/>
    <s v="i37"/>
    <s v="LAGA Cameroon"/>
    <x v="1"/>
    <n v="566.08339999999998"/>
  </r>
  <r>
    <d v="2022-09-20T00:00:00"/>
    <s v="Feeding"/>
    <s v="Travel Subsistences"/>
    <x v="5"/>
    <n v="5000"/>
    <n v="8.8326207763732345"/>
    <s v="12-i37-r"/>
    <n v="12"/>
    <s v="i37"/>
    <s v="LAGA Cameroon"/>
    <x v="1"/>
    <n v="566.08339999999998"/>
  </r>
  <r>
    <d v="2022-09-20T00:00:00"/>
    <s v="Hire car"/>
    <s v="Travel Subsistences"/>
    <x v="1"/>
    <n v="25000"/>
    <n v="44.163103881866171"/>
    <s v="12-i37-r"/>
    <n v="12"/>
    <s v="i37"/>
    <s v="LAGA Cameroon"/>
    <x v="1"/>
    <n v="566.08339999999998"/>
  </r>
  <r>
    <d v="2022-09-21T00:00:00"/>
    <s v="Local transport"/>
    <s v="Transport"/>
    <x v="5"/>
    <n v="1975"/>
    <n v="3.4888852066674274"/>
    <s v="i37-r"/>
    <m/>
    <s v="i37"/>
    <s v="LAGA Cameroon"/>
    <x v="1"/>
    <n v="566.08339999999998"/>
  </r>
  <r>
    <d v="2022-09-22T00:00:00"/>
    <s v="Douala operation bonus"/>
    <s v="Bonus"/>
    <x v="1"/>
    <n v="120000"/>
    <n v="211.98289863295761"/>
    <s v="i37-r"/>
    <m/>
    <s v="i37"/>
    <s v="LAGA Cameroon"/>
    <x v="1"/>
    <n v="566.08339999999998"/>
  </r>
  <r>
    <d v="2022-09-22T00:00:00"/>
    <s v="Local transport"/>
    <s v="Transport"/>
    <x v="5"/>
    <n v="1975"/>
    <n v="3.4888852066674274"/>
    <s v="i37-r"/>
    <m/>
    <s v="i37"/>
    <s v="LAGA Cameroon"/>
    <x v="1"/>
    <n v="566.08339999999998"/>
  </r>
  <r>
    <d v="2022-09-23T00:00:00"/>
    <s v="Yaounde-Bangangte"/>
    <s v="Transport"/>
    <x v="5"/>
    <n v="4000"/>
    <n v="6.2522413308258304"/>
    <s v="18-i37-14"/>
    <n v="18"/>
    <s v="i37"/>
    <s v="LAGA Cameroon"/>
    <x v="0"/>
    <n v="639.77057000000002"/>
  </r>
  <r>
    <d v="2022-09-23T00:00:00"/>
    <s v="Bangangte-Bana"/>
    <s v="Transport"/>
    <x v="5"/>
    <n v="2000"/>
    <n v="3.1261206654129152"/>
    <s v="18-i37-r"/>
    <n v="18"/>
    <s v="i37"/>
    <s v="LAGA Cameroon"/>
    <x v="0"/>
    <n v="639.77057000000002"/>
  </r>
  <r>
    <d v="2022-09-23T00:00:00"/>
    <s v="Bana-Bangante"/>
    <s v="Transport"/>
    <x v="5"/>
    <n v="2000"/>
    <n v="3.5330483105492938"/>
    <s v="18-i37-r"/>
    <n v="18"/>
    <s v="i37"/>
    <s v="LAGA Cameroon"/>
    <x v="1"/>
    <n v="566.08339999999998"/>
  </r>
  <r>
    <d v="2022-09-23T00:00:00"/>
    <s v="Local transport"/>
    <s v="Transport"/>
    <x v="5"/>
    <n v="2300"/>
    <n v="4.0630055571316879"/>
    <s v="18-i37-r"/>
    <n v="18"/>
    <s v="i37"/>
    <s v="LAGA Cameroon"/>
    <x v="1"/>
    <n v="566.08339999999998"/>
  </r>
  <r>
    <d v="2022-09-23T00:00:00"/>
    <s v="Lodging"/>
    <s v="Travel Subsistences"/>
    <x v="5"/>
    <n v="8000"/>
    <n v="14.132193242197175"/>
    <s v="18-i37-15"/>
    <n v="18"/>
    <s v="i37"/>
    <s v="LAGA Cameroon"/>
    <x v="1"/>
    <n v="566.08339999999998"/>
  </r>
  <r>
    <d v="2022-09-23T00:00:00"/>
    <s v="Feeding"/>
    <s v="Travel Subsistences"/>
    <x v="5"/>
    <n v="5000"/>
    <n v="8.5186131697759606"/>
    <s v="18-i37-r"/>
    <n v="18"/>
    <s v="i37"/>
    <s v="LAGA Cameroon"/>
    <x v="2"/>
    <n v="586.95000000000005"/>
  </r>
  <r>
    <d v="2022-09-23T00:00:00"/>
    <s v="Drink With Informant"/>
    <s v="Trust Building"/>
    <x v="5"/>
    <n v="1500"/>
    <n v="2.555583950932788"/>
    <s v="18-i37-r"/>
    <n v="18"/>
    <s v="i37"/>
    <s v="LAGA Cameroon"/>
    <x v="2"/>
    <n v="586.95000000000005"/>
  </r>
  <r>
    <d v="2022-09-24T00:00:00"/>
    <s v="Bangangte-Bamena"/>
    <s v="Transport"/>
    <x v="5"/>
    <n v="1500"/>
    <n v="2.3112836869597375"/>
    <s v="18-i37-r"/>
    <n v="18"/>
    <s v="i37"/>
    <s v="LAGA Cameroon"/>
    <x v="3"/>
    <n v="648.99"/>
  </r>
  <r>
    <d v="2022-09-24T00:00:00"/>
    <s v="Bamena-Bangangte"/>
    <s v="Transport"/>
    <x v="5"/>
    <n v="1500"/>
    <n v="2.3112836869597375"/>
    <s v="18-i37-r"/>
    <n v="18"/>
    <s v="i37"/>
    <s v="LAGA Cameroon"/>
    <x v="3"/>
    <n v="648.99"/>
  </r>
  <r>
    <d v="2022-09-24T00:00:00"/>
    <s v="Local transport"/>
    <s v="Transport"/>
    <x v="5"/>
    <n v="1950"/>
    <n v="3.0046687930476588"/>
    <s v="18-i37-r"/>
    <n v="18"/>
    <s v="i37"/>
    <s v="LAGA Cameroon"/>
    <x v="3"/>
    <n v="648.99"/>
  </r>
  <r>
    <d v="2022-09-24T00:00:00"/>
    <s v="Lodging"/>
    <s v="Travel Subsistences"/>
    <x v="5"/>
    <n v="8000"/>
    <n v="12.326846330451932"/>
    <s v="18-i37-15"/>
    <n v="18"/>
    <s v="i37"/>
    <s v="LAGA Cameroon"/>
    <x v="3"/>
    <n v="648.99"/>
  </r>
  <r>
    <d v="2022-09-24T00:00:00"/>
    <s v="Feeding"/>
    <s v="Travel Subsistences"/>
    <x v="5"/>
    <n v="5000"/>
    <n v="8.8326207763732345"/>
    <s v="18-i37-r"/>
    <n v="18"/>
    <s v="i37"/>
    <s v="LAGA Cameroon"/>
    <x v="1"/>
    <n v="566.08339999999998"/>
  </r>
  <r>
    <d v="2022-09-24T00:00:00"/>
    <s v="Drink With Informant"/>
    <s v="Trust Building"/>
    <x v="5"/>
    <n v="1500"/>
    <n v="2.6497862329119704"/>
    <s v="18-i37-r"/>
    <n v="18"/>
    <s v="i37"/>
    <s v="LAGA Cameroon"/>
    <x v="1"/>
    <n v="566.08339999999998"/>
  </r>
  <r>
    <d v="2022-09-25T00:00:00"/>
    <s v="Bangangte-Bassamba"/>
    <s v="Transport"/>
    <x v="5"/>
    <n v="3500"/>
    <n v="6.1828345434612642"/>
    <s v="18-i37-r"/>
    <n v="18"/>
    <s v="i37"/>
    <s v="LAGA Cameroon"/>
    <x v="1"/>
    <n v="566.08339999999998"/>
  </r>
  <r>
    <d v="2022-09-25T00:00:00"/>
    <s v="Bassamba-Bangangte"/>
    <s v="Transport"/>
    <x v="5"/>
    <n v="3500"/>
    <n v="6.1828345434612642"/>
    <s v="18-i37-r"/>
    <n v="18"/>
    <s v="i37"/>
    <s v="LAGA Cameroon"/>
    <x v="1"/>
    <n v="566.08339999999998"/>
  </r>
  <r>
    <d v="2022-09-25T00:00:00"/>
    <s v="Bangangte-Yaounde"/>
    <s v="Transport"/>
    <x v="5"/>
    <n v="4000"/>
    <n v="7.0660966210985876"/>
    <s v="18-i37-16"/>
    <n v="18"/>
    <s v="i37"/>
    <s v="LAGA Cameroon"/>
    <x v="1"/>
    <n v="566.08339999999998"/>
  </r>
  <r>
    <d v="2022-09-25T00:00:00"/>
    <s v="Local transport"/>
    <s v="Transport"/>
    <x v="5"/>
    <n v="2300"/>
    <n v="4.0630055571316879"/>
    <s v="18-i37-r"/>
    <n v="18"/>
    <s v="i37"/>
    <s v="LAGA Cameroon"/>
    <x v="1"/>
    <n v="566.08339999999998"/>
  </r>
  <r>
    <d v="2022-09-25T00:00:00"/>
    <s v="Feeding"/>
    <s v="Travel Subsistences"/>
    <x v="5"/>
    <n v="5000"/>
    <n v="8.8326207763732345"/>
    <s v="18-i37-r"/>
    <n v="18"/>
    <s v="i37"/>
    <s v="LAGA Cameroon"/>
    <x v="1"/>
    <n v="566.08339999999998"/>
  </r>
  <r>
    <d v="2022-09-27T00:00:00"/>
    <s v="Local transport"/>
    <s v="Transport"/>
    <x v="5"/>
    <n v="6475"/>
    <n v="11.438243905403338"/>
    <s v="i37-r"/>
    <s v=" "/>
    <s v="i37"/>
    <s v="LAGA Cameroon"/>
    <x v="1"/>
    <n v="566.08339999999998"/>
  </r>
  <r>
    <d v="2022-09-27T00:00:00"/>
    <s v="Drink With Informant"/>
    <s v="Trust Building"/>
    <x v="5"/>
    <n v="5000"/>
    <n v="8.8326207763732345"/>
    <s v="i37-r"/>
    <m/>
    <s v="i37"/>
    <s v="LAGA Cameroon"/>
    <x v="1"/>
    <n v="566.08339999999998"/>
  </r>
  <r>
    <d v="2022-09-28T00:00:00"/>
    <s v="Yaounde-Bafang"/>
    <s v="Transport"/>
    <x v="5"/>
    <n v="4500"/>
    <n v="7.9493586987359111"/>
    <s v="22-i37-17"/>
    <n v="22"/>
    <s v="i37"/>
    <s v="LAGA Cameroon"/>
    <x v="1"/>
    <n v="566.08339999999998"/>
  </r>
  <r>
    <d v="2022-09-28T00:00:00"/>
    <s v="Local transport"/>
    <s v="Transport"/>
    <x v="5"/>
    <n v="2100"/>
    <n v="3.7097007260767585"/>
    <s v="22-i37-r"/>
    <n v="22"/>
    <s v="i37"/>
    <s v="LAGA Cameroon"/>
    <x v="1"/>
    <n v="566.08339999999998"/>
  </r>
  <r>
    <d v="2022-09-28T00:00:00"/>
    <s v="Lodging"/>
    <s v="Travel Subsistences"/>
    <x v="5"/>
    <n v="8000"/>
    <n v="14.132193242197175"/>
    <s v="22-i37-18"/>
    <n v="22"/>
    <s v="i37"/>
    <s v="LAGA Cameroon"/>
    <x v="1"/>
    <n v="566.08339999999998"/>
  </r>
  <r>
    <d v="2022-09-28T00:00:00"/>
    <s v="Feeding"/>
    <s v="Travel Subsistences"/>
    <x v="5"/>
    <n v="5000"/>
    <n v="8.8326207763732345"/>
    <s v="22-i37-r"/>
    <n v="22"/>
    <s v="i37"/>
    <s v="LAGA Cameroon"/>
    <x v="1"/>
    <n v="566.08339999999998"/>
  </r>
  <r>
    <d v="2022-09-28T00:00:00"/>
    <s v="Drink With Informant"/>
    <s v="Trust Building"/>
    <x v="5"/>
    <n v="1500"/>
    <n v="2.6497862329119704"/>
    <s v="22-i37-r"/>
    <n v="22"/>
    <s v="i37"/>
    <s v="LAGA Cameroon"/>
    <x v="1"/>
    <n v="566.08339999999998"/>
  </r>
  <r>
    <d v="2022-09-28T00:00:00"/>
    <s v="Yaoune op bonus"/>
    <s v="Bonus"/>
    <x v="1"/>
    <n v="65000"/>
    <n v="114.82407009285204"/>
    <s v="22-i37-r"/>
    <m/>
    <s v="i37"/>
    <s v="LAGA Cameroon"/>
    <x v="1"/>
    <n v="566.08339999999998"/>
  </r>
  <r>
    <d v="2022-09-29T00:00:00"/>
    <s v="Bafang -Nkondjock"/>
    <s v="Transport"/>
    <x v="5"/>
    <n v="5000"/>
    <n v="8.8326207763732345"/>
    <s v="22-i37-r"/>
    <n v="22"/>
    <s v="i37"/>
    <s v="LAGA Cameroon"/>
    <x v="1"/>
    <n v="566.08339999999998"/>
  </r>
  <r>
    <d v="2022-09-29T00:00:00"/>
    <s v="Nkondjock-Bafang"/>
    <s v="Transport"/>
    <x v="5"/>
    <n v="5000"/>
    <n v="7.8153016635322876"/>
    <s v="22-i37-r"/>
    <n v="22"/>
    <s v="i37"/>
    <s v="LAGA Cameroon"/>
    <x v="4"/>
    <n v="639.77057000000002"/>
  </r>
  <r>
    <d v="2022-09-29T00:00:00"/>
    <s v="Local transport"/>
    <s v="Transport"/>
    <x v="5"/>
    <n v="2200"/>
    <n v="3.8863531416042232"/>
    <s v="22-i37-r"/>
    <n v="22"/>
    <s v="i37"/>
    <s v="LAGA Cameroon"/>
    <x v="1"/>
    <n v="566.08339999999998"/>
  </r>
  <r>
    <d v="2022-09-29T00:00:00"/>
    <s v="Lodging"/>
    <s v="Travel Subsistences"/>
    <x v="5"/>
    <n v="8000"/>
    <n v="12.504482661651661"/>
    <s v="22-i37-18"/>
    <n v="22"/>
    <s v="i37"/>
    <s v="LAGA Cameroon"/>
    <x v="4"/>
    <n v="639.77057000000002"/>
  </r>
  <r>
    <d v="2022-09-29T00:00:00"/>
    <s v="Drink With Informant"/>
    <s v="Trust Building"/>
    <x v="5"/>
    <n v="1500"/>
    <n v="2.6497862329119704"/>
    <s v="22-i37-r"/>
    <n v="22"/>
    <s v="i37"/>
    <s v="LAGA Cameroon"/>
    <x v="1"/>
    <n v="566.08339999999998"/>
  </r>
  <r>
    <d v="2022-09-30T00:00:00"/>
    <s v="Bafang-Yaounde"/>
    <s v="Transport"/>
    <x v="5"/>
    <n v="4500"/>
    <n v="7.666751852798364"/>
    <s v="22-i37-19"/>
    <n v="22"/>
    <s v="i37"/>
    <s v="LAGA Cameroon"/>
    <x v="2"/>
    <n v="586.95000000000005"/>
  </r>
  <r>
    <d v="2022-09-30T00:00:00"/>
    <s v="Local transport"/>
    <s v="Transport"/>
    <x v="5"/>
    <n v="2300"/>
    <n v="3.9185620580969416"/>
    <s v="22-i37-r"/>
    <n v="22"/>
    <s v="i37"/>
    <s v="LAGA Cameroon"/>
    <x v="2"/>
    <n v="586.95000000000005"/>
  </r>
  <r>
    <d v="2022-09-30T00:00:00"/>
    <s v="Feeding"/>
    <s v="Travel Subsistences"/>
    <x v="5"/>
    <n v="5000"/>
    <n v="8.5186131697759606"/>
    <s v="22-i37-r"/>
    <n v="22"/>
    <s v="i37"/>
    <s v="LAGA Cameroon"/>
    <x v="2"/>
    <n v="586.95000000000005"/>
  </r>
  <r>
    <d v="2022-09-01T00:00:00"/>
    <s v="Local transport"/>
    <s v="Transport"/>
    <x v="5"/>
    <n v="3500"/>
    <n v="5.4707111644726014"/>
    <s v="i49-r"/>
    <m/>
    <s v="i49"/>
    <s v="LAGA Cameroon"/>
    <x v="4"/>
    <n v="639.77057000000002"/>
  </r>
  <r>
    <d v="2022-09-02T00:00:00"/>
    <s v="Local transport"/>
    <s v="Transport"/>
    <x v="5"/>
    <n v="1950"/>
    <n v="3.4447221027855615"/>
    <s v="i49-r"/>
    <m/>
    <s v="i49"/>
    <s v="LAGA Cameroon"/>
    <x v="1"/>
    <n v="566.08339999999998"/>
  </r>
  <r>
    <d v="2022-09-03T00:00:00"/>
    <s v="Yaounde-foumban"/>
    <s v="Transport"/>
    <x v="5"/>
    <n v="5000"/>
    <n v="8.8326207763732345"/>
    <s v="2-i49-1"/>
    <n v="2"/>
    <s v="i49"/>
    <s v="LAGA Cameroon"/>
    <x v="1"/>
    <n v="566.08339999999998"/>
  </r>
  <r>
    <d v="2022-09-03T00:00:00"/>
    <s v="Foumban-bankim"/>
    <s v="Transport"/>
    <x v="5"/>
    <n v="3500"/>
    <n v="5.9630292188431717"/>
    <s v="2-i49-r"/>
    <n v="2"/>
    <s v="i49"/>
    <s v="LAGA Cameroon"/>
    <x v="2"/>
    <n v="586.95000000000005"/>
  </r>
  <r>
    <d v="2022-09-03T00:00:00"/>
    <s v="Local transport"/>
    <s v="Transport"/>
    <x v="5"/>
    <n v="1800"/>
    <n v="2.8135085988716235"/>
    <s v="2-i49-r"/>
    <n v="2"/>
    <s v="i49"/>
    <s v="LAGA Cameroon"/>
    <x v="0"/>
    <n v="639.77057000000002"/>
  </r>
  <r>
    <d v="2022-09-03T00:00:00"/>
    <s v="Feeding"/>
    <s v="Travel Subsistences"/>
    <x v="5"/>
    <n v="5000"/>
    <n v="7.8153016635322876"/>
    <s v="2-i49-r"/>
    <n v="2"/>
    <s v="i49"/>
    <s v="LAGA Cameroon"/>
    <x v="0"/>
    <n v="639.77057000000002"/>
  </r>
  <r>
    <d v="2022-09-03T00:00:00"/>
    <s v="Lodging"/>
    <s v="Travel Subsistences"/>
    <x v="5"/>
    <n v="8000"/>
    <n v="12.504482661651661"/>
    <s v="2-i49-2"/>
    <n v="2"/>
    <s v="i49"/>
    <s v="LAGA Cameroon"/>
    <x v="0"/>
    <n v="639.77057000000002"/>
  </r>
  <r>
    <d v="2022-09-03T00:00:00"/>
    <s v="Drink with informant"/>
    <s v="Trust Building"/>
    <x v="5"/>
    <n v="1600"/>
    <n v="2.7259562143283071"/>
    <s v="2-i49-r"/>
    <n v="2"/>
    <s v="i49"/>
    <s v="LAGA Cameroon"/>
    <x v="2"/>
    <n v="586.95000000000005"/>
  </r>
  <r>
    <d v="2022-09-04T00:00:00"/>
    <s v="Bankim-ngambe tikar"/>
    <s v="Transport"/>
    <x v="5"/>
    <n v="7000"/>
    <n v="11.926058437686343"/>
    <s v="2-i49-r"/>
    <n v="2"/>
    <s v="i49"/>
    <s v="LAGA Cameroon"/>
    <x v="2"/>
    <n v="586.95000000000005"/>
  </r>
  <r>
    <d v="2022-09-04T00:00:00"/>
    <s v="Ngambe tikar-bankim"/>
    <s v="Transport"/>
    <x v="5"/>
    <n v="7000"/>
    <n v="12.365669086922528"/>
    <s v="2-i49-r"/>
    <n v="2"/>
    <s v="i49"/>
    <s v="LAGA Cameroon"/>
    <x v="1"/>
    <n v="566.08339999999998"/>
  </r>
  <r>
    <d v="2022-09-04T00:00:00"/>
    <s v="Local transport"/>
    <s v="Transport"/>
    <x v="5"/>
    <n v="1500"/>
    <n v="2.6497862329119704"/>
    <s v="2-i49-r"/>
    <n v="2"/>
    <s v="i49"/>
    <s v="LAGA Cameroon"/>
    <x v="1"/>
    <n v="566.08339999999998"/>
  </r>
  <r>
    <d v="2022-09-04T00:00:00"/>
    <s v="Feeding"/>
    <s v="Travel Subsistences"/>
    <x v="5"/>
    <n v="5000"/>
    <n v="8.8326207763732345"/>
    <s v="2-i49-r"/>
    <n v="2"/>
    <s v="i49"/>
    <s v="LAGA Cameroon"/>
    <x v="1"/>
    <n v="566.08339999999998"/>
  </r>
  <r>
    <d v="2022-09-04T00:00:00"/>
    <s v="Lodging"/>
    <s v="Travel Subsistences"/>
    <x v="5"/>
    <n v="8000"/>
    <n v="12.504482661651661"/>
    <s v="2-i49-2"/>
    <n v="2"/>
    <s v="i49"/>
    <s v="LAGA Cameroon"/>
    <x v="4"/>
    <n v="639.77057000000002"/>
  </r>
  <r>
    <d v="2022-09-04T00:00:00"/>
    <s v="Drink with informant"/>
    <s v="Trust Building"/>
    <x v="5"/>
    <n v="2400"/>
    <n v="3.7513447984954982"/>
    <s v="2-i49-r"/>
    <n v="2"/>
    <s v="i49"/>
    <s v="LAGA Cameroon"/>
    <x v="4"/>
    <n v="639.77057000000002"/>
  </r>
  <r>
    <d v="2022-09-05T00:00:00"/>
    <s v="Bankim-foumban"/>
    <s v="Transport"/>
    <x v="5"/>
    <n v="3500"/>
    <n v="5.9630292188431717"/>
    <s v="2-i49-r"/>
    <n v="2"/>
    <s v="i49"/>
    <s v="LAGA Cameroon"/>
    <x v="2"/>
    <n v="586.95000000000005"/>
  </r>
  <r>
    <d v="2022-09-05T00:00:00"/>
    <s v="Foumban-yaounde"/>
    <s v="Transport"/>
    <x v="5"/>
    <n v="5000"/>
    <n v="8.5186131697759606"/>
    <s v="2-i49-3"/>
    <n v="2"/>
    <s v="i49"/>
    <s v="LAGA Cameroon"/>
    <x v="2"/>
    <n v="586.95000000000005"/>
  </r>
  <r>
    <d v="2022-09-05T00:00:00"/>
    <s v="Local transport"/>
    <s v="Transport"/>
    <x v="5"/>
    <n v="1800"/>
    <n v="3.1797434794943644"/>
    <s v="2-i49-r"/>
    <n v="2"/>
    <s v="i49"/>
    <s v="LAGA Cameroon"/>
    <x v="1"/>
    <n v="566.08339999999998"/>
  </r>
  <r>
    <d v="2022-09-05T00:00:00"/>
    <s v="Feeding"/>
    <s v="Travel Subsistences"/>
    <x v="5"/>
    <n v="5000"/>
    <n v="8.8326207763732345"/>
    <s v="2-i49-r"/>
    <n v="2"/>
    <s v="i49"/>
    <s v="LAGA Cameroon"/>
    <x v="1"/>
    <n v="566.08339999999998"/>
  </r>
  <r>
    <d v="2022-09-06T00:00:00"/>
    <s v="Local transport"/>
    <s v="Transport"/>
    <x v="5"/>
    <n v="2700"/>
    <n v="4.7696152192415466"/>
    <s v="i49-r"/>
    <m/>
    <s v="i49"/>
    <s v="LAGA Cameroon"/>
    <x v="1"/>
    <n v="566.08339999999998"/>
  </r>
  <r>
    <d v="2022-09-07T00:00:00"/>
    <s v="Yaounde-abongbang"/>
    <s v="Transport"/>
    <x v="5"/>
    <n v="4000"/>
    <n v="7.0660966210985876"/>
    <s v="4-i49-4"/>
    <n v="4"/>
    <s v="i49"/>
    <s v="LAGA Cameroon"/>
    <x v="1"/>
    <n v="566.08339999999998"/>
  </r>
  <r>
    <d v="2022-09-07T00:00:00"/>
    <s v="Abongbang-bidonou"/>
    <s v="Transport"/>
    <x v="5"/>
    <n v="2500"/>
    <n v="4.2593065848879803"/>
    <s v="4-i49-r"/>
    <n v="4"/>
    <s v="i49"/>
    <s v="LAGA Cameroon"/>
    <x v="2"/>
    <n v="586.95000000000005"/>
  </r>
  <r>
    <d v="2022-09-07T00:00:00"/>
    <s v="Bidonou-abongbang"/>
    <s v="Transport"/>
    <x v="5"/>
    <n v="2500"/>
    <n v="4.2593065848879803"/>
    <s v="4-i49-r"/>
    <n v="4"/>
    <s v="i49"/>
    <s v="LAGA Cameroon"/>
    <x v="2"/>
    <n v="586.95000000000005"/>
  </r>
  <r>
    <d v="2022-09-07T00:00:00"/>
    <s v="Local transport"/>
    <s v="Transport"/>
    <x v="5"/>
    <n v="1900"/>
    <n v="2.9698146321422692"/>
    <s v="4-i49-r"/>
    <n v="4"/>
    <s v="i49"/>
    <s v="LAGA Cameroon"/>
    <x v="0"/>
    <n v="639.77057000000002"/>
  </r>
  <r>
    <d v="2022-09-07T00:00:00"/>
    <s v="Feeding"/>
    <s v="Travel Subsistences"/>
    <x v="5"/>
    <n v="5000"/>
    <n v="7.8153016635322876"/>
    <s v="4-i49-r"/>
    <n v="4"/>
    <s v="i49"/>
    <s v="LAGA Cameroon"/>
    <x v="0"/>
    <n v="639.77057000000002"/>
  </r>
  <r>
    <d v="2022-09-07T00:00:00"/>
    <s v="Lodging"/>
    <s v="Travel Subsistences"/>
    <x v="5"/>
    <n v="7000"/>
    <n v="10.941422328945203"/>
    <s v="4-i49-5"/>
    <n v="4"/>
    <s v="i49"/>
    <s v="LAGA Cameroon"/>
    <x v="0"/>
    <n v="639.77057000000002"/>
  </r>
  <r>
    <d v="2022-09-07T00:00:00"/>
    <s v="Drink with informant"/>
    <s v="Trust Building"/>
    <x v="5"/>
    <n v="1700"/>
    <n v="2.8963284777238263"/>
    <s v="4-i49-r"/>
    <n v="4"/>
    <s v="i49"/>
    <s v="LAGA Cameroon"/>
    <x v="2"/>
    <n v="586.95000000000005"/>
  </r>
  <r>
    <d v="2022-09-08T00:00:00"/>
    <s v="Abongbang-bigouens"/>
    <s v="Transport"/>
    <x v="5"/>
    <n v="2000"/>
    <n v="3.4074452679103837"/>
    <s v="4-i49-r"/>
    <n v="4"/>
    <s v="i49"/>
    <s v="LAGA Cameroon"/>
    <x v="2"/>
    <n v="586.95000000000005"/>
  </r>
  <r>
    <d v="2022-09-08T00:00:00"/>
    <s v="Bigouens-abongbang"/>
    <s v="Transport"/>
    <x v="5"/>
    <n v="2000"/>
    <n v="3.5330483105492938"/>
    <s v="4-i49-r"/>
    <n v="4"/>
    <s v="i49"/>
    <s v="LAGA Cameroon"/>
    <x v="1"/>
    <n v="566.08339999999998"/>
  </r>
  <r>
    <d v="2022-09-08T00:00:00"/>
    <s v="Local transport"/>
    <s v="Transport"/>
    <x v="5"/>
    <n v="1850"/>
    <n v="3.151886872817105"/>
    <s v="4-i49-r"/>
    <n v="4"/>
    <s v="i49"/>
    <s v="LAGA Cameroon"/>
    <x v="2"/>
    <n v="586.95000000000005"/>
  </r>
  <r>
    <d v="2022-09-08T00:00:00"/>
    <s v="Feeding"/>
    <s v="Travel Subsistences"/>
    <x v="5"/>
    <n v="5000"/>
    <n v="7.7042789565324581"/>
    <s v="4-i49-r"/>
    <n v="4"/>
    <s v="i49"/>
    <s v="LAGA Cameroon"/>
    <x v="3"/>
    <n v="648.99"/>
  </r>
  <r>
    <d v="2022-09-08T00:00:00"/>
    <s v="Lodging"/>
    <s v="Travel Subsistences"/>
    <x v="5"/>
    <n v="7000"/>
    <n v="11.926058437686343"/>
    <s v="4-i49-5"/>
    <n v="4"/>
    <s v="i49"/>
    <s v="LAGA Cameroon"/>
    <x v="2"/>
    <n v="586.95000000000005"/>
  </r>
  <r>
    <d v="2022-09-08T00:00:00"/>
    <s v="Drink with informant"/>
    <s v="Trust Building"/>
    <x v="5"/>
    <n v="1500"/>
    <n v="2.555583950932788"/>
    <s v="4-i49-r"/>
    <n v="4"/>
    <s v="i49"/>
    <s v="LAGA Cameroon"/>
    <x v="2"/>
    <n v="586.95000000000005"/>
  </r>
  <r>
    <d v="2022-09-09T00:00:00"/>
    <s v="Abongbang-yaounde"/>
    <s v="Transport"/>
    <x v="5"/>
    <n v="4000"/>
    <n v="6.8148905358207674"/>
    <s v="4-i49-6"/>
    <n v="4"/>
    <s v="i49"/>
    <s v="LAGA Cameroon"/>
    <x v="2"/>
    <n v="586.95000000000005"/>
  </r>
  <r>
    <d v="2022-09-09T00:00:00"/>
    <s v="Local transport"/>
    <s v="Transport"/>
    <x v="5"/>
    <n v="1900"/>
    <n v="3.3563958950218291"/>
    <s v="4-i49-r"/>
    <n v="4"/>
    <s v="i49"/>
    <s v="LAGA Cameroon"/>
    <x v="1"/>
    <n v="566.08339999999998"/>
  </r>
  <r>
    <d v="2022-09-09T00:00:00"/>
    <s v="Feeding"/>
    <s v="Travel Subsistences"/>
    <x v="5"/>
    <n v="5000"/>
    <n v="8.8326207763732345"/>
    <s v="i49-r"/>
    <m/>
    <s v="i49"/>
    <s v="LAGA Cameroon"/>
    <x v="1"/>
    <n v="566.08339999999998"/>
  </r>
  <r>
    <d v="2022-09-10T00:00:00"/>
    <s v="Local transport"/>
    <s v="Transport"/>
    <x v="5"/>
    <n v="3700"/>
    <n v="6.5361393745161935"/>
    <s v="i49-r"/>
    <m/>
    <s v="i49"/>
    <s v="LAGA Cameroon"/>
    <x v="1"/>
    <n v="566.08339999999998"/>
  </r>
  <r>
    <d v="2022-09-12T00:00:00"/>
    <s v="Local transport"/>
    <s v="Transport"/>
    <x v="5"/>
    <n v="1950"/>
    <n v="3.3222591362126241"/>
    <s v="i49-r"/>
    <m/>
    <s v="i49"/>
    <s v="LAGA Cameroon"/>
    <x v="2"/>
    <n v="586.95000000000005"/>
  </r>
  <r>
    <d v="2022-09-13T00:00:00"/>
    <s v="Yaounde-eseka"/>
    <s v="Transport"/>
    <x v="5"/>
    <n v="2000"/>
    <n v="3.5330483105492938"/>
    <s v="11-i49-7"/>
    <n v="11"/>
    <s v="i49"/>
    <s v="LAGA Cameroon"/>
    <x v="4"/>
    <n v="566.08339999999998"/>
  </r>
  <r>
    <d v="2022-09-13T00:00:00"/>
    <s v="Eseka-lolodorf"/>
    <s v="Transport"/>
    <x v="5"/>
    <n v="2500"/>
    <n v="4.4163103881866173"/>
    <s v="11-i49-r"/>
    <n v="11"/>
    <s v="i49"/>
    <s v="LAGA Cameroon"/>
    <x v="1"/>
    <n v="566.08339999999998"/>
  </r>
  <r>
    <d v="2022-09-13T00:00:00"/>
    <s v="Local transport"/>
    <s v="Transport"/>
    <x v="5"/>
    <n v="1900"/>
    <n v="3.2370730045148646"/>
    <s v="11-i49-r"/>
    <n v="11"/>
    <s v="i49"/>
    <s v="LAGA Cameroon"/>
    <x v="2"/>
    <n v="586.95000000000005"/>
  </r>
  <r>
    <d v="2022-09-13T00:00:00"/>
    <s v="Feeding"/>
    <s v="Travel Subsistences"/>
    <x v="5"/>
    <n v="5000"/>
    <n v="7.8153016635322876"/>
    <s v="11-i49-r"/>
    <n v="11"/>
    <s v="i49"/>
    <s v="LAGA Cameroon"/>
    <x v="4"/>
    <n v="639.77057000000002"/>
  </r>
  <r>
    <d v="2022-09-13T00:00:00"/>
    <s v="Lodging"/>
    <s v="Travel Subsistences"/>
    <x v="5"/>
    <n v="10000"/>
    <n v="15.630603327064575"/>
    <s v="11-i49-8"/>
    <n v="11"/>
    <s v="i49"/>
    <s v="LAGA Cameroon"/>
    <x v="4"/>
    <n v="639.77057000000002"/>
  </r>
  <r>
    <d v="2022-09-13T00:00:00"/>
    <s v="Drink with informant"/>
    <s v="Trust Building"/>
    <x v="5"/>
    <n v="1600"/>
    <n v="2.826438648439435"/>
    <s v="11-i49-r"/>
    <n v="11"/>
    <s v="i49"/>
    <s v="LAGA Cameroon"/>
    <x v="1"/>
    <n v="566.08339999999998"/>
  </r>
  <r>
    <d v="2022-09-14T00:00:00"/>
    <s v="Lolodorf-bipindi"/>
    <s v="Transport"/>
    <x v="5"/>
    <n v="3500"/>
    <n v="6.1828345434612642"/>
    <s v="11-i49-r"/>
    <n v="11"/>
    <s v="i49"/>
    <s v="LAGA Cameroon"/>
    <x v="1"/>
    <n v="566.08339999999998"/>
  </r>
  <r>
    <d v="2022-09-14T00:00:00"/>
    <s v="Bipindi-lolodorf"/>
    <s v="Transport"/>
    <x v="5"/>
    <n v="3500"/>
    <n v="6.1828345434612642"/>
    <s v="11-i49-r"/>
    <n v="11"/>
    <s v="i49"/>
    <s v="LAGA Cameroon"/>
    <x v="1"/>
    <n v="566.08339999999998"/>
  </r>
  <r>
    <d v="2022-09-14T00:00:00"/>
    <s v="Local transport"/>
    <s v="Transport"/>
    <x v="5"/>
    <n v="1900"/>
    <n v="3.3563958950218291"/>
    <s v="11-i49-r"/>
    <n v="11"/>
    <s v="i49"/>
    <s v="LAGA Cameroon"/>
    <x v="1"/>
    <n v="566.08339999999998"/>
  </r>
  <r>
    <d v="2022-09-14T00:00:00"/>
    <s v="Feeding"/>
    <s v="Travel Subsistences"/>
    <x v="5"/>
    <n v="5000"/>
    <n v="8.8326207763732345"/>
    <s v="11-i49-r"/>
    <n v="11"/>
    <s v="i49"/>
    <s v="LAGA Cameroon"/>
    <x v="1"/>
    <n v="566.08339999999998"/>
  </r>
  <r>
    <d v="2022-09-14T00:00:00"/>
    <s v="Lodging"/>
    <s v="Travel Subsistences"/>
    <x v="5"/>
    <n v="10000"/>
    <n v="17.037226339551921"/>
    <s v="11-i49-8"/>
    <n v="11"/>
    <s v="i49"/>
    <s v="LAGA Cameroon"/>
    <x v="2"/>
    <n v="586.95000000000005"/>
  </r>
  <r>
    <d v="2022-09-14T00:00:00"/>
    <s v="Drink with informant"/>
    <s v="Trust Building"/>
    <x v="5"/>
    <n v="1500"/>
    <n v="2.555583950932788"/>
    <s v="11-i49-r"/>
    <n v="11"/>
    <s v="i49"/>
    <s v="LAGA Cameroon"/>
    <x v="2"/>
    <n v="586.95000000000005"/>
  </r>
  <r>
    <d v="2022-09-15T00:00:00"/>
    <s v="Lolodorf-mbango"/>
    <s v="Transport"/>
    <x v="5"/>
    <n v="2000"/>
    <n v="3.5330483105492938"/>
    <s v="11-i49-r"/>
    <n v="11"/>
    <s v="i49"/>
    <s v="LAGA Cameroon"/>
    <x v="1"/>
    <n v="566.08339999999998"/>
  </r>
  <r>
    <d v="2022-09-15T00:00:00"/>
    <s v="Mbango-lolodorf"/>
    <s v="Transport"/>
    <x v="5"/>
    <n v="2000"/>
    <n v="3.5330483105492938"/>
    <s v="11-i49-r"/>
    <n v="11"/>
    <s v="i49"/>
    <s v="LAGA Cameroon"/>
    <x v="1"/>
    <n v="566.08339999999998"/>
  </r>
  <r>
    <d v="2022-09-15T00:00:00"/>
    <s v="Lolodorf-eseka"/>
    <s v="Transport"/>
    <x v="5"/>
    <n v="2500"/>
    <n v="4.4163103881866173"/>
    <s v="11-i49-r"/>
    <n v="11"/>
    <s v="i49"/>
    <s v="LAGA Cameroon"/>
    <x v="1"/>
    <n v="566.08339999999998"/>
  </r>
  <r>
    <d v="2022-09-15T00:00:00"/>
    <s v="Eseka-yaounde"/>
    <s v="Transport"/>
    <x v="5"/>
    <n v="2000"/>
    <n v="3.5330483105492938"/>
    <s v="11-i49-9"/>
    <n v="11"/>
    <s v="i49"/>
    <s v="LAGA Cameroon"/>
    <x v="1"/>
    <n v="566.08339999999998"/>
  </r>
  <r>
    <d v="2022-09-15T00:00:00"/>
    <s v="Local transport"/>
    <s v="Transport"/>
    <x v="5"/>
    <n v="1900"/>
    <n v="3.3563958950218291"/>
    <s v="11-i49-r"/>
    <n v="11"/>
    <s v="i49"/>
    <s v="LAGA Cameroon"/>
    <x v="1"/>
    <n v="566.08339999999998"/>
  </r>
  <r>
    <d v="2022-09-15T00:00:00"/>
    <s v="Feeding"/>
    <s v="Travel Subsistences"/>
    <x v="5"/>
    <n v="5000"/>
    <n v="8.8326207763732345"/>
    <s v="11-i49-r"/>
    <n v="11"/>
    <s v="i49"/>
    <s v="LAGA Cameroon"/>
    <x v="1"/>
    <n v="566.08339999999998"/>
  </r>
  <r>
    <d v="2022-09-16T00:00:00"/>
    <s v="Local transport"/>
    <s v="Transport"/>
    <x v="5"/>
    <n v="2500"/>
    <n v="3.852139478266229"/>
    <s v="i49-r"/>
    <m/>
    <s v="i49"/>
    <s v="LAGA Cameroon"/>
    <x v="3"/>
    <n v="648.99"/>
  </r>
  <r>
    <d v="2022-09-17T00:00:00"/>
    <s v="Local transport"/>
    <s v="Transport"/>
    <x v="5"/>
    <n v="1900"/>
    <n v="3.2370730045148646"/>
    <s v="i49-r"/>
    <m/>
    <s v="i49"/>
    <s v="LAGA Cameroon"/>
    <x v="2"/>
    <n v="586.95000000000005"/>
  </r>
  <r>
    <d v="2022-09-18T00:00:00"/>
    <s v="Yaounde-douala"/>
    <s v="Transport"/>
    <x v="5"/>
    <n v="6000"/>
    <n v="10.222335803731152"/>
    <s v="13-i49-10"/>
    <n v="13"/>
    <s v="i49"/>
    <s v="LAGA Cameroon"/>
    <x v="2"/>
    <n v="586.95000000000005"/>
  </r>
  <r>
    <d v="2022-09-18T00:00:00"/>
    <s v="Local transport"/>
    <s v="Transport"/>
    <x v="5"/>
    <n v="4800"/>
    <n v="8.1778686429849206"/>
    <s v="13-i49-r"/>
    <n v="13"/>
    <s v="i49"/>
    <s v="LAGA Cameroon"/>
    <x v="2"/>
    <n v="586.95000000000005"/>
  </r>
  <r>
    <d v="2022-09-18T00:00:00"/>
    <s v="Feeding"/>
    <s v="Travel Subsistences"/>
    <x v="5"/>
    <n v="5000"/>
    <n v="8.5186131697759606"/>
    <s v="13-i49-r"/>
    <n v="13"/>
    <s v="i49"/>
    <s v="LAGA Cameroon"/>
    <x v="2"/>
    <n v="586.95000000000005"/>
  </r>
  <r>
    <d v="2022-09-18T00:00:00"/>
    <s v="Lodging"/>
    <s v="Travel Subsistences"/>
    <x v="5"/>
    <n v="15000"/>
    <n v="23.445904990596862"/>
    <s v="13-i49-11"/>
    <n v="13"/>
    <s v="i49"/>
    <s v="LAGA Cameroon"/>
    <x v="0"/>
    <n v="639.77057000000002"/>
  </r>
  <r>
    <d v="2022-09-18T00:00:00"/>
    <s v="Drink with informant"/>
    <s v="Trust Building"/>
    <x v="5"/>
    <n v="26000"/>
    <n v="44.296788482834991"/>
    <s v="13-i49-12"/>
    <n v="13"/>
    <s v="i49"/>
    <s v="LAGA Cameroon"/>
    <x v="2"/>
    <n v="586.95000000000005"/>
  </r>
  <r>
    <d v="2022-09-19T00:00:00"/>
    <s v="Douala-yaounde"/>
    <s v="Transport"/>
    <x v="5"/>
    <n v="6000"/>
    <n v="9.2451347478389501"/>
    <s v="13-i49-13"/>
    <n v="13"/>
    <s v="i49"/>
    <s v="LAGA Cameroon"/>
    <x v="3"/>
    <n v="648.99"/>
  </r>
  <r>
    <d v="2022-09-19T00:00:00"/>
    <s v="Local transport"/>
    <s v="Transport"/>
    <x v="5"/>
    <n v="7500"/>
    <n v="11.556418434798687"/>
    <s v="13-i49-r"/>
    <n v="13"/>
    <s v="i49"/>
    <s v="LAGA Cameroon"/>
    <x v="3"/>
    <n v="648.99"/>
  </r>
  <r>
    <d v="2022-09-19T00:00:00"/>
    <s v="Feeding"/>
    <s v="Travel Subsistences"/>
    <x v="5"/>
    <n v="5000"/>
    <n v="7.8153016635322876"/>
    <s v="13-i49-r"/>
    <n v="13"/>
    <s v="i49"/>
    <s v="LAGA Cameroon"/>
    <x v="0"/>
    <n v="639.77057000000002"/>
  </r>
  <r>
    <d v="2022-09-19T00:00:00"/>
    <s v="Lodging"/>
    <s v="Travel Subsistences"/>
    <x v="5"/>
    <n v="25000"/>
    <n v="38.521394782662291"/>
    <s v="13-i49-14"/>
    <n v="13"/>
    <s v="i49"/>
    <s v="LAGA Cameroon"/>
    <x v="3"/>
    <n v="648.99"/>
  </r>
  <r>
    <d v="2022-09-19T00:00:00"/>
    <s v="Drink with informant"/>
    <s v="Trust Building"/>
    <x v="5"/>
    <n v="13000"/>
    <n v="20.031125286984391"/>
    <s v="13-i49-r"/>
    <n v="13"/>
    <s v="i49"/>
    <s v="LAGA Cameroon"/>
    <x v="3"/>
    <n v="648.99"/>
  </r>
  <r>
    <d v="2022-09-20T00:00:00"/>
    <s v="Local transport"/>
    <s v="Transport"/>
    <x v="5"/>
    <n v="2600"/>
    <n v="4.0062250573968781"/>
    <s v="i49-r"/>
    <m/>
    <s v="i49"/>
    <s v="LAGA Cameroon"/>
    <x v="3"/>
    <n v="648.99"/>
  </r>
  <r>
    <d v="2022-09-21T00:00:00"/>
    <s v="Yaounde-ambam"/>
    <s v="Transport"/>
    <x v="5"/>
    <n v="3000"/>
    <n v="4.6891809981193724"/>
    <s v="17-i49-15"/>
    <n v="17"/>
    <s v="i49"/>
    <s v="LAGA Cameroon"/>
    <x v="0"/>
    <n v="639.77057000000002"/>
  </r>
  <r>
    <d v="2022-09-21T00:00:00"/>
    <s v="Ambam-olamze"/>
    <s v="Transport"/>
    <x v="5"/>
    <n v="5000"/>
    <n v="8.8326207763732345"/>
    <s v="17-i49-r"/>
    <n v="17"/>
    <s v="i49"/>
    <s v="LAGA Cameroon"/>
    <x v="1"/>
    <n v="566.08339999999998"/>
  </r>
  <r>
    <d v="2022-09-21T00:00:00"/>
    <s v="Local transport"/>
    <s v="Transport"/>
    <x v="5"/>
    <n v="1950"/>
    <n v="3.4447221027855615"/>
    <s v="17-i49-r"/>
    <n v="17"/>
    <s v="i49"/>
    <s v="LAGA Cameroon"/>
    <x v="1"/>
    <n v="566.08339999999998"/>
  </r>
  <r>
    <d v="2022-09-21T00:00:00"/>
    <s v="Feeding"/>
    <s v="Travel Subsistences"/>
    <x v="5"/>
    <n v="5000"/>
    <n v="8.8326207763732345"/>
    <s v="17-i49-r"/>
    <n v="17"/>
    <s v="i49"/>
    <s v="LAGA Cameroon"/>
    <x v="1"/>
    <n v="566.08339999999998"/>
  </r>
  <r>
    <d v="2022-09-21T00:00:00"/>
    <s v="Lodging"/>
    <s v="Travel Subsistences"/>
    <x v="5"/>
    <n v="8000"/>
    <n v="14.132193242197175"/>
    <s v="17-i49-16"/>
    <n v="17"/>
    <s v="i49"/>
    <s v="LAGA Cameroon"/>
    <x v="1"/>
    <n v="566.08339999999998"/>
  </r>
  <r>
    <d v="2022-09-22T00:00:00"/>
    <s v="Olamze-mebiame"/>
    <s v="Transport"/>
    <x v="5"/>
    <n v="3500"/>
    <n v="6.1828345434612642"/>
    <s v="17-i49-r"/>
    <n v="17"/>
    <s v="i49"/>
    <s v="LAGA Cameroon"/>
    <x v="1"/>
    <n v="566.08339999999998"/>
  </r>
  <r>
    <d v="2022-09-22T00:00:00"/>
    <s v="Mebiame-olamze"/>
    <s v="Transport"/>
    <x v="5"/>
    <n v="3500"/>
    <n v="6.1828345434612642"/>
    <s v="17-i49-r"/>
    <n v="17"/>
    <s v="i49"/>
    <s v="LAGA Cameroon"/>
    <x v="1"/>
    <n v="566.08339999999998"/>
  </r>
  <r>
    <d v="2022-09-22T00:00:00"/>
    <s v="Local transport"/>
    <s v="Transport"/>
    <x v="5"/>
    <n v="1800"/>
    <n v="3.1797434794943644"/>
    <s v="17-i49-r"/>
    <n v="17"/>
    <s v="i49"/>
    <s v="LAGA Cameroon"/>
    <x v="1"/>
    <n v="566.08339999999998"/>
  </r>
  <r>
    <d v="2022-09-22T00:00:00"/>
    <s v="Feeding"/>
    <s v="Travel Subsistences"/>
    <x v="5"/>
    <n v="5000"/>
    <n v="8.8326207763732345"/>
    <s v="17-i49-r"/>
    <n v="17"/>
    <s v="i49"/>
    <s v="LAGA Cameroon"/>
    <x v="1"/>
    <n v="566.08339999999998"/>
  </r>
  <r>
    <d v="2022-09-22T00:00:00"/>
    <s v="Lodging"/>
    <s v="Travel Subsistences"/>
    <x v="5"/>
    <n v="8000"/>
    <n v="12.326846330451932"/>
    <s v="17-i49-16"/>
    <n v="17"/>
    <s v="i49"/>
    <s v="LAGA Cameroon"/>
    <x v="3"/>
    <n v="648.99"/>
  </r>
  <r>
    <d v="2022-09-22T00:00:00"/>
    <s v="Drink with informant"/>
    <s v="Trust Building"/>
    <x v="5"/>
    <n v="1800"/>
    <n v="3.1797434794943644"/>
    <s v="17-i49-r"/>
    <n v="17"/>
    <s v="i49"/>
    <s v="LAGA Cameroon"/>
    <x v="1"/>
    <n v="566.08339999999998"/>
  </r>
  <r>
    <d v="2022-09-22T00:00:00"/>
    <s v="Douala op bonus"/>
    <s v="Bonus"/>
    <x v="1"/>
    <n v="120000"/>
    <n v="211.98289863295761"/>
    <s v="i49-r"/>
    <m/>
    <s v="i49"/>
    <s v="LAGA Cameroon"/>
    <x v="1"/>
    <n v="566.08339999999998"/>
  </r>
  <r>
    <d v="2022-09-23T00:00:00"/>
    <s v="Olamze-ambam"/>
    <s v="Transport"/>
    <x v="5"/>
    <n v="5000"/>
    <n v="8.5186131697759606"/>
    <s v="17-i49-r"/>
    <n v="17"/>
    <s v="i49"/>
    <s v="LAGA Cameroon"/>
    <x v="2"/>
    <n v="586.95000000000005"/>
  </r>
  <r>
    <d v="2022-09-23T00:00:00"/>
    <s v="Ambam-yaounde"/>
    <s v="Transport"/>
    <x v="5"/>
    <n v="3000"/>
    <n v="5.2995724658239407"/>
    <s v="17-i49-17"/>
    <n v="17"/>
    <s v="i49"/>
    <s v="LAGA Cameroon"/>
    <x v="1"/>
    <n v="566.08339999999998"/>
  </r>
  <r>
    <d v="2022-09-23T00:00:00"/>
    <s v="Local transport"/>
    <s v="Transport"/>
    <x v="5"/>
    <n v="1950"/>
    <n v="3.4447221027855615"/>
    <s v="17-i49-r"/>
    <n v="17"/>
    <s v="i49"/>
    <s v="LAGA Cameroon"/>
    <x v="1"/>
    <n v="566.08339999999998"/>
  </r>
  <r>
    <d v="2022-09-23T00:00:00"/>
    <s v="Feeding"/>
    <s v="Travel Subsistences"/>
    <x v="5"/>
    <n v="5000"/>
    <n v="8.8326207763732345"/>
    <s v="17-i49-r"/>
    <n v="17"/>
    <s v="i49"/>
    <s v="LAGA Cameroon"/>
    <x v="1"/>
    <n v="566.08339999999998"/>
  </r>
  <r>
    <d v="2022-09-23T00:00:00"/>
    <s v="Drink with informant"/>
    <s v="Trust Building"/>
    <x v="5"/>
    <n v="1600"/>
    <n v="2.826438648439435"/>
    <s v="17-i49-r"/>
    <n v="17"/>
    <s v="i49"/>
    <s v="LAGA Cameroon"/>
    <x v="1"/>
    <n v="566.08339999999998"/>
  </r>
  <r>
    <d v="2022-09-26T00:00:00"/>
    <s v="Local transport"/>
    <s v="Transport"/>
    <x v="5"/>
    <n v="1900"/>
    <n v="3.3563958950218291"/>
    <s v="i49-r"/>
    <m/>
    <s v="i49"/>
    <s v="LAGA Cameroon"/>
    <x v="1"/>
    <n v="566.08339999999998"/>
  </r>
  <r>
    <d v="2022-09-27T00:00:00"/>
    <s v="Local transport"/>
    <s v="Transport"/>
    <x v="5"/>
    <n v="2500"/>
    <n v="4.4163103881866173"/>
    <s v="i49-r"/>
    <m/>
    <s v="i49"/>
    <s v="LAGA Cameroon"/>
    <x v="1"/>
    <n v="566.08339999999998"/>
  </r>
  <r>
    <d v="2022-09-28T00:00:00"/>
    <s v="Yaounde-bertoua"/>
    <s v="Transport"/>
    <x v="5"/>
    <n v="4000"/>
    <n v="7.0660966210985876"/>
    <s v="21-i49-18"/>
    <n v="21"/>
    <s v="i49"/>
    <s v="LAGA Cameroon"/>
    <x v="1"/>
    <n v="566.08339999999998"/>
  </r>
  <r>
    <d v="2022-09-28T00:00:00"/>
    <s v="Bertoua-batouri"/>
    <s v="Transport"/>
    <x v="5"/>
    <n v="2500"/>
    <n v="4.4163103881866173"/>
    <s v="21-i49-19"/>
    <n v="21"/>
    <s v="i49"/>
    <s v="LAGA Cameroon"/>
    <x v="1"/>
    <n v="566.08339999999998"/>
  </r>
  <r>
    <d v="2022-09-28T00:00:00"/>
    <s v="Local transport"/>
    <s v="Transport"/>
    <x v="5"/>
    <n v="1900"/>
    <n v="3.2370730045148646"/>
    <s v="21-i49-r"/>
    <n v="21"/>
    <s v="i49"/>
    <s v="LAGA Cameroon"/>
    <x v="2"/>
    <n v="586.95000000000005"/>
  </r>
  <r>
    <d v="2022-09-28T00:00:00"/>
    <s v="Feeding"/>
    <s v="Travel Subsistences"/>
    <x v="5"/>
    <n v="5000"/>
    <n v="8.8326207763732345"/>
    <s v="21-i49-r"/>
    <n v="21"/>
    <s v="i49"/>
    <s v="LAGA Cameroon"/>
    <x v="1"/>
    <n v="566.08339999999998"/>
  </r>
  <r>
    <d v="2022-09-28T00:00:00"/>
    <s v="Lodging"/>
    <s v="Travel Subsistences"/>
    <x v="5"/>
    <n v="8000"/>
    <n v="14.132193242197175"/>
    <s v="21-i49-20"/>
    <n v="21"/>
    <s v="i49"/>
    <s v="LAGA Cameroon"/>
    <x v="1"/>
    <n v="566.08339999999998"/>
  </r>
  <r>
    <d v="2022-09-29T00:00:00"/>
    <s v="Batouri-mbang"/>
    <s v="Transport"/>
    <x v="5"/>
    <n v="3000"/>
    <n v="5.2995724658239407"/>
    <s v="21-i49-r"/>
    <n v="21"/>
    <s v="i49"/>
    <s v="LAGA Cameroon"/>
    <x v="1"/>
    <n v="566.08339999999998"/>
  </r>
  <r>
    <d v="2022-09-29T00:00:00"/>
    <s v="Mbang-batouri"/>
    <s v="Transport"/>
    <x v="5"/>
    <n v="3000"/>
    <n v="4.6891809981193724"/>
    <s v="21-i49-r"/>
    <n v="21"/>
    <s v="i49"/>
    <s v="LAGA Cameroon"/>
    <x v="0"/>
    <n v="639.77057000000002"/>
  </r>
  <r>
    <d v="2022-09-29T00:00:00"/>
    <s v="Local transport"/>
    <s v="Transport"/>
    <x v="5"/>
    <n v="1950"/>
    <n v="3.4447221027855615"/>
    <s v="21-i49-r"/>
    <n v="21"/>
    <s v="i49"/>
    <s v="LAGA Cameroon"/>
    <x v="1"/>
    <n v="566.08339999999998"/>
  </r>
  <r>
    <d v="2022-09-29T00:00:00"/>
    <s v="Feeding"/>
    <s v="Travel Subsistences"/>
    <x v="5"/>
    <n v="5000"/>
    <n v="7.8153016635322876"/>
    <s v="21-i49-r"/>
    <n v="21"/>
    <s v="i49"/>
    <s v="LAGA Cameroon"/>
    <x v="0"/>
    <n v="639.77057000000002"/>
  </r>
  <r>
    <d v="2022-09-29T00:00:00"/>
    <s v="Lodging"/>
    <s v="Travel Subsistences"/>
    <x v="5"/>
    <n v="8000"/>
    <n v="14.132193242197175"/>
    <s v="21-i49-20"/>
    <n v="21"/>
    <s v="i49"/>
    <s v="LAGA Cameroon"/>
    <x v="1"/>
    <n v="566.08339999999998"/>
  </r>
  <r>
    <d v="2022-09-29T00:00:00"/>
    <s v="Drink with informant"/>
    <s v="Trust Building"/>
    <x v="5"/>
    <n v="2100"/>
    <n v="3.7097007260767585"/>
    <s v="21-i49-r"/>
    <n v="21"/>
    <s v="i49"/>
    <s v="LAGA Cameroon"/>
    <x v="1"/>
    <n v="566.08339999999998"/>
  </r>
  <r>
    <d v="2022-09-30T00:00:00"/>
    <s v="Batouri-bertoua"/>
    <s v="Transport"/>
    <x v="5"/>
    <n v="2500"/>
    <n v="3.9076508317661438"/>
    <s v="21-i49-21"/>
    <n v="21"/>
    <s v="i49"/>
    <s v="LAGA Cameroon"/>
    <x v="0"/>
    <n v="639.77057000000002"/>
  </r>
  <r>
    <d v="2022-09-30T00:00:00"/>
    <s v="Bertoua-yaounde"/>
    <s v="Transport"/>
    <x v="5"/>
    <n v="4000"/>
    <n v="7.0660966210985876"/>
    <s v="21-i49-22"/>
    <n v="21"/>
    <s v="i49"/>
    <s v="LAGA Cameroon"/>
    <x v="1"/>
    <n v="566.08339999999998"/>
  </r>
  <r>
    <d v="2022-09-30T00:00:00"/>
    <s v="Local transport"/>
    <s v="Transport"/>
    <x v="5"/>
    <n v="1950"/>
    <n v="3.4447221027855615"/>
    <s v="21-i49-r"/>
    <n v="21"/>
    <s v="i49"/>
    <s v="LAGA Cameroon"/>
    <x v="1"/>
    <n v="566.08339999999998"/>
  </r>
  <r>
    <d v="2022-09-30T00:00:00"/>
    <s v="Feeding"/>
    <s v="Travel Subsistences"/>
    <x v="5"/>
    <n v="5000"/>
    <n v="8.8326207763732345"/>
    <s v="21-i49-r"/>
    <n v="21"/>
    <s v="i49"/>
    <s v="LAGA Cameroon"/>
    <x v="1"/>
    <n v="566.08339999999998"/>
  </r>
  <r>
    <d v="2022-09-30T00:00:00"/>
    <s v="Drink with informant"/>
    <s v="Trust Building"/>
    <x v="5"/>
    <n v="1200"/>
    <n v="2.0444671607462301"/>
    <s v="21-i49-r"/>
    <n v="21"/>
    <s v="i49"/>
    <s v="LAGA Cameroon"/>
    <x v="2"/>
    <n v="586.95000000000005"/>
  </r>
  <r>
    <d v="2022-09-09T00:00:00"/>
    <s v="Coffin"/>
    <s v="Personnel"/>
    <x v="6"/>
    <n v="80000"/>
    <n v="136.29781071641537"/>
    <s v="i54-1"/>
    <m/>
    <s v="i54"/>
    <s v="LAGA Cameroon"/>
    <x v="2"/>
    <n v="586.95000000000005"/>
  </r>
  <r>
    <d v="2022-09-01T00:00:00"/>
    <s v="Local Transport"/>
    <s v="Transport"/>
    <x v="5"/>
    <n v="1600"/>
    <n v="2.7259562143283071"/>
    <s v="i54-r"/>
    <m/>
    <s v="i54"/>
    <s v="LAGA Cameroon"/>
    <x v="2"/>
    <n v="586.95000000000005"/>
  </r>
  <r>
    <d v="2022-09-02T00:00:00"/>
    <s v="Local Transport"/>
    <s v="Transport"/>
    <x v="5"/>
    <n v="1600"/>
    <n v="2.7259562143283071"/>
    <s v="i54-r"/>
    <m/>
    <s v="i54"/>
    <s v="LAGA Cameroon"/>
    <x v="2"/>
    <n v="586.95000000000005"/>
  </r>
  <r>
    <d v="2022-09-03T00:00:00"/>
    <s v="Local Transport"/>
    <s v="Transport"/>
    <x v="5"/>
    <n v="1950"/>
    <n v="3.4447221027855615"/>
    <s v="i54-r"/>
    <m/>
    <s v="i54"/>
    <s v="LAGA Cameroon"/>
    <x v="1"/>
    <n v="566.08339999999998"/>
  </r>
  <r>
    <d v="2022-09-04T00:00:00"/>
    <s v="Local Transport"/>
    <s v="Transport"/>
    <x v="5"/>
    <n v="1000"/>
    <n v="1.7665241552746469"/>
    <s v="i54-r"/>
    <m/>
    <s v="i54"/>
    <s v="LAGA Cameroon"/>
    <x v="1"/>
    <n v="566.08339999999998"/>
  </r>
  <r>
    <d v="2022-09-05T00:00:00"/>
    <s v="Local Transport"/>
    <s v="Transport"/>
    <x v="5"/>
    <n v="1600"/>
    <n v="2.826438648439435"/>
    <s v="i54-r"/>
    <m/>
    <s v="i54"/>
    <s v="LAGA Cameroon"/>
    <x v="1"/>
    <n v="566.08339999999998"/>
  </r>
  <r>
    <d v="2022-09-06T00:00:00"/>
    <s v="Local Transport"/>
    <s v="Transport"/>
    <x v="5"/>
    <n v="1950"/>
    <n v="3.4447221027855615"/>
    <s v="i54-r"/>
    <m/>
    <s v="i54"/>
    <s v="LAGA Cameroon"/>
    <x v="1"/>
    <n v="566.08339999999998"/>
  </r>
  <r>
    <d v="2022-09-07T00:00:00"/>
    <s v="Local Transport"/>
    <s v="Transport"/>
    <x v="5"/>
    <n v="1800"/>
    <n v="3.1797434794943644"/>
    <s v="i54-r"/>
    <m/>
    <s v="i54"/>
    <s v="LAGA Cameroon"/>
    <x v="1"/>
    <n v="566.08339999999998"/>
  </r>
  <r>
    <d v="2022-09-08T00:00:00"/>
    <s v="Local Transport"/>
    <s v="Transport"/>
    <x v="5"/>
    <n v="1750"/>
    <n v="2.9815146094215859"/>
    <s v="i54-r"/>
    <m/>
    <s v="i54"/>
    <s v="LAGA Cameroon"/>
    <x v="2"/>
    <n v="586.95000000000005"/>
  </r>
  <r>
    <d v="2022-09-09T00:00:00"/>
    <s v="Local Transport"/>
    <s v="Transport"/>
    <x v="5"/>
    <n v="1800"/>
    <n v="2.8135085988716235"/>
    <s v="i54-r"/>
    <m/>
    <s v="i54"/>
    <s v="LAGA Cameroon"/>
    <x v="0"/>
    <n v="639.77057000000002"/>
  </r>
  <r>
    <d v="2022-09-10T00:00:00"/>
    <s v="Local Transport"/>
    <s v="Transport"/>
    <x v="5"/>
    <n v="1500"/>
    <n v="2.555583950932788"/>
    <s v="i54-r"/>
    <m/>
    <s v="i54"/>
    <s v="LAGA Cameroon"/>
    <x v="2"/>
    <n v="586.95000000000005"/>
  </r>
  <r>
    <d v="2022-09-12T00:00:00"/>
    <s v="Yaounde-Ayos"/>
    <s v="Transport"/>
    <x v="5"/>
    <n v="1500"/>
    <n v="2.3445904990596862"/>
    <s v="9-i54-2"/>
    <n v="9"/>
    <s v="i54"/>
    <s v="LAGA Cameroon"/>
    <x v="0"/>
    <n v="639.77057000000002"/>
  </r>
  <r>
    <d v="2022-09-12T00:00:00"/>
    <s v="Lodging"/>
    <s v="Travel Subsistences"/>
    <x v="5"/>
    <n v="10000"/>
    <n v="17.665241552746469"/>
    <s v="9-i54-3"/>
    <n v="9"/>
    <s v="i54"/>
    <s v="LAGA Cameroon"/>
    <x v="1"/>
    <n v="566.08339999999998"/>
  </r>
  <r>
    <d v="2022-09-12T00:00:00"/>
    <s v="Feeding"/>
    <s v="Travel Subsistences"/>
    <x v="5"/>
    <n v="5000"/>
    <n v="8.8326207763732345"/>
    <s v="9-i54-r"/>
    <n v="9"/>
    <s v="i54"/>
    <s v="LAGA Cameroon"/>
    <x v="1"/>
    <n v="566.08339999999998"/>
  </r>
  <r>
    <d v="2022-09-12T00:00:00"/>
    <s v="Local Transport"/>
    <s v="Transport"/>
    <x v="5"/>
    <n v="1850"/>
    <n v="2.8505832139170093"/>
    <s v="9-i54-r"/>
    <n v="9"/>
    <s v="i54"/>
    <s v="LAGA Cameroon"/>
    <x v="3"/>
    <n v="648.99"/>
  </r>
  <r>
    <d v="2022-09-13T00:00:00"/>
    <s v="Lodging"/>
    <s v="Travel Subsistences"/>
    <x v="5"/>
    <n v="10000"/>
    <n v="17.665241552746469"/>
    <s v="9-i54-3"/>
    <n v="9"/>
    <s v="i54"/>
    <s v="LAGA Cameroon"/>
    <x v="1"/>
    <n v="566.08339999999998"/>
  </r>
  <r>
    <d v="2022-09-13T00:00:00"/>
    <s v="Feeding"/>
    <s v="Travel Subsistences"/>
    <x v="5"/>
    <n v="5000"/>
    <n v="8.8326207763732345"/>
    <s v="9-i54-r"/>
    <n v="9"/>
    <s v="i54"/>
    <s v="LAGA Cameroon"/>
    <x v="1"/>
    <n v="566.08339999999998"/>
  </r>
  <r>
    <d v="2022-09-13T00:00:00"/>
    <s v="Local Transport"/>
    <s v="Transport"/>
    <x v="5"/>
    <n v="1700"/>
    <n v="3.0030910639668997"/>
    <s v="9-i54-r"/>
    <n v="9"/>
    <s v="i54"/>
    <s v="LAGA Cameroon"/>
    <x v="1"/>
    <n v="566.08339999999998"/>
  </r>
  <r>
    <d v="2022-09-14T00:00:00"/>
    <s v="Ayos-Yaounde"/>
    <s v="Transport"/>
    <x v="5"/>
    <n v="1500"/>
    <n v="2.6497862329119704"/>
    <s v="9-i54-4"/>
    <n v="9"/>
    <s v="i54"/>
    <s v="LAGA Cameroon"/>
    <x v="1"/>
    <n v="566.08339999999998"/>
  </r>
  <r>
    <d v="2022-09-14T00:00:00"/>
    <s v="Feeding"/>
    <s v="Travel Subsistences"/>
    <x v="5"/>
    <n v="5000"/>
    <n v="8.8326207763732345"/>
    <s v="9-i54-r"/>
    <n v="9"/>
    <s v="i54"/>
    <s v="LAGA Cameroon"/>
    <x v="1"/>
    <n v="566.08339999999998"/>
  </r>
  <r>
    <d v="2022-09-14T00:00:00"/>
    <s v="Local Transport"/>
    <s v="Transport"/>
    <x v="5"/>
    <n v="1750"/>
    <n v="3.0914172717306321"/>
    <s v="9-i54-r"/>
    <n v="9"/>
    <s v="i54"/>
    <s v="LAGA Cameroon"/>
    <x v="1"/>
    <n v="566.08339999999998"/>
  </r>
  <r>
    <d v="2022-09-15T00:00:00"/>
    <s v="Local Transport"/>
    <s v="Transport"/>
    <x v="5"/>
    <n v="1800"/>
    <n v="3.1797434794943644"/>
    <s v="i54-r"/>
    <m/>
    <s v="i54"/>
    <s v="LAGA Cameroon"/>
    <x v="1"/>
    <n v="566.08339999999998"/>
  </r>
  <r>
    <d v="2022-09-16T00:00:00"/>
    <s v="Local Transport"/>
    <s v="Transport"/>
    <x v="5"/>
    <n v="1900"/>
    <n v="3.3563958950218291"/>
    <s v="i54-r"/>
    <s v=" "/>
    <s v="i54"/>
    <s v="LAGA Cameroon"/>
    <x v="1"/>
    <n v="566.08339999999998"/>
  </r>
  <r>
    <d v="2022-09-17T00:00:00"/>
    <s v="Local Transport"/>
    <s v="Transport"/>
    <x v="5"/>
    <n v="1500"/>
    <n v="2.6497862329119704"/>
    <s v="i54-r"/>
    <m/>
    <s v="i54"/>
    <s v="LAGA Cameroon"/>
    <x v="1"/>
    <n v="566.08339999999998"/>
  </r>
  <r>
    <d v="2022-09-18T00:00:00"/>
    <s v="Yaounde-Douala"/>
    <s v="Transport"/>
    <x v="5"/>
    <n v="5000"/>
    <n v="8.8326207763732345"/>
    <s v="12-i54-5"/>
    <n v="12"/>
    <s v="i54"/>
    <s v="LAGA Cameroon"/>
    <x v="1"/>
    <n v="566.08339999999998"/>
  </r>
  <r>
    <d v="2022-09-18T00:00:00"/>
    <s v="Lodging"/>
    <s v="Travel Subsistences"/>
    <x v="5"/>
    <n v="15000"/>
    <n v="26.497862329119702"/>
    <s v="12-i54-6"/>
    <n v="12"/>
    <s v="i54"/>
    <s v="LAGA Cameroon"/>
    <x v="1"/>
    <n v="566.08339999999998"/>
  </r>
  <r>
    <d v="2022-09-18T00:00:00"/>
    <s v="Feeding"/>
    <s v="Travel Subsistences"/>
    <x v="5"/>
    <n v="5000"/>
    <n v="8.8326207763732345"/>
    <s v="12-i54-r"/>
    <n v="12"/>
    <s v="i54"/>
    <s v="LAGA Cameroon"/>
    <x v="1"/>
    <n v="566.08339999999998"/>
  </r>
  <r>
    <d v="2022-09-18T00:00:00"/>
    <s v="Local Transport"/>
    <s v="Transport"/>
    <x v="5"/>
    <n v="1800"/>
    <n v="3.1797434794943644"/>
    <s v="12-i54-r"/>
    <n v="12"/>
    <s v="i54"/>
    <s v="LAGA Cameroon"/>
    <x v="1"/>
    <n v="566.08339999999998"/>
  </r>
  <r>
    <d v="2022-09-19T00:00:00"/>
    <s v="Lodging"/>
    <s v="Travel Subsistences"/>
    <x v="5"/>
    <n v="15000"/>
    <n v="23.445904990596862"/>
    <s v="12-i54-6"/>
    <n v="12"/>
    <s v="i54"/>
    <s v="LAGA Cameroon"/>
    <x v="0"/>
    <n v="639.77057000000002"/>
  </r>
  <r>
    <d v="2022-09-19T00:00:00"/>
    <s v="Feeding"/>
    <s v="Travel Subsistences"/>
    <x v="5"/>
    <n v="5000"/>
    <n v="8.8326207763732345"/>
    <s v="12-i54-r"/>
    <n v="12"/>
    <s v="i54"/>
    <s v="LAGA Cameroon"/>
    <x v="1"/>
    <n v="566.08339999999998"/>
  </r>
  <r>
    <d v="2022-09-19T00:00:00"/>
    <s v="Local Transport"/>
    <s v="Transport"/>
    <x v="5"/>
    <n v="2000"/>
    <n v="3.5330483105492938"/>
    <s v="12-i54-r"/>
    <n v="12"/>
    <s v="i54"/>
    <s v="LAGA Cameroon"/>
    <x v="1"/>
    <n v="566.08339999999998"/>
  </r>
  <r>
    <d v="2022-09-20T00:00:00"/>
    <s v="Lodging"/>
    <s v="Travel Subsistences"/>
    <x v="5"/>
    <n v="15000"/>
    <n v="26.497862329119702"/>
    <s v="12-i54-6"/>
    <n v="12"/>
    <s v="i54"/>
    <s v="LAGA Cameroon"/>
    <x v="1"/>
    <n v="566.08339999999998"/>
  </r>
  <r>
    <d v="2022-09-20T00:00:00"/>
    <s v="Feeding"/>
    <s v="Travel Subsistences"/>
    <x v="5"/>
    <n v="5000"/>
    <n v="8.8326207763732345"/>
    <s v="12-i54-r"/>
    <n v="12"/>
    <s v="i54"/>
    <s v="LAGA Cameroon"/>
    <x v="1"/>
    <n v="566.08339999999998"/>
  </r>
  <r>
    <d v="2022-09-20T00:00:00"/>
    <s v="Local Transport"/>
    <s v="Transport"/>
    <x v="5"/>
    <n v="2000"/>
    <n v="3.5330483105492938"/>
    <s v="12-i54-r"/>
    <n v="12"/>
    <s v="i54"/>
    <s v="LAGA Cameroon"/>
    <x v="1"/>
    <n v="566.08339999999998"/>
  </r>
  <r>
    <d v="2022-09-20T00:00:00"/>
    <s v="Hire taxi for extraction "/>
    <s v="Transport"/>
    <x v="5"/>
    <n v="7500"/>
    <n v="13.248931164559851"/>
    <s v="12-i54-r"/>
    <n v="12"/>
    <s v="i54"/>
    <s v="LAGA Cameroon"/>
    <x v="1"/>
    <n v="566.08339999999998"/>
  </r>
  <r>
    <d v="2022-09-21T00:00:00"/>
    <s v="Lodging"/>
    <s v="Travel Subsistences"/>
    <x v="5"/>
    <n v="15000"/>
    <n v="25.555839509327878"/>
    <s v="12-i54-6"/>
    <n v="12"/>
    <s v="i54"/>
    <s v="LAGA Cameroon"/>
    <x v="2"/>
    <n v="586.95000000000005"/>
  </r>
  <r>
    <d v="2022-09-21T00:00:00"/>
    <s v="Feeding"/>
    <s v="Travel Subsistences"/>
    <x v="5"/>
    <n v="5000"/>
    <n v="8.5186131697759606"/>
    <s v="12-i54-r"/>
    <n v="12"/>
    <s v="i54"/>
    <s v="LAGA Cameroon"/>
    <x v="2"/>
    <n v="586.95000000000005"/>
  </r>
  <r>
    <d v="2022-09-21T00:00:00"/>
    <s v="Local Transport"/>
    <s v="Transport"/>
    <x v="5"/>
    <n v="2000"/>
    <n v="3.4074452679103837"/>
    <s v="12-i54-r"/>
    <n v="12"/>
    <s v="i54"/>
    <s v="LAGA Cameroon"/>
    <x v="2"/>
    <n v="586.95000000000005"/>
  </r>
  <r>
    <d v="2022-09-22T00:00:00"/>
    <s v="Lodging"/>
    <s v="Travel Subsistences"/>
    <x v="5"/>
    <n v="15000"/>
    <n v="26.497862329119702"/>
    <s v="12-i54-6"/>
    <n v="12"/>
    <s v="i54"/>
    <s v="LAGA Cameroon"/>
    <x v="1"/>
    <n v="566.08339999999998"/>
  </r>
  <r>
    <d v="2022-09-22T00:00:00"/>
    <s v="Feeding"/>
    <s v="Travel Subsistences"/>
    <x v="5"/>
    <n v="5000"/>
    <n v="8.5186131697759606"/>
    <s v="12-i54-r"/>
    <n v="12"/>
    <s v="i54"/>
    <s v="LAGA Cameroon"/>
    <x v="2"/>
    <n v="586.95000000000005"/>
  </r>
  <r>
    <d v="2022-09-22T00:00:00"/>
    <s v="Local Transport"/>
    <s v="Transport"/>
    <x v="5"/>
    <n v="2000"/>
    <n v="3.5330483105492938"/>
    <s v="12-i54-r"/>
    <n v="12"/>
    <s v="i54"/>
    <s v="LAGA Cameroon"/>
    <x v="1"/>
    <n v="566.08339999999998"/>
  </r>
  <r>
    <d v="2022-09-23T00:00:00"/>
    <s v="Douala-Yaounde"/>
    <s v="Transport"/>
    <x v="5"/>
    <n v="5000"/>
    <n v="8.8326207763732345"/>
    <s v="12-i54-7"/>
    <n v="12"/>
    <s v="i54"/>
    <s v="LAGA Cameroon"/>
    <x v="1"/>
    <n v="566.08339999999998"/>
  </r>
  <r>
    <d v="2022-09-23T00:00:00"/>
    <s v="Feeding"/>
    <s v="Travel Subsistences"/>
    <x v="5"/>
    <n v="5000"/>
    <n v="8.8326207763732345"/>
    <s v="12-i54-r"/>
    <n v="12"/>
    <s v="i54"/>
    <s v="LAGA Cameroon"/>
    <x v="1"/>
    <n v="566.08339999999998"/>
  </r>
  <r>
    <d v="2022-09-23T00:00:00"/>
    <s v="Local Transport"/>
    <s v="Transport"/>
    <x v="5"/>
    <n v="1800"/>
    <n v="3.0667007411193454"/>
    <s v="i54-r"/>
    <m/>
    <s v="i54"/>
    <s v="LAGA Cameroon"/>
    <x v="2"/>
    <n v="586.95000000000005"/>
  </r>
  <r>
    <d v="2022-09-23T00:00:00"/>
    <s v="Bonus Operation "/>
    <s v="Bonus"/>
    <x v="1"/>
    <n v="50000"/>
    <n v="88.326207763732342"/>
    <s v="i54-r"/>
    <m/>
    <s v="i54"/>
    <s v="LAGA Cameroon"/>
    <x v="1"/>
    <n v="566.08339999999998"/>
  </r>
  <r>
    <d v="2022-09-23T00:00:00"/>
    <s v="Bonus Operation "/>
    <s v="Bonus"/>
    <x v="1"/>
    <n v="50000"/>
    <n v="88.326207763732342"/>
    <s v="i54-r"/>
    <m/>
    <s v="i54"/>
    <s v="LAGA Cameroon"/>
    <x v="1"/>
    <n v="566.08339999999998"/>
  </r>
  <r>
    <d v="2022-09-26T00:00:00"/>
    <s v="Local Transport"/>
    <s v="Transport"/>
    <x v="5"/>
    <n v="2250"/>
    <n v="3.9746793493679555"/>
    <s v="i54-r"/>
    <m/>
    <s v="i54"/>
    <s v="LAGA Cameroon"/>
    <x v="1"/>
    <n v="566.08339999999998"/>
  </r>
  <r>
    <d v="2022-09-27T00:00:00"/>
    <s v="Local Transport"/>
    <s v="Transport"/>
    <x v="5"/>
    <n v="1800"/>
    <n v="3.1797434794943644"/>
    <s v="i54-r"/>
    <m/>
    <s v="i54"/>
    <s v="LAGA Cameroon"/>
    <x v="1"/>
    <n v="566.08339999999998"/>
  </r>
  <r>
    <d v="2022-09-27T00:00:00"/>
    <s v="Building od wooden cage"/>
    <s v="Equipment"/>
    <x v="1"/>
    <n v="15000"/>
    <n v="26.497862329119702"/>
    <s v="19-i54-8"/>
    <n v="19"/>
    <s v="i54"/>
    <s v="LAGA Cameroon"/>
    <x v="1"/>
    <n v="566.08339999999998"/>
  </r>
  <r>
    <d v="2022-09-27T00:00:00"/>
    <s v="Hire taxi for extraction "/>
    <s v="Transport"/>
    <x v="1"/>
    <n v="5000"/>
    <n v="8.8326207763732345"/>
    <s v="19-i54-r"/>
    <n v="19"/>
    <s v="i54"/>
    <s v="LAGA Cameroon"/>
    <x v="1"/>
    <n v="566.08339999999998"/>
  </r>
  <r>
    <d v="2022-09-28T00:00:00"/>
    <s v="Local Transport"/>
    <s v="Transport"/>
    <x v="5"/>
    <n v="1600"/>
    <n v="2.826438648439435"/>
    <s v="19-i54-r"/>
    <n v="19"/>
    <s v="i54"/>
    <s v="LAGA Cameroon"/>
    <x v="1"/>
    <n v="566.08339999999998"/>
  </r>
  <r>
    <d v="2022-09-29T00:00:00"/>
    <s v="Yaounde-Bertoua"/>
    <s v="Transport"/>
    <x v="5"/>
    <n v="4000"/>
    <n v="7.0660966210985876"/>
    <s v="i54-9"/>
    <m/>
    <s v="i54"/>
    <s v="LAGA Cameroon"/>
    <x v="1"/>
    <n v="566.08339999999998"/>
  </r>
  <r>
    <d v="2022-09-29T00:00:00"/>
    <s v="Lodging"/>
    <s v="Travel Subsistences"/>
    <x v="5"/>
    <n v="10000"/>
    <n v="15.630603327064575"/>
    <s v="i54-10"/>
    <m/>
    <s v="i54"/>
    <s v="LAGA Cameroon"/>
    <x v="0"/>
    <n v="639.77057000000002"/>
  </r>
  <r>
    <d v="2022-09-29T00:00:00"/>
    <s v="Feeding"/>
    <s v="Travel Subsistences"/>
    <x v="5"/>
    <n v="5000"/>
    <n v="8.8326207763732345"/>
    <s v="i54-r"/>
    <m/>
    <s v="i54"/>
    <s v="LAGA Cameroon"/>
    <x v="1"/>
    <n v="566.08339999999998"/>
  </r>
  <r>
    <d v="2022-09-29T00:00:00"/>
    <s v="Local Transport"/>
    <s v="Transport"/>
    <x v="5"/>
    <n v="1850"/>
    <n v="3.2680696872580968"/>
    <s v="i54-r"/>
    <m/>
    <s v="i54"/>
    <s v="LAGA Cameroon"/>
    <x v="1"/>
    <n v="566.08339999999998"/>
  </r>
  <r>
    <d v="2022-09-30T00:00:00"/>
    <s v="Bertoua-Yaounde"/>
    <s v="Transport"/>
    <x v="5"/>
    <n v="4000"/>
    <n v="7.0660966210985876"/>
    <s v="i54-11"/>
    <m/>
    <s v="i54"/>
    <s v="LAGA Cameroon"/>
    <x v="1"/>
    <n v="566.08339999999998"/>
  </r>
  <r>
    <d v="2022-09-30T00:00:00"/>
    <s v="Feeding"/>
    <s v="Travel Subsistences"/>
    <x v="5"/>
    <n v="5000"/>
    <n v="8.8326207763732345"/>
    <s v="i54-r"/>
    <m/>
    <s v="i54"/>
    <s v="LAGA Cameroon"/>
    <x v="1"/>
    <n v="566.08339999999998"/>
  </r>
  <r>
    <d v="2022-09-30T00:00:00"/>
    <s v="Local Transport"/>
    <s v="Transport"/>
    <x v="5"/>
    <n v="2000"/>
    <n v="3.5330483105492938"/>
    <s v="i54-r"/>
    <m/>
    <s v="i54"/>
    <s v="LAGA Cameroon"/>
    <x v="1"/>
    <n v="566.08339999999998"/>
  </r>
  <r>
    <d v="2022-09-30T00:00:00"/>
    <s v="Drink with informant"/>
    <s v="Trust Building"/>
    <x v="5"/>
    <n v="5000"/>
    <n v="8.8326207763732345"/>
    <s v="i54-r"/>
    <m/>
    <s v="i54"/>
    <s v="LAGA Cameroon"/>
    <x v="1"/>
    <n v="566.08339999999998"/>
  </r>
  <r>
    <d v="2022-09-30T00:00:00"/>
    <s v="Bonus Operation "/>
    <s v="Bonus"/>
    <x v="1"/>
    <n v="50000"/>
    <n v="88.326207763732342"/>
    <s v="i54-r"/>
    <m/>
    <s v="i54"/>
    <s v="LAGA Cameroon"/>
    <x v="1"/>
    <n v="566.08339999999998"/>
  </r>
  <r>
    <d v="2022-09-01T00:00:00"/>
    <s v="Local transport"/>
    <s v="Transport"/>
    <x v="5"/>
    <n v="1900"/>
    <n v="3.3563958950218291"/>
    <s v="i69-r"/>
    <m/>
    <s v="i69"/>
    <s v="LAGA Cameroon"/>
    <x v="1"/>
    <n v="566.08339999999998"/>
  </r>
  <r>
    <d v="2022-09-01T00:00:00"/>
    <s v="TB Yaounde"/>
    <s v="Trust Building"/>
    <x v="1"/>
    <n v="15000"/>
    <n v="26.497862329119702"/>
    <s v="i69-r"/>
    <n v="1"/>
    <s v="i69"/>
    <s v="LAGA Cameroon"/>
    <x v="1"/>
    <n v="566.08339999999998"/>
  </r>
  <r>
    <d v="2022-09-02T00:00:00"/>
    <s v="Local transport"/>
    <s v="Transport"/>
    <x v="5"/>
    <n v="1900"/>
    <n v="3.3563958950218291"/>
    <s v="1-i69-r"/>
    <n v="1"/>
    <s v="i69"/>
    <s v="LAGA Cameroon"/>
    <x v="1"/>
    <n v="566.08339999999998"/>
  </r>
  <r>
    <d v="2022-09-01T00:00:00"/>
    <s v="Lodging Appartment"/>
    <s v="Travel Subsistences"/>
    <x v="5"/>
    <n v="40000"/>
    <n v="70.660966210985876"/>
    <s v="1-i69-1"/>
    <n v="1"/>
    <s v="i69"/>
    <s v="LAGA Cameroon"/>
    <x v="1"/>
    <n v="566.08339999999998"/>
  </r>
  <r>
    <d v="2022-09-02T00:00:00"/>
    <s v="Lodging Appartment"/>
    <s v="Travel Subsistences"/>
    <x v="5"/>
    <n v="40000"/>
    <n v="70.660966210985876"/>
    <s v="1-i69-1"/>
    <n v="1"/>
    <s v="i69"/>
    <s v="LAGA Cameroon"/>
    <x v="1"/>
    <n v="566.08339999999998"/>
  </r>
  <r>
    <d v="2022-09-02T00:00:00"/>
    <s v="Drink with Informant"/>
    <s v="Trust Building"/>
    <x v="5"/>
    <n v="10000"/>
    <n v="17.665241552746469"/>
    <s v="1-i69-r"/>
    <n v="1"/>
    <s v="i69"/>
    <s v="LAGA Cameroon"/>
    <x v="1"/>
    <n v="566.08339999999998"/>
  </r>
  <r>
    <d v="2022-09-02T00:00:00"/>
    <s v="Feeding"/>
    <s v="Travel Subsistences"/>
    <x v="5"/>
    <n v="5000"/>
    <n v="8.8326207763732345"/>
    <s v="1-i69-r"/>
    <n v="1"/>
    <s v="i69"/>
    <s v="LAGA Cameroon"/>
    <x v="1"/>
    <n v="566.08339999999998"/>
  </r>
  <r>
    <d v="2022-09-03T00:00:00"/>
    <s v="Local transport"/>
    <s v="Transport"/>
    <x v="5"/>
    <n v="3550"/>
    <n v="6.2711607512249961"/>
    <s v="1-i69-r"/>
    <n v="1"/>
    <s v="i69"/>
    <s v="LAGA Cameroon"/>
    <x v="1"/>
    <n v="566.08339999999998"/>
  </r>
  <r>
    <d v="2022-09-05T00:00:00"/>
    <s v="Yaounde OP bonus"/>
    <s v="Personnel"/>
    <x v="5"/>
    <n v="120000"/>
    <n v="211.98289863295761"/>
    <s v="i69-r"/>
    <m/>
    <s v="i69"/>
    <s v="LAGA Cameroon"/>
    <x v="1"/>
    <n v="566.08339999999998"/>
  </r>
  <r>
    <d v="2022-09-05T00:00:00"/>
    <s v="Local transport"/>
    <s v="Transport"/>
    <x v="5"/>
    <n v="1900"/>
    <n v="3.3563958950218291"/>
    <s v="i69-r"/>
    <m/>
    <s v="i69"/>
    <s v="LAGA Cameroon"/>
    <x v="1"/>
    <n v="566.08339999999998"/>
  </r>
  <r>
    <d v="2022-09-06T00:00:00"/>
    <s v="Local transport"/>
    <s v="Transport"/>
    <x v="5"/>
    <n v="1900"/>
    <n v="3.3563958950218291"/>
    <s v="i69-r"/>
    <m/>
    <s v="i69"/>
    <s v="LAGA Cameroon"/>
    <x v="1"/>
    <n v="566.08339999999998"/>
  </r>
  <r>
    <d v="2022-09-07T00:00:00"/>
    <s v="Local transport"/>
    <s v="Transport"/>
    <x v="5"/>
    <n v="1900"/>
    <n v="3.3563958950218291"/>
    <s v="i69-r"/>
    <m/>
    <s v="i69"/>
    <s v="LAGA Cameroon"/>
    <x v="1"/>
    <n v="566.08339999999998"/>
  </r>
  <r>
    <d v="2022-09-08T00:00:00"/>
    <s v="Local transport"/>
    <s v="Transport"/>
    <x v="5"/>
    <n v="5000"/>
    <n v="8.8326207763732345"/>
    <s v="i69-r"/>
    <m/>
    <s v="i69"/>
    <s v="LAGA Cameroon"/>
    <x v="1"/>
    <n v="566.08339999999998"/>
  </r>
  <r>
    <d v="2022-09-09T00:00:00"/>
    <s v="Yaounde-Douala"/>
    <s v="Transport"/>
    <x v="5"/>
    <n v="3500"/>
    <n v="6.1828345434612642"/>
    <s v="8-i69-2"/>
    <n v="8"/>
    <s v="i69"/>
    <s v="LAGA Cameroon"/>
    <x v="1"/>
    <n v="566.08339999999998"/>
  </r>
  <r>
    <d v="2022-09-09T00:00:00"/>
    <s v="Local transport"/>
    <s v="Transport"/>
    <x v="5"/>
    <n v="2000"/>
    <n v="3.5330483105492938"/>
    <s v="8-i69-r"/>
    <n v="8"/>
    <s v="i69"/>
    <s v="LAGA Cameroon"/>
    <x v="1"/>
    <n v="566.08339999999998"/>
  </r>
  <r>
    <d v="2022-09-10T00:00:00"/>
    <s v="Local transport"/>
    <s v="Transport"/>
    <x v="5"/>
    <n v="2000"/>
    <n v="3.5330483105492938"/>
    <s v="8-i69-r"/>
    <n v="8"/>
    <s v="i69"/>
    <s v="LAGA Cameroon"/>
    <x v="4"/>
    <n v="566.08339999999998"/>
  </r>
  <r>
    <d v="2022-09-10T00:00:00"/>
    <s v="Feeding"/>
    <s v="Travel Subsistences"/>
    <x v="5"/>
    <n v="5000"/>
    <n v="8.8326207763732345"/>
    <s v="8-i69-r"/>
    <n v="8"/>
    <s v="i69"/>
    <s v="LAGA Cameroon"/>
    <x v="1"/>
    <n v="566.08339999999998"/>
  </r>
  <r>
    <d v="2022-09-11T00:00:00"/>
    <s v="Local transport"/>
    <s v="Transport"/>
    <x v="5"/>
    <n v="2000"/>
    <n v="3.5330483105492938"/>
    <s v="8-i69-r"/>
    <n v="8"/>
    <s v="i69"/>
    <s v="LAGA Cameroon"/>
    <x v="1"/>
    <n v="566.08339999999998"/>
  </r>
  <r>
    <d v="2022-09-11T00:00:00"/>
    <s v="Feeding"/>
    <s v="Travel Subsistences"/>
    <x v="5"/>
    <n v="5000"/>
    <n v="8.5186131697759606"/>
    <s v="8-i69-r"/>
    <n v="8"/>
    <s v="i69"/>
    <s v="LAGA Cameroon"/>
    <x v="2"/>
    <n v="586.95000000000005"/>
  </r>
  <r>
    <d v="2022-09-12T00:00:00"/>
    <s v="Local transport"/>
    <s v="Transport"/>
    <x v="5"/>
    <n v="2000"/>
    <n v="3.5330483105492938"/>
    <s v="i69-r"/>
    <m/>
    <s v="i69"/>
    <s v="LAGA Cameroon"/>
    <x v="1"/>
    <n v="566.08339999999998"/>
  </r>
  <r>
    <d v="2022-09-13T00:00:00"/>
    <s v="Yaounde-Eseka"/>
    <s v="Transport"/>
    <x v="5"/>
    <n v="1500"/>
    <n v="2.6497862329119704"/>
    <s v="10-i69-5"/>
    <n v="10"/>
    <s v="i69"/>
    <s v="LAGA Cameroon"/>
    <x v="1"/>
    <n v="566.08339999999998"/>
  </r>
  <r>
    <d v="2022-09-13T00:00:00"/>
    <s v="Eseka-Makak"/>
    <s v="Transport"/>
    <x v="5"/>
    <n v="3000"/>
    <n v="5.2995724658239407"/>
    <s v="10-i69-r"/>
    <n v="10"/>
    <s v="i69"/>
    <s v="LAGA Cameroon"/>
    <x v="1"/>
    <n v="566.08339999999998"/>
  </r>
  <r>
    <d v="2022-09-13T00:00:00"/>
    <s v="Makak-Eseka"/>
    <s v="Transport"/>
    <x v="5"/>
    <n v="3000"/>
    <n v="5.2995724658239407"/>
    <s v="10-i69-r"/>
    <n v="10"/>
    <s v="i69"/>
    <s v="LAGA Cameroon"/>
    <x v="1"/>
    <n v="566.08339999999998"/>
  </r>
  <r>
    <d v="2022-09-13T00:00:00"/>
    <s v="Local transport"/>
    <s v="Transport"/>
    <x v="5"/>
    <n v="1000"/>
    <n v="1.7665241552746469"/>
    <s v="10-i69-r"/>
    <n v="10"/>
    <s v="i69"/>
    <s v="LAGA Cameroon"/>
    <x v="1"/>
    <n v="566.08339999999998"/>
  </r>
  <r>
    <d v="2022-09-13T00:00:00"/>
    <s v="Feeding"/>
    <s v="Travel Subsistences"/>
    <x v="5"/>
    <n v="5000"/>
    <n v="8.8326207763732345"/>
    <s v="10-i69-r"/>
    <n v="10"/>
    <s v="i69"/>
    <s v="LAGA Cameroon"/>
    <x v="1"/>
    <n v="566.08339999999998"/>
  </r>
  <r>
    <d v="2022-09-13T00:00:00"/>
    <s v="Lodging"/>
    <s v="Travel Subsistences"/>
    <x v="5"/>
    <n v="8000"/>
    <n v="12.504482661651661"/>
    <s v="10-i69-6"/>
    <n v="10"/>
    <s v="i69"/>
    <s v="LAGA Cameroon"/>
    <x v="0"/>
    <n v="639.77057000000002"/>
  </r>
  <r>
    <d v="2022-09-14T00:00:00"/>
    <s v="Eseka-Makak"/>
    <s v="Transport"/>
    <x v="5"/>
    <n v="3000"/>
    <n v="4.6891809981193724"/>
    <s v="10-i69-r"/>
    <n v="10"/>
    <s v="i69"/>
    <s v="LAGA Cameroon"/>
    <x v="0"/>
    <n v="639.77057000000002"/>
  </r>
  <r>
    <d v="2022-09-14T00:00:00"/>
    <s v="Makak-Eseka"/>
    <s v="Transport"/>
    <x v="5"/>
    <n v="3000"/>
    <n v="4.6891809981193724"/>
    <s v="10-i69-r"/>
    <n v="10"/>
    <s v="i69"/>
    <s v="LAGA Cameroon"/>
    <x v="0"/>
    <n v="639.77057000000002"/>
  </r>
  <r>
    <d v="2022-09-14T00:00:00"/>
    <s v="Local transport"/>
    <s v="Transport"/>
    <x v="5"/>
    <n v="1000"/>
    <n v="1.7665241552746469"/>
    <s v="10-i69-r"/>
    <n v="10"/>
    <s v="i69"/>
    <s v="LAGA Cameroon"/>
    <x v="1"/>
    <n v="566.08339999999998"/>
  </r>
  <r>
    <d v="2022-09-14T00:00:00"/>
    <s v="Feeding"/>
    <s v="Travel Subsistences"/>
    <x v="5"/>
    <n v="5000"/>
    <n v="8.8326207763732345"/>
    <s v="10-i69-r"/>
    <n v="10"/>
    <s v="i69"/>
    <s v="LAGA Cameroon"/>
    <x v="4"/>
    <n v="566.08339999999998"/>
  </r>
  <r>
    <d v="2022-09-14T00:00:00"/>
    <s v="Drink with Informant"/>
    <s v="Trust Building"/>
    <x v="5"/>
    <n v="2900"/>
    <n v="4.9407956384700569"/>
    <s v="10-i69-r"/>
    <n v="10"/>
    <s v="i69"/>
    <s v="LAGA Cameroon"/>
    <x v="2"/>
    <n v="586.95000000000005"/>
  </r>
  <r>
    <d v="2022-09-14T00:00:00"/>
    <s v="Lodging"/>
    <s v="Travel Subsistences"/>
    <x v="5"/>
    <n v="8000"/>
    <n v="14.132193242197175"/>
    <s v="10-i69-6"/>
    <n v="10"/>
    <s v="i69"/>
    <s v="LAGA Cameroon"/>
    <x v="1"/>
    <n v="566.08339999999998"/>
  </r>
  <r>
    <d v="2022-09-15T00:00:00"/>
    <s v="Eseka-Yaounde"/>
    <s v="Transport"/>
    <x v="5"/>
    <n v="2000"/>
    <n v="3.5330483105492938"/>
    <s v="10-i69-7"/>
    <n v="10"/>
    <s v="i69"/>
    <s v="LAGA Cameroon"/>
    <x v="1"/>
    <n v="566.08339999999998"/>
  </r>
  <r>
    <d v="2022-09-15T00:00:00"/>
    <s v="Local transport"/>
    <s v="Transport"/>
    <x v="5"/>
    <n v="1000"/>
    <n v="1.7665241552746469"/>
    <s v="10-i69-r"/>
    <n v="10"/>
    <s v="i69"/>
    <s v="LAGA Cameroon"/>
    <x v="1"/>
    <n v="566.08339999999998"/>
  </r>
  <r>
    <d v="2022-09-15T00:00:00"/>
    <s v="Feeding"/>
    <s v="Travel Subsistences"/>
    <x v="5"/>
    <n v="5000"/>
    <n v="8.8326207763732345"/>
    <s v="10-i69-r"/>
    <n v="10"/>
    <s v="i69"/>
    <s v="LAGA Cameroon"/>
    <x v="1"/>
    <n v="566.08339999999998"/>
  </r>
  <r>
    <d v="2022-09-16T00:00:00"/>
    <s v="Local transport"/>
    <s v="Transport"/>
    <x v="5"/>
    <n v="1800"/>
    <n v="3.1797434794943644"/>
    <s v="i69-r"/>
    <m/>
    <s v="i69"/>
    <s v="LAGA Cameroon"/>
    <x v="1"/>
    <n v="566.08339999999998"/>
  </r>
  <r>
    <d v="2022-09-17T00:00:00"/>
    <s v="Local transport"/>
    <s v="Transport"/>
    <x v="5"/>
    <n v="1900"/>
    <n v="3.3563958950218291"/>
    <s v="i69-r"/>
    <m/>
    <s v="i69"/>
    <s v="LAGA Cameroon"/>
    <x v="1"/>
    <n v="566.08339999999998"/>
  </r>
  <r>
    <d v="2022-09-19T00:00:00"/>
    <s v="Local transport"/>
    <s v="Transport"/>
    <x v="5"/>
    <n v="1900"/>
    <n v="3.3563958950218291"/>
    <s v="i69-r"/>
    <m/>
    <s v="i69"/>
    <s v="LAGA Cameroon"/>
    <x v="1"/>
    <n v="566.08339999999998"/>
  </r>
  <r>
    <d v="2022-09-20T00:00:00"/>
    <s v="Local transport"/>
    <s v="Transport"/>
    <x v="5"/>
    <n v="1900"/>
    <n v="3.3563958950218291"/>
    <s v="i69-r"/>
    <m/>
    <s v="i69"/>
    <s v="LAGA Cameroon"/>
    <x v="1"/>
    <n v="566.08339999999998"/>
  </r>
  <r>
    <d v="2022-09-21T00:00:00"/>
    <s v="Yaounde-Bafia"/>
    <s v="Transport"/>
    <x v="5"/>
    <n v="1000"/>
    <n v="1.7665241552746469"/>
    <s v="14-i69-8"/>
    <n v="14"/>
    <s v="i69"/>
    <s v="LAGA Cameroon"/>
    <x v="1"/>
    <n v="566.08339999999998"/>
  </r>
  <r>
    <d v="2022-09-21T00:00:00"/>
    <s v="Local transport"/>
    <s v="Transport"/>
    <x v="5"/>
    <n v="2000"/>
    <n v="3.5330483105492938"/>
    <s v="14-i69-r"/>
    <n v="14"/>
    <s v="i69"/>
    <s v="LAGA Cameroon"/>
    <x v="1"/>
    <n v="566.08339999999998"/>
  </r>
  <r>
    <d v="2022-09-21T00:00:00"/>
    <s v="Feeding"/>
    <s v="Travel Subsistences"/>
    <x v="5"/>
    <n v="5000"/>
    <n v="8.8326207763732345"/>
    <s v="14-i69-r"/>
    <n v="14"/>
    <s v="i69"/>
    <s v="LAGA Cameroon"/>
    <x v="1"/>
    <n v="566.08339999999998"/>
  </r>
  <r>
    <d v="2022-09-21T00:00:00"/>
    <s v="lodging"/>
    <s v="Travel Subsistences"/>
    <x v="5"/>
    <n v="8000"/>
    <n v="14.132193242197175"/>
    <s v="14-i69-9"/>
    <n v="14"/>
    <s v="i69"/>
    <s v="LAGA Cameroon"/>
    <x v="1"/>
    <n v="566.08339999999998"/>
  </r>
  <r>
    <d v="2022-09-22T00:00:00"/>
    <s v="Bafia-Traversee"/>
    <s v="Transport"/>
    <x v="5"/>
    <n v="2000"/>
    <n v="3.5330483105492938"/>
    <s v="14-i69-r"/>
    <n v="14"/>
    <s v="i69"/>
    <s v="LAGA Cameroon"/>
    <x v="1"/>
    <n v="566.08339999999998"/>
  </r>
  <r>
    <d v="2022-09-22T00:00:00"/>
    <s v="Traversee-Ngoro"/>
    <s v="Transport"/>
    <x v="5"/>
    <n v="3000"/>
    <n v="5.2995724658239407"/>
    <s v="14-i69-r"/>
    <n v="14"/>
    <s v="i69"/>
    <s v="LAGA Cameroon"/>
    <x v="1"/>
    <n v="566.08339999999998"/>
  </r>
  <r>
    <d v="2022-09-22T00:00:00"/>
    <s v="Ngoro-Traversee"/>
    <s v="Transport"/>
    <x v="5"/>
    <n v="3000"/>
    <n v="5.111167901865576"/>
    <s v="14-i69-r"/>
    <n v="14"/>
    <s v="i69"/>
    <s v="LAGA Cameroon"/>
    <x v="2"/>
    <n v="586.95000000000005"/>
  </r>
  <r>
    <d v="2022-09-22T00:00:00"/>
    <s v="Traversee-Bafia"/>
    <s v="Transport"/>
    <x v="5"/>
    <n v="2000"/>
    <n v="3.5330483105492938"/>
    <s v="14-i69-r"/>
    <n v="14"/>
    <s v="i69"/>
    <s v="LAGA Cameroon"/>
    <x v="1"/>
    <n v="566.08339999999998"/>
  </r>
  <r>
    <d v="2022-09-22T00:00:00"/>
    <s v="Local transport"/>
    <s v="Transport"/>
    <x v="5"/>
    <n v="1800"/>
    <n v="2.8135085988716235"/>
    <s v="14-i69-r"/>
    <n v="14"/>
    <s v="i69"/>
    <s v="LAGA Cameroon"/>
    <x v="0"/>
    <n v="639.77057000000002"/>
  </r>
  <r>
    <d v="2022-09-22T00:00:00"/>
    <s v="Feeding"/>
    <s v="Travel Subsistences"/>
    <x v="5"/>
    <n v="5000"/>
    <n v="8.8326207763732345"/>
    <s v="14-i69-r"/>
    <n v="14"/>
    <s v="i69"/>
    <s v="LAGA Cameroon"/>
    <x v="1"/>
    <n v="566.08339999999998"/>
  </r>
  <r>
    <d v="2022-09-22T00:00:00"/>
    <s v="Drink with Informant"/>
    <s v="Trust Building"/>
    <x v="5"/>
    <n v="2700"/>
    <n v="4.7696152192415466"/>
    <s v="14-i69r"/>
    <n v="14"/>
    <s v="i69"/>
    <s v="LAGA Cameroon"/>
    <x v="1"/>
    <n v="566.08339999999998"/>
  </r>
  <r>
    <d v="2022-09-22T00:00:00"/>
    <s v="lodging"/>
    <s v="Travel Subsistences"/>
    <x v="5"/>
    <n v="8000"/>
    <n v="13.629781071641535"/>
    <s v="14-i69-9"/>
    <n v="14"/>
    <s v="i69"/>
    <s v="LAGA Cameroon"/>
    <x v="2"/>
    <n v="586.95000000000005"/>
  </r>
  <r>
    <d v="2022-09-23T00:00:00"/>
    <s v="Bafia-Yaounde"/>
    <s v="Transport"/>
    <x v="5"/>
    <n v="2000"/>
    <n v="3.5330483105492938"/>
    <s v="14-i69-10"/>
    <n v="14"/>
    <s v="i69"/>
    <s v="LAGA Cameroon"/>
    <x v="1"/>
    <n v="566.08339999999998"/>
  </r>
  <r>
    <d v="2022-09-23T00:00:00"/>
    <s v="Local transport"/>
    <s v="Transport"/>
    <x v="5"/>
    <n v="1000"/>
    <n v="1.7665241552746469"/>
    <s v="14-i69-r"/>
    <n v="14"/>
    <s v="i69"/>
    <s v="LAGA Cameroon"/>
    <x v="1"/>
    <n v="566.08339999999998"/>
  </r>
  <r>
    <d v="2022-09-23T00:00:00"/>
    <s v="Feeding"/>
    <s v="Travel Subsistences"/>
    <x v="5"/>
    <n v="5000"/>
    <n v="8.8326207763732345"/>
    <s v="14-i69"/>
    <n v="14"/>
    <s v="i69"/>
    <s v="LAGA Cameroon"/>
    <x v="1"/>
    <n v="566.08339999999998"/>
  </r>
  <r>
    <d v="2022-09-26T00:00:00"/>
    <s v="Local transport"/>
    <s v="Transport"/>
    <x v="5"/>
    <n v="1900"/>
    <n v="3.3563958950218291"/>
    <s v="i69-r"/>
    <m/>
    <s v="i69"/>
    <s v="LAGA Cameroon"/>
    <x v="1"/>
    <n v="566.08339999999998"/>
  </r>
  <r>
    <d v="2022-09-27T00:00:00"/>
    <s v="Local transport"/>
    <s v="Transport"/>
    <x v="5"/>
    <n v="1900"/>
    <n v="3.3563958950218291"/>
    <s v="i69-r"/>
    <m/>
    <s v="i69"/>
    <s v="LAGA Cameroon"/>
    <x v="1"/>
    <n v="566.08339999999998"/>
  </r>
  <r>
    <d v="2022-09-28T00:00:00"/>
    <s v="Yaounde-Ayos"/>
    <s v="Transport"/>
    <x v="5"/>
    <n v="1500"/>
    <n v="2.6497862329119704"/>
    <s v="20-i69-11"/>
    <n v="20"/>
    <s v="i69"/>
    <s v="LAGA Cameroon"/>
    <x v="1"/>
    <n v="566.08339999999998"/>
  </r>
  <r>
    <d v="2022-09-28T00:00:00"/>
    <s v="Ayos-Mbama"/>
    <s v="Transport"/>
    <x v="5"/>
    <n v="500"/>
    <n v="0.88326207763732345"/>
    <s v="20-i69-r"/>
    <n v="20"/>
    <s v="i69"/>
    <s v="LAGA Cameroon"/>
    <x v="1"/>
    <n v="566.08339999999998"/>
  </r>
  <r>
    <d v="2022-09-28T00:00:00"/>
    <s v="Mbama-Messamena"/>
    <s v="Transport"/>
    <x v="5"/>
    <n v="1500"/>
    <n v="2.6497862329119704"/>
    <s v="20-i69-r"/>
    <n v="20"/>
    <s v="i69"/>
    <s v="LAGA Cameroon"/>
    <x v="1"/>
    <n v="566.08339999999998"/>
  </r>
  <r>
    <d v="2022-09-28T00:00:00"/>
    <s v="Local transport"/>
    <s v="Transport"/>
    <x v="5"/>
    <n v="2000"/>
    <n v="3.5330483105492938"/>
    <s v="20-i69-r"/>
    <n v="20"/>
    <s v="i69"/>
    <s v="LAGA Cameroon"/>
    <x v="1"/>
    <n v="566.08339999999998"/>
  </r>
  <r>
    <d v="2022-09-28T00:00:00"/>
    <s v="Feeding"/>
    <s v="Travel Subsistences"/>
    <x v="5"/>
    <n v="5000"/>
    <n v="8.8326207763732345"/>
    <s v="20-i69-r"/>
    <n v="20"/>
    <s v="i69"/>
    <s v="LAGA Cameroon"/>
    <x v="1"/>
    <n v="566.08339999999998"/>
  </r>
  <r>
    <d v="2022-09-28T00:00:00"/>
    <s v="lodging"/>
    <s v="Travel Subsistences"/>
    <x v="5"/>
    <n v="8000"/>
    <n v="13.629781071641535"/>
    <s v="20-i69-12"/>
    <n v="20"/>
    <s v="i69"/>
    <s v="LAGA Cameroon"/>
    <x v="2"/>
    <n v="586.95000000000005"/>
  </r>
  <r>
    <d v="2022-09-29T00:00:00"/>
    <s v="Messamena-Dimpam"/>
    <s v="Transport"/>
    <x v="5"/>
    <n v="3500"/>
    <n v="5.9630292188431717"/>
    <s v="20-i69-r"/>
    <n v="20"/>
    <s v="i69"/>
    <s v="LAGA Cameroon"/>
    <x v="2"/>
    <n v="586.95000000000005"/>
  </r>
</pivotCacheRecords>
</file>

<file path=xl/pivotCache/pivotCacheRecords2.xml><?xml version="1.0" encoding="utf-8"?>
<pivotCacheRecords xmlns="http://schemas.openxmlformats.org/spreadsheetml/2006/main" xmlns:r="http://schemas.openxmlformats.org/officeDocument/2006/relationships" count="752">
  <r>
    <n v="1800"/>
    <n v="2.8135085988716235"/>
    <s v="aim-r"/>
    <m/>
    <x v="0"/>
  </r>
  <r>
    <n v="1800"/>
    <n v="3.1797434794943644"/>
    <s v="aim-r"/>
    <m/>
    <x v="0"/>
  </r>
  <r>
    <n v="2450"/>
    <n v="4.3279841804228845"/>
    <s v="aim-r"/>
    <m/>
    <x v="0"/>
  </r>
  <r>
    <n v="2000"/>
    <n v="3.5330483105492938"/>
    <s v="aim-r"/>
    <m/>
    <x v="0"/>
  </r>
  <r>
    <n v="2000"/>
    <n v="3.5330483105492938"/>
    <s v="aim-r"/>
    <m/>
    <x v="0"/>
  </r>
  <r>
    <n v="1900"/>
    <n v="3.3563958950218291"/>
    <s v="aim-r"/>
    <m/>
    <x v="0"/>
  </r>
  <r>
    <n v="2000"/>
    <n v="3.5330483105492938"/>
    <s v="aim-r"/>
    <m/>
    <x v="0"/>
  </r>
  <r>
    <n v="50000"/>
    <n v="78.153016635322871"/>
    <s v="aim-r"/>
    <m/>
    <x v="0"/>
  </r>
  <r>
    <n v="20000"/>
    <n v="35.330483105492938"/>
    <s v="aim-1"/>
    <m/>
    <x v="0"/>
  </r>
  <r>
    <n v="2400"/>
    <n v="4.2396579726591526"/>
    <s v="aim-2"/>
    <m/>
    <x v="0"/>
  </r>
  <r>
    <n v="3000"/>
    <n v="5.111167901865576"/>
    <s v="aim-2"/>
    <m/>
    <x v="0"/>
  </r>
  <r>
    <n v="2500"/>
    <n v="4.2593065848879803"/>
    <s v="aim-2"/>
    <m/>
    <x v="0"/>
  </r>
  <r>
    <n v="1800"/>
    <n v="3.0667007411193454"/>
    <s v="aim-r"/>
    <m/>
    <x v="0"/>
  </r>
  <r>
    <n v="2000"/>
    <n v="3.4074452679103837"/>
    <s v="aim-r"/>
    <m/>
    <x v="0"/>
  </r>
  <r>
    <n v="2000"/>
    <n v="3.4074452679103837"/>
    <s v="aim-r"/>
    <m/>
    <x v="0"/>
  </r>
  <r>
    <n v="2500"/>
    <n v="4.2593065848879803"/>
    <s v="aim-r"/>
    <m/>
    <x v="0"/>
  </r>
  <r>
    <n v="5000"/>
    <n v="8.5186131697759606"/>
    <s v="aim-3"/>
    <m/>
    <x v="0"/>
  </r>
  <r>
    <n v="2500"/>
    <n v="4.2593065848879803"/>
    <s v="aim-r"/>
    <m/>
    <x v="0"/>
  </r>
  <r>
    <n v="1900"/>
    <n v="3.2370730045148646"/>
    <s v="aim-r"/>
    <m/>
    <x v="0"/>
  </r>
  <r>
    <n v="1700"/>
    <n v="2.8963284777238263"/>
    <s v="aim-r"/>
    <m/>
    <x v="0"/>
  </r>
  <r>
    <n v="1800"/>
    <n v="2.8135085988716235"/>
    <s v="aim-r"/>
    <m/>
    <x v="0"/>
  </r>
  <r>
    <n v="1600"/>
    <n v="2.826438648439435"/>
    <s v="aim-r"/>
    <m/>
    <x v="0"/>
  </r>
  <r>
    <n v="1700"/>
    <n v="2.6194548452210356"/>
    <s v="aim-r"/>
    <m/>
    <x v="0"/>
  </r>
  <r>
    <n v="1800"/>
    <n v="3.1797434794943644"/>
    <s v="aim-r"/>
    <m/>
    <x v="0"/>
  </r>
  <r>
    <n v="1700"/>
    <n v="3.0030910639668997"/>
    <s v="aim-r"/>
    <m/>
    <x v="0"/>
  </r>
  <r>
    <n v="1800"/>
    <n v="2.8135085988716235"/>
    <s v="aim-r"/>
    <m/>
    <x v="0"/>
  </r>
  <r>
    <n v="1600"/>
    <n v="2.826438648439435"/>
    <s v="aim-r"/>
    <m/>
    <x v="0"/>
  </r>
  <r>
    <n v="1600"/>
    <n v="2.826438648439435"/>
    <s v="aim-r"/>
    <m/>
    <x v="0"/>
  </r>
  <r>
    <n v="1900"/>
    <n v="2.9698146321422692"/>
    <s v="aim-r"/>
    <m/>
    <x v="0"/>
  </r>
  <r>
    <n v="5000"/>
    <n v="8.8326207763732345"/>
    <s v="aim-4"/>
    <m/>
    <x v="0"/>
  </r>
  <r>
    <n v="5000"/>
    <n v="8.8326207763732345"/>
    <s v="aim-r"/>
    <m/>
    <x v="0"/>
  </r>
  <r>
    <n v="15000"/>
    <n v="26.497862329119702"/>
    <s v="aim-5"/>
    <m/>
    <x v="0"/>
  </r>
  <r>
    <n v="1900"/>
    <n v="2.9698146321422692"/>
    <s v="aim-r"/>
    <m/>
    <x v="0"/>
  </r>
  <r>
    <n v="12500"/>
    <n v="22.081551940933085"/>
    <s v="aim-6"/>
    <m/>
    <x v="0"/>
  </r>
  <r>
    <n v="12500"/>
    <n v="22.081551940933085"/>
    <s v="aim-7"/>
    <m/>
    <x v="0"/>
  </r>
  <r>
    <n v="12500"/>
    <n v="19.538254158830718"/>
    <s v="aim-8"/>
    <m/>
    <x v="0"/>
  </r>
  <r>
    <n v="12500"/>
    <n v="22.081551940933085"/>
    <s v="aim-9"/>
    <m/>
    <x v="0"/>
  </r>
  <r>
    <n v="2700"/>
    <n v="4.7696152192415466"/>
    <s v="aim-r"/>
    <m/>
    <x v="0"/>
  </r>
  <r>
    <n v="4000"/>
    <n v="7.0660966210985876"/>
    <s v="aim-r"/>
    <m/>
    <x v="0"/>
  </r>
  <r>
    <n v="5000"/>
    <n v="7.8153016635322876"/>
    <s v="aim-r"/>
    <m/>
    <x v="0"/>
  </r>
  <r>
    <n v="15000"/>
    <n v="23.112836869597373"/>
    <s v="aim-5"/>
    <m/>
    <x v="0"/>
  </r>
  <r>
    <n v="1900"/>
    <n v="3.3563958950218291"/>
    <s v="aim-r"/>
    <m/>
    <x v="0"/>
  </r>
  <r>
    <n v="5000"/>
    <n v="8.8326207763732345"/>
    <s v="aim-10"/>
    <m/>
    <x v="0"/>
  </r>
  <r>
    <n v="5000"/>
    <n v="8.8326207763732345"/>
    <s v="aim-11"/>
    <m/>
    <x v="0"/>
  </r>
  <r>
    <n v="5000"/>
    <n v="8.8326207763732345"/>
    <s v="aim-12"/>
    <m/>
    <x v="0"/>
  </r>
  <r>
    <n v="5000"/>
    <n v="8.8326207763732345"/>
    <s v="aim-13"/>
    <m/>
    <x v="0"/>
  </r>
  <r>
    <n v="5000"/>
    <n v="8.8326207763732345"/>
    <s v="aim-14"/>
    <m/>
    <x v="0"/>
  </r>
  <r>
    <n v="20000"/>
    <n v="34.074452679103842"/>
    <s v="aim-15"/>
    <m/>
    <x v="0"/>
  </r>
  <r>
    <n v="20000"/>
    <n v="34.074452679103842"/>
    <s v="aim-16"/>
    <m/>
    <x v="0"/>
  </r>
  <r>
    <n v="20000"/>
    <n v="34.074452679103842"/>
    <s v="aim-17"/>
    <m/>
    <x v="0"/>
  </r>
  <r>
    <n v="20000"/>
    <n v="34.074452679103842"/>
    <s v="aim-18"/>
    <m/>
    <x v="0"/>
  </r>
  <r>
    <n v="20000"/>
    <n v="31.26120665412915"/>
    <s v="aim-19"/>
    <m/>
    <x v="0"/>
  </r>
  <r>
    <n v="20000"/>
    <n v="30.817115826129832"/>
    <s v="aim-20"/>
    <m/>
    <x v="0"/>
  </r>
  <r>
    <n v="20000"/>
    <n v="30.817115826129832"/>
    <s v="aim-21"/>
    <m/>
    <x v="0"/>
  </r>
  <r>
    <n v="20000"/>
    <n v="34.074452679103842"/>
    <s v="aim-22"/>
    <m/>
    <x v="0"/>
  </r>
  <r>
    <n v="20000"/>
    <n v="31.26120665412915"/>
    <s v="aim-23"/>
    <m/>
    <x v="0"/>
  </r>
  <r>
    <n v="20000"/>
    <n v="31.26120665412915"/>
    <s v="aim-24"/>
    <m/>
    <x v="0"/>
  </r>
  <r>
    <n v="20000"/>
    <n v="31.26120665412915"/>
    <s v="aim-25"/>
    <m/>
    <x v="0"/>
  </r>
  <r>
    <n v="20000"/>
    <n v="30.817115826129832"/>
    <s v="aim-26"/>
    <m/>
    <x v="0"/>
  </r>
  <r>
    <n v="20000"/>
    <n v="30.817115826129832"/>
    <s v="aim-27"/>
    <m/>
    <x v="0"/>
  </r>
  <r>
    <n v="20000"/>
    <n v="31.26120665412915"/>
    <s v="aim-28"/>
    <m/>
    <x v="0"/>
  </r>
  <r>
    <n v="20000"/>
    <n v="34.074452679103842"/>
    <s v="aim-29"/>
    <m/>
    <x v="0"/>
  </r>
  <r>
    <n v="20000"/>
    <n v="35.330483105492938"/>
    <s v="aim-30"/>
    <m/>
    <x v="0"/>
  </r>
  <r>
    <n v="20000"/>
    <n v="30.817115826129832"/>
    <s v="aim-31"/>
    <m/>
    <x v="0"/>
  </r>
  <r>
    <n v="20000"/>
    <n v="30.817115826129832"/>
    <s v="aim-32"/>
    <m/>
    <x v="0"/>
  </r>
  <r>
    <n v="20000"/>
    <n v="30.817115826129832"/>
    <s v="aim-33"/>
    <m/>
    <x v="0"/>
  </r>
  <r>
    <n v="20000"/>
    <n v="30.817115826129832"/>
    <s v="aim-34"/>
    <m/>
    <x v="0"/>
  </r>
  <r>
    <n v="2500"/>
    <n v="4.4163103881866173"/>
    <s v="aim-r"/>
    <m/>
    <x v="0"/>
  </r>
  <r>
    <n v="2500"/>
    <n v="3.9076508317661438"/>
    <s v="aim-r"/>
    <m/>
    <x v="0"/>
  </r>
  <r>
    <n v="2500"/>
    <n v="4.4163103881866173"/>
    <s v="aim-r"/>
    <m/>
    <x v="0"/>
  </r>
  <r>
    <n v="2500"/>
    <n v="4.4163103881866173"/>
    <s v="aim-r"/>
    <m/>
    <x v="0"/>
  </r>
  <r>
    <n v="3000"/>
    <n v="5.111167901865576"/>
    <s v="aim-r"/>
    <m/>
    <x v="0"/>
  </r>
  <r>
    <n v="5000"/>
    <n v="8.8326207763732345"/>
    <s v="aim-r"/>
    <m/>
    <x v="0"/>
  </r>
  <r>
    <n v="15000"/>
    <n v="26.497862329119702"/>
    <s v="aim-5"/>
    <m/>
    <x v="0"/>
  </r>
  <r>
    <n v="2500"/>
    <n v="4.4163103881866173"/>
    <s v="aim-r"/>
    <m/>
    <x v="0"/>
  </r>
  <r>
    <n v="2500"/>
    <n v="3.852139478266229"/>
    <s v="aim-r"/>
    <m/>
    <x v="0"/>
  </r>
  <r>
    <n v="2500"/>
    <n v="4.4163103881866173"/>
    <s v="aim-r"/>
    <m/>
    <x v="0"/>
  </r>
  <r>
    <n v="2500"/>
    <n v="4.4163103881866173"/>
    <s v="aim-r"/>
    <m/>
    <x v="0"/>
  </r>
  <r>
    <n v="7000"/>
    <n v="12.365669086922528"/>
    <s v="aim-r"/>
    <m/>
    <x v="0"/>
  </r>
  <r>
    <n v="2500"/>
    <n v="4.4163103881866173"/>
    <s v="aim-r"/>
    <m/>
    <x v="0"/>
  </r>
  <r>
    <n v="2500"/>
    <n v="4.4163103881866173"/>
    <s v="aim-r"/>
    <m/>
    <x v="0"/>
  </r>
  <r>
    <n v="5000"/>
    <n v="8.8326207763732345"/>
    <s v="aim-r"/>
    <m/>
    <x v="0"/>
  </r>
  <r>
    <n v="1900"/>
    <n v="3.3563958950218291"/>
    <s v="aim-r"/>
    <m/>
    <x v="0"/>
  </r>
  <r>
    <n v="15000"/>
    <n v="26.497862329119702"/>
    <s v="aim-5"/>
    <m/>
    <x v="0"/>
  </r>
  <r>
    <n v="1900"/>
    <n v="3.3563958950218291"/>
    <s v="aim-r"/>
    <m/>
    <x v="0"/>
  </r>
  <r>
    <n v="7000"/>
    <n v="12.365669086922528"/>
    <s v="aim-r"/>
    <m/>
    <x v="0"/>
  </r>
  <r>
    <n v="5000"/>
    <n v="8.8326207763732345"/>
    <s v="aim-r"/>
    <m/>
    <x v="0"/>
  </r>
  <r>
    <n v="15000"/>
    <n v="26.497862329119702"/>
    <s v="aim-5"/>
    <m/>
    <x v="0"/>
  </r>
  <r>
    <n v="2500"/>
    <n v="4.4163103881866173"/>
    <s v="aim-r"/>
    <m/>
    <x v="0"/>
  </r>
  <r>
    <n v="2500"/>
    <n v="3.852139478266229"/>
    <s v="aim-r"/>
    <m/>
    <x v="0"/>
  </r>
  <r>
    <n v="10000"/>
    <n v="15.408557913064916"/>
    <s v="aim-35"/>
    <m/>
    <x v="0"/>
  </r>
  <r>
    <n v="7000"/>
    <n v="10.785990539145441"/>
    <s v="aim-r"/>
    <m/>
    <x v="0"/>
  </r>
  <r>
    <n v="5000"/>
    <n v="7.7042789565324581"/>
    <s v="aim-r"/>
    <m/>
    <x v="0"/>
  </r>
  <r>
    <n v="1900"/>
    <n v="2.927626003482334"/>
    <s v="aim-r"/>
    <m/>
    <x v="0"/>
  </r>
  <r>
    <n v="5000"/>
    <n v="8.8326207763732345"/>
    <s v="aim-36"/>
    <m/>
    <x v="0"/>
  </r>
  <r>
    <n v="50000"/>
    <n v="78.153016635322871"/>
    <s v="aim-r"/>
    <m/>
    <x v="0"/>
  </r>
  <r>
    <n v="50000"/>
    <n v="88.326207763732342"/>
    <s v="aim-r"/>
    <m/>
    <x v="0"/>
  </r>
  <r>
    <n v="30000"/>
    <n v="52.995724658239403"/>
    <s v="aim-37"/>
    <m/>
    <x v="0"/>
  </r>
  <r>
    <n v="25000"/>
    <n v="44.163103881866171"/>
    <s v="aim-37"/>
    <m/>
    <x v="0"/>
  </r>
  <r>
    <n v="20000"/>
    <n v="35.330483105492938"/>
    <s v="aim-37"/>
    <m/>
    <x v="0"/>
  </r>
  <r>
    <n v="1800"/>
    <n v="3.1797434794943644"/>
    <s v="aim-r"/>
    <m/>
    <x v="0"/>
  </r>
  <r>
    <n v="1900"/>
    <n v="2.9698146321422692"/>
    <s v="aim-r"/>
    <m/>
    <x v="0"/>
  </r>
  <r>
    <n v="1000"/>
    <n v="1.7665241552746469"/>
    <s v="aim-r"/>
    <m/>
    <x v="0"/>
  </r>
  <r>
    <n v="2500"/>
    <n v="4.4163103881866173"/>
    <s v="aim-r"/>
    <m/>
    <x v="0"/>
  </r>
  <r>
    <n v="20000"/>
    <n v="35.330483105492938"/>
    <s v="aim-38"/>
    <m/>
    <x v="0"/>
  </r>
  <r>
    <n v="1900"/>
    <n v="3.3563958950218291"/>
    <s v="aim-r"/>
    <m/>
    <x v="0"/>
  </r>
  <r>
    <n v="1000"/>
    <n v="1.7665241552746469"/>
    <s v="aim-r"/>
    <m/>
    <x v="0"/>
  </r>
  <r>
    <n v="2500"/>
    <n v="4.4163103881866173"/>
    <s v="aim-r"/>
    <m/>
    <x v="0"/>
  </r>
  <r>
    <n v="1800"/>
    <n v="3.1797434794943644"/>
    <s v="aim-r"/>
    <m/>
    <x v="0"/>
  </r>
  <r>
    <n v="50000"/>
    <n v="78.153016635322871"/>
    <s v="aim-r"/>
    <m/>
    <x v="0"/>
  </r>
  <r>
    <n v="1800"/>
    <n v="3.0667007411193454"/>
    <s v="aim-r"/>
    <m/>
    <x v="0"/>
  </r>
  <r>
    <n v="7000"/>
    <n v="12.365669086922528"/>
    <s v="ann-r"/>
    <m/>
    <x v="1"/>
  </r>
  <r>
    <n v="7000"/>
    <n v="12.365669086922528"/>
    <s v="ann-r"/>
    <m/>
    <x v="1"/>
  </r>
  <r>
    <n v="7000"/>
    <n v="12.365669086922528"/>
    <s v="ann-r"/>
    <m/>
    <x v="1"/>
  </r>
  <r>
    <n v="7000"/>
    <n v="11.926058437686343"/>
    <s v="ann-r"/>
    <m/>
    <x v="1"/>
  </r>
  <r>
    <n v="7000"/>
    <n v="12.365669086922528"/>
    <s v="ann-r"/>
    <m/>
    <x v="1"/>
  </r>
  <r>
    <n v="7000"/>
    <n v="11.926058437686343"/>
    <s v="ann-r"/>
    <m/>
    <x v="1"/>
  </r>
  <r>
    <n v="7000"/>
    <n v="10.941422328945203"/>
    <s v="ann-r"/>
    <m/>
    <x v="1"/>
  </r>
  <r>
    <n v="7000"/>
    <n v="10.941422328945203"/>
    <s v="ann-r"/>
    <m/>
    <x v="1"/>
  </r>
  <r>
    <n v="7000"/>
    <n v="12.365669086922528"/>
    <s v="ann-r"/>
    <m/>
    <x v="1"/>
  </r>
  <r>
    <n v="7000"/>
    <n v="12.365669086922528"/>
    <s v="ann-r"/>
    <m/>
    <x v="1"/>
  </r>
  <r>
    <n v="10000"/>
    <n v="17.037226339551921"/>
    <s v="ann-r"/>
    <m/>
    <x v="1"/>
  </r>
  <r>
    <n v="10000"/>
    <n v="17.037226339551921"/>
    <s v="ann-r"/>
    <m/>
    <x v="1"/>
  </r>
  <r>
    <n v="10000"/>
    <n v="17.037226339551921"/>
    <s v="ann-r"/>
    <m/>
    <x v="1"/>
  </r>
  <r>
    <n v="5000"/>
    <n v="8.8326207763732345"/>
    <s v="ann-r"/>
    <m/>
    <x v="1"/>
  </r>
  <r>
    <n v="5000"/>
    <n v="8.8326207763732345"/>
    <s v="ann-r"/>
    <m/>
    <x v="1"/>
  </r>
  <r>
    <n v="5000"/>
    <n v="8.8326207763732345"/>
    <s v="ann-r"/>
    <m/>
    <x v="1"/>
  </r>
  <r>
    <n v="10000"/>
    <n v="17.665241552746469"/>
    <s v="ann-r"/>
    <m/>
    <x v="1"/>
  </r>
  <r>
    <n v="7000"/>
    <n v="12.365669086922528"/>
    <s v="ann-r"/>
    <m/>
    <x v="1"/>
  </r>
  <r>
    <n v="7000"/>
    <n v="12.365669086922528"/>
    <s v="ann-r"/>
    <m/>
    <x v="1"/>
  </r>
  <r>
    <n v="7000"/>
    <n v="12.365669086922528"/>
    <s v="ann-r"/>
    <m/>
    <x v="1"/>
  </r>
  <r>
    <n v="7000"/>
    <n v="10.785990539145441"/>
    <s v="ann-r"/>
    <m/>
    <x v="1"/>
  </r>
  <r>
    <n v="10000"/>
    <n v="17.665241552746469"/>
    <s v="ann-r"/>
    <m/>
    <x v="1"/>
  </r>
  <r>
    <n v="7000"/>
    <n v="10.785990539145441"/>
    <s v="ann-r"/>
    <m/>
    <x v="1"/>
  </r>
  <r>
    <n v="7000"/>
    <n v="10.785990539145441"/>
    <s v="ann-r"/>
    <m/>
    <x v="1"/>
  </r>
  <r>
    <n v="7000"/>
    <n v="10.785990539145441"/>
    <s v="ann-r"/>
    <m/>
    <x v="1"/>
  </r>
  <r>
    <n v="7000"/>
    <n v="10.941422328945203"/>
    <s v="ann-r"/>
    <m/>
    <x v="1"/>
  </r>
  <r>
    <n v="7000"/>
    <n v="12.365669086922528"/>
    <s v="ann-r"/>
    <m/>
    <x v="1"/>
  </r>
  <r>
    <n v="10000"/>
    <n v="17.665241552746469"/>
    <s v="ann-r"/>
    <m/>
    <x v="1"/>
  </r>
  <r>
    <n v="10000"/>
    <n v="17.665241552746469"/>
    <s v="ann-r"/>
    <m/>
    <x v="1"/>
  </r>
  <r>
    <n v="10000"/>
    <n v="17.665241552746469"/>
    <s v="ann-r"/>
    <m/>
    <x v="1"/>
  </r>
  <r>
    <n v="50000"/>
    <n v="88.326207763732342"/>
    <s v="ann-r"/>
    <m/>
    <x v="1"/>
  </r>
  <r>
    <n v="7000"/>
    <n v="12.365669086922528"/>
    <s v="ann-r"/>
    <m/>
    <x v="1"/>
  </r>
  <r>
    <n v="50000"/>
    <n v="88.326207763732342"/>
    <s v="ann-r"/>
    <m/>
    <x v="1"/>
  </r>
  <r>
    <n v="50000"/>
    <n v="88.326207763732342"/>
    <s v="ann-r"/>
    <m/>
    <x v="1"/>
  </r>
  <r>
    <n v="50000"/>
    <n v="88.326207763732342"/>
    <s v="ann-r"/>
    <m/>
    <x v="1"/>
  </r>
  <r>
    <n v="50000"/>
    <n v="88.326207763732342"/>
    <s v="ann-r"/>
    <m/>
    <x v="1"/>
  </r>
  <r>
    <n v="50000"/>
    <n v="88.326207763732342"/>
    <s v="ann-r"/>
    <m/>
    <x v="1"/>
  </r>
  <r>
    <n v="10000"/>
    <n v="17.665241552746469"/>
    <s v="ann-r"/>
    <m/>
    <x v="1"/>
  </r>
  <r>
    <n v="10000"/>
    <n v="17.665241552746469"/>
    <s v="ann-r"/>
    <m/>
    <x v="1"/>
  </r>
  <r>
    <n v="7000"/>
    <n v="12.365669086922528"/>
    <s v="ann-r"/>
    <m/>
    <x v="1"/>
  </r>
  <r>
    <n v="50000"/>
    <n v="88.326207763732342"/>
    <s v="ann-r"/>
    <m/>
    <x v="1"/>
  </r>
  <r>
    <n v="50000"/>
    <n v="88.326207763732342"/>
    <s v="ann-r"/>
    <m/>
    <x v="1"/>
  </r>
  <r>
    <n v="7000"/>
    <n v="11.926058437686343"/>
    <s v="ann-r"/>
    <m/>
    <x v="1"/>
  </r>
  <r>
    <n v="7000"/>
    <n v="12.365669086922528"/>
    <s v="ann-r"/>
    <m/>
    <x v="1"/>
  </r>
  <r>
    <n v="7000"/>
    <n v="12.365669086922528"/>
    <s v="ann-r"/>
    <m/>
    <x v="1"/>
  </r>
  <r>
    <n v="10000"/>
    <n v="17.665241552746469"/>
    <s v="ann-r"/>
    <m/>
    <x v="1"/>
  </r>
  <r>
    <n v="10000"/>
    <n v="17.665241552746469"/>
    <s v="ann-r"/>
    <m/>
    <x v="1"/>
  </r>
  <r>
    <n v="10000"/>
    <n v="17.665241552746469"/>
    <s v="ann-r"/>
    <m/>
    <x v="1"/>
  </r>
  <r>
    <n v="7000"/>
    <n v="12.365669086922528"/>
    <s v="ann-r"/>
    <m/>
    <x v="1"/>
  </r>
  <r>
    <n v="7000"/>
    <n v="12.852290461764436"/>
    <s v="ann-r"/>
    <m/>
    <x v="1"/>
  </r>
  <r>
    <n v="7000"/>
    <n v="12.852290461764436"/>
    <s v="ann-r"/>
    <m/>
    <x v="1"/>
  </r>
  <r>
    <n v="7000"/>
    <n v="12.365669086922528"/>
    <s v="ann-r"/>
    <m/>
    <x v="1"/>
  </r>
  <r>
    <n v="7000"/>
    <n v="12.365669086922528"/>
    <s v="ann-r"/>
    <m/>
    <x v="1"/>
  </r>
  <r>
    <n v="1600"/>
    <n v="2.826438648439435"/>
    <s v="ann-r"/>
    <m/>
    <x v="1"/>
  </r>
  <r>
    <n v="6500"/>
    <n v="11.482407009285204"/>
    <s v="ann-1"/>
    <m/>
    <x v="1"/>
  </r>
  <r>
    <n v="34600"/>
    <n v="61.121735772502781"/>
    <s v="ann-2"/>
    <m/>
    <x v="1"/>
  </r>
  <r>
    <n v="1600"/>
    <n v="2.826438648439435"/>
    <s v="ann-r"/>
    <m/>
    <x v="1"/>
  </r>
  <r>
    <n v="6400"/>
    <n v="11.30575459375774"/>
    <s v="ann-2a"/>
    <m/>
    <x v="1"/>
  </r>
  <r>
    <n v="1700"/>
    <n v="2.8963284777238263"/>
    <s v="ann-r"/>
    <m/>
    <x v="1"/>
  </r>
  <r>
    <n v="1700"/>
    <n v="3.0030910639668997"/>
    <s v="ann-r"/>
    <m/>
    <x v="1"/>
  </r>
  <r>
    <n v="50000"/>
    <n v="77.042789565324583"/>
    <s v="ann-r"/>
    <m/>
    <x v="1"/>
  </r>
  <r>
    <n v="1600"/>
    <n v="2.5008965323303318"/>
    <s v="ann-r"/>
    <m/>
    <x v="1"/>
  </r>
  <r>
    <n v="1500"/>
    <n v="2.3445904990596862"/>
    <s v="ann-r"/>
    <m/>
    <x v="1"/>
  </r>
  <r>
    <n v="1600"/>
    <n v="2.5008965323303318"/>
    <s v="ann-r"/>
    <m/>
    <x v="1"/>
  </r>
  <r>
    <n v="1800"/>
    <n v="2.8135085988716235"/>
    <s v="ann-r"/>
    <m/>
    <x v="1"/>
  </r>
  <r>
    <n v="6800"/>
    <n v="12.012364255867599"/>
    <s v="ann-3"/>
    <m/>
    <x v="1"/>
  </r>
  <r>
    <n v="1600"/>
    <n v="2.7259562143283071"/>
    <s v="ann-r"/>
    <m/>
    <x v="1"/>
  </r>
  <r>
    <n v="1800"/>
    <n v="3.1797434794943644"/>
    <s v="ann-r"/>
    <m/>
    <x v="1"/>
  </r>
  <r>
    <n v="1500"/>
    <n v="2.6497862329119704"/>
    <s v="ann-4"/>
    <m/>
    <x v="1"/>
  </r>
  <r>
    <n v="5000"/>
    <n v="8.8326207763732345"/>
    <s v="ann-r"/>
    <m/>
    <x v="1"/>
  </r>
  <r>
    <n v="10000"/>
    <n v="17.665241552746469"/>
    <s v="ann-5"/>
    <m/>
    <x v="1"/>
  </r>
  <r>
    <n v="1600"/>
    <n v="2.826438648439435"/>
    <s v="ann-r"/>
    <m/>
    <x v="1"/>
  </r>
  <r>
    <n v="1500"/>
    <n v="2.6497862329119704"/>
    <s v="ann-6"/>
    <m/>
    <x v="1"/>
  </r>
  <r>
    <n v="5000"/>
    <n v="8.8326207763732345"/>
    <s v="ann-r"/>
    <m/>
    <x v="1"/>
  </r>
  <r>
    <n v="1600"/>
    <n v="2.826438648439435"/>
    <s v="ann-r"/>
    <m/>
    <x v="1"/>
  </r>
  <r>
    <n v="1500"/>
    <n v="2.3112836869597375"/>
    <s v="ann-r"/>
    <m/>
    <x v="1"/>
  </r>
  <r>
    <n v="1700"/>
    <n v="2.6194548452210356"/>
    <s v="ann-r"/>
    <m/>
    <x v="1"/>
  </r>
  <r>
    <n v="868120"/>
    <n v="1356.9239360291299"/>
    <s v="ann-7"/>
    <m/>
    <x v="2"/>
  </r>
  <r>
    <n v="1600"/>
    <n v="2.4653692660903865"/>
    <s v="ann-r"/>
    <m/>
    <x v="1"/>
  </r>
  <r>
    <n v="1700"/>
    <n v="2.6194548452210356"/>
    <s v="ann-r"/>
    <m/>
    <x v="1"/>
  </r>
  <r>
    <n v="6400"/>
    <n v="10.003586129321327"/>
    <s v="ann-8"/>
    <m/>
    <x v="1"/>
  </r>
  <r>
    <n v="1600"/>
    <n v="2.7259562143283071"/>
    <s v="ann-r"/>
    <m/>
    <x v="1"/>
  </r>
  <r>
    <n v="6000"/>
    <n v="10.599144931647881"/>
    <s v="ann-9"/>
    <m/>
    <x v="1"/>
  </r>
  <r>
    <n v="5000"/>
    <n v="8.8326207763732345"/>
    <s v="ann-r"/>
    <m/>
    <x v="1"/>
  </r>
  <r>
    <n v="15000"/>
    <n v="26.497862329119702"/>
    <s v="ann-10"/>
    <m/>
    <x v="1"/>
  </r>
  <r>
    <n v="1600"/>
    <n v="2.826438648439435"/>
    <s v="ann-r"/>
    <m/>
    <x v="1"/>
  </r>
  <r>
    <n v="5000"/>
    <n v="8.5186131697759606"/>
    <s v="ann-r"/>
    <m/>
    <x v="1"/>
  </r>
  <r>
    <n v="15000"/>
    <n v="26.497862329119702"/>
    <s v="ann-10"/>
    <m/>
    <x v="1"/>
  </r>
  <r>
    <n v="1500"/>
    <n v="2.6497862329119704"/>
    <s v="ann-r"/>
    <m/>
    <x v="1"/>
  </r>
  <r>
    <n v="6000"/>
    <n v="9.3783619962387448"/>
    <s v="ann-11"/>
    <m/>
    <x v="1"/>
  </r>
  <r>
    <n v="5000"/>
    <n v="8.8326207763732345"/>
    <s v="ann-r"/>
    <m/>
    <x v="1"/>
  </r>
  <r>
    <n v="1600"/>
    <n v="2.826438648439435"/>
    <s v="ann-r"/>
    <m/>
    <x v="1"/>
  </r>
  <r>
    <n v="1000"/>
    <n v="1.7665241552746469"/>
    <s v="ann-r"/>
    <m/>
    <x v="1"/>
  </r>
  <r>
    <n v="30000"/>
    <n v="52.995724658239403"/>
    <s v="ann-12"/>
    <m/>
    <x v="1"/>
  </r>
  <r>
    <n v="5000"/>
    <n v="8.8326207763732345"/>
    <s v="ann-13"/>
    <m/>
    <x v="1"/>
  </r>
  <r>
    <n v="1200"/>
    <n v="2.1198289863295763"/>
    <s v="ann-r"/>
    <m/>
    <x v="1"/>
  </r>
  <r>
    <n v="1500"/>
    <n v="2.6497862329119704"/>
    <s v="ann-r"/>
    <m/>
    <x v="1"/>
  </r>
  <r>
    <n v="14000"/>
    <n v="24.731338173845057"/>
    <s v="ann-14"/>
    <m/>
    <x v="1"/>
  </r>
  <r>
    <n v="9000"/>
    <n v="15.898717397471822"/>
    <s v="ann-r"/>
    <m/>
    <x v="1"/>
  </r>
  <r>
    <n v="77550"/>
    <n v="136.99394824154888"/>
    <s v="ann-15"/>
    <m/>
    <x v="1"/>
  </r>
  <r>
    <n v="50408"/>
    <n v="77.671458728177626"/>
    <s v="ann-17"/>
    <m/>
    <x v="1"/>
  </r>
  <r>
    <n v="9000"/>
    <n v="15.898717397471822"/>
    <s v="ann-r"/>
    <m/>
    <x v="1"/>
  </r>
  <r>
    <n v="50408"/>
    <n v="89.046949619084401"/>
    <s v="ann-17"/>
    <m/>
    <x v="1"/>
  </r>
  <r>
    <n v="12690"/>
    <n v="22.417191530435268"/>
    <s v="ann-15"/>
    <m/>
    <x v="1"/>
  </r>
  <r>
    <n v="9000"/>
    <n v="15.898717397471822"/>
    <s v="ann-r"/>
    <m/>
    <x v="1"/>
  </r>
  <r>
    <n v="50408"/>
    <n v="89.046949619084401"/>
    <s v="ann-17"/>
    <m/>
    <x v="1"/>
  </r>
  <r>
    <n v="9000"/>
    <n v="16.524373450839988"/>
    <s v="ann-r"/>
    <m/>
    <x v="1"/>
  </r>
  <r>
    <n v="50408"/>
    <n v="89.046949619084401"/>
    <s v="ann-17"/>
    <m/>
    <x v="1"/>
  </r>
  <r>
    <n v="9000"/>
    <n v="15.898717397471822"/>
    <s v="ann-r"/>
    <m/>
    <x v="1"/>
  </r>
  <r>
    <n v="24000"/>
    <n v="42.396579726591526"/>
    <s v="ann-16"/>
    <m/>
    <x v="1"/>
  </r>
  <r>
    <n v="50408"/>
    <n v="89.046949619084401"/>
    <s v="ann-17"/>
    <m/>
    <x v="1"/>
  </r>
  <r>
    <n v="2500"/>
    <n v="4.4163103881866173"/>
    <s v="Arrey-r"/>
    <m/>
    <x v="3"/>
  </r>
  <r>
    <n v="2500"/>
    <n v="4.4163103881866173"/>
    <s v="Arrey-r"/>
    <m/>
    <x v="3"/>
  </r>
  <r>
    <n v="2500"/>
    <n v="4.4163103881866173"/>
    <s v="Arrey-r"/>
    <m/>
    <x v="3"/>
  </r>
  <r>
    <n v="2500"/>
    <n v="4.4163103881866173"/>
    <s v="Arrey-r"/>
    <m/>
    <x v="3"/>
  </r>
  <r>
    <n v="3000"/>
    <n v="5.2995724658239407"/>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3.9076508317661438"/>
    <s v="Arrey-r"/>
    <m/>
    <x v="3"/>
  </r>
  <r>
    <n v="3000"/>
    <n v="5.2995724658239407"/>
    <s v="Arrey-r"/>
    <m/>
    <x v="3"/>
  </r>
  <r>
    <n v="2000"/>
    <n v="3.5330483105492938"/>
    <s v="Arrey-r"/>
    <m/>
    <x v="3"/>
  </r>
  <r>
    <n v="2500"/>
    <n v="4.2593065848879803"/>
    <s v="Arrey-r"/>
    <m/>
    <x v="3"/>
  </r>
  <r>
    <n v="3000"/>
    <n v="4.6891809981193724"/>
    <s v="Arrey-r"/>
    <m/>
    <x v="3"/>
  </r>
  <r>
    <n v="2500"/>
    <n v="3.9076508317661438"/>
    <s v="Arrey-r"/>
    <m/>
    <x v="3"/>
  </r>
  <r>
    <n v="3000"/>
    <n v="4.622567373919475"/>
    <s v="Arrey-r"/>
    <m/>
    <x v="3"/>
  </r>
  <r>
    <n v="5000"/>
    <n v="8.8326207763732345"/>
    <s v="Arrey-r"/>
    <m/>
    <x v="3"/>
  </r>
  <r>
    <n v="2500"/>
    <n v="4.4163103881866173"/>
    <s v="Arrey-r"/>
    <m/>
    <x v="3"/>
  </r>
  <r>
    <n v="2500"/>
    <n v="4.4163103881866173"/>
    <s v="Arrey-r"/>
    <m/>
    <x v="3"/>
  </r>
  <r>
    <n v="2500"/>
    <n v="4.2593065848879803"/>
    <s v="Arrey-r"/>
    <m/>
    <x v="3"/>
  </r>
  <r>
    <n v="2500"/>
    <n v="4.4163103881866173"/>
    <s v="Arrey-r"/>
    <m/>
    <x v="3"/>
  </r>
  <r>
    <n v="3000"/>
    <n v="5.2995724658239407"/>
    <s v="Arrey-r"/>
    <m/>
    <x v="3"/>
  </r>
  <r>
    <n v="3100"/>
    <n v="4.7766529530501236"/>
    <s v="Arrey-r"/>
    <m/>
    <x v="3"/>
  </r>
  <r>
    <n v="2600"/>
    <n v="4.5929628037140819"/>
    <s v="Arrey-r"/>
    <m/>
    <x v="3"/>
  </r>
  <r>
    <n v="2600"/>
    <n v="4.5929628037140819"/>
    <s v="Arrey-r"/>
    <m/>
    <x v="3"/>
  </r>
  <r>
    <n v="1800"/>
    <n v="3.1797434794943644"/>
    <s v="eri-r"/>
    <m/>
    <x v="4"/>
  </r>
  <r>
    <n v="1700"/>
    <n v="3.0030910639668997"/>
    <s v="eri-r"/>
    <m/>
    <x v="4"/>
  </r>
  <r>
    <n v="1600"/>
    <n v="2.826438648439435"/>
    <s v="eri-r"/>
    <m/>
    <x v="4"/>
  </r>
  <r>
    <n v="1700"/>
    <n v="3.0030910639668997"/>
    <s v="eri-r"/>
    <m/>
    <x v="4"/>
  </r>
  <r>
    <n v="1600"/>
    <n v="2.826438648439435"/>
    <s v="eri-r"/>
    <m/>
    <x v="4"/>
  </r>
  <r>
    <n v="1700"/>
    <n v="3.0030910639668997"/>
    <s v="eri-r"/>
    <m/>
    <x v="4"/>
  </r>
  <r>
    <n v="1700"/>
    <n v="3.0030910639668997"/>
    <s v="eri-1"/>
    <m/>
    <x v="4"/>
  </r>
  <r>
    <n v="1900"/>
    <n v="3.2370730045148646"/>
    <s v="eri-r"/>
    <m/>
    <x v="4"/>
  </r>
  <r>
    <n v="1800"/>
    <n v="3.1797434794943644"/>
    <s v="eri-r"/>
    <m/>
    <x v="4"/>
  </r>
  <r>
    <n v="1600"/>
    <n v="2.826438648439435"/>
    <s v="eri-r"/>
    <m/>
    <x v="4"/>
  </r>
  <r>
    <n v="1700"/>
    <n v="2.6572025656009779"/>
    <s v="eri-r"/>
    <m/>
    <x v="4"/>
  </r>
  <r>
    <n v="1600"/>
    <n v="2.826438648439435"/>
    <s v="eri-r"/>
    <m/>
    <x v="4"/>
  </r>
  <r>
    <n v="1800"/>
    <n v="3.1797434794943644"/>
    <s v="eri-r"/>
    <m/>
    <x v="4"/>
  </r>
  <r>
    <n v="1900"/>
    <n v="3.3563958950218291"/>
    <s v="eri-r"/>
    <m/>
    <x v="4"/>
  </r>
  <r>
    <n v="1500"/>
    <n v="2.3112836869597375"/>
    <s v="eri-r"/>
    <m/>
    <x v="4"/>
  </r>
  <r>
    <n v="1600"/>
    <n v="2.826438648439435"/>
    <s v="eri-r"/>
    <m/>
    <x v="4"/>
  </r>
  <r>
    <n v="1700"/>
    <n v="3.0030910639668997"/>
    <s v="eri-r"/>
    <m/>
    <x v="4"/>
  </r>
  <r>
    <n v="1600"/>
    <n v="2.826438648439435"/>
    <s v="eri-r"/>
    <m/>
    <x v="4"/>
  </r>
  <r>
    <n v="1600"/>
    <n v="2.826438648439435"/>
    <s v="eri-r"/>
    <m/>
    <x v="4"/>
  </r>
  <r>
    <n v="1500"/>
    <n v="2.6497862329119704"/>
    <s v="eri-r"/>
    <m/>
    <x v="4"/>
  </r>
  <r>
    <n v="1700"/>
    <n v="3.0030910639668997"/>
    <s v="eri-r"/>
    <m/>
    <x v="4"/>
  </r>
  <r>
    <n v="1400"/>
    <n v="2.4731338173845057"/>
    <s v="eri-r"/>
    <m/>
    <x v="4"/>
  </r>
  <r>
    <n v="1700"/>
    <n v="3.0030910639668997"/>
    <s v="eri-r"/>
    <m/>
    <x v="4"/>
  </r>
  <r>
    <n v="1600"/>
    <n v="2.826438648439435"/>
    <s v="eri-r"/>
    <m/>
    <x v="4"/>
  </r>
  <r>
    <n v="1800"/>
    <n v="2.8135085988716235"/>
    <s v="eri-r"/>
    <m/>
    <x v="4"/>
  </r>
  <r>
    <n v="1900"/>
    <n v="3.3563958950218291"/>
    <s v="eri-r"/>
    <m/>
    <x v="4"/>
  </r>
  <r>
    <n v="1000"/>
    <n v="1.7665241552746469"/>
    <s v="i19-r"/>
    <m/>
    <x v="5"/>
  </r>
  <r>
    <n v="500"/>
    <n v="0.88326207763732345"/>
    <s v="i19-r"/>
    <m/>
    <x v="5"/>
  </r>
  <r>
    <n v="500"/>
    <n v="0.85186131697759593"/>
    <s v="i19-r"/>
    <m/>
    <x v="5"/>
  </r>
  <r>
    <n v="1000"/>
    <n v="1.7665241552746469"/>
    <s v="i19-r"/>
    <m/>
    <x v="5"/>
  </r>
  <r>
    <n v="1000"/>
    <n v="1.7665241552746469"/>
    <s v="i19-r"/>
    <m/>
    <x v="5"/>
  </r>
  <r>
    <n v="2000"/>
    <n v="3.4074452679103837"/>
    <s v="i19-1"/>
    <n v="6"/>
    <x v="5"/>
  </r>
  <r>
    <n v="500"/>
    <n v="0.85186131697759593"/>
    <s v="i19-r"/>
    <n v="6"/>
    <x v="5"/>
  </r>
  <r>
    <n v="7500"/>
    <n v="11.722952495298431"/>
    <s v="i19-2"/>
    <n v="6"/>
    <x v="5"/>
  </r>
  <r>
    <n v="1500"/>
    <n v="2.555583950932788"/>
    <s v="i19-r"/>
    <n v="6"/>
    <x v="5"/>
  </r>
  <r>
    <n v="3000"/>
    <n v="4.6891809981193724"/>
    <s v="i19-r"/>
    <n v="6"/>
    <x v="5"/>
  </r>
  <r>
    <n v="5000"/>
    <n v="7.8153016635322876"/>
    <s v="i19-r"/>
    <n v="6"/>
    <x v="5"/>
  </r>
  <r>
    <n v="1000"/>
    <n v="1.5630603327064576"/>
    <s v="i19-r"/>
    <n v="6"/>
    <x v="5"/>
  </r>
  <r>
    <n v="8000"/>
    <n v="12.504482661651661"/>
    <s v="i19-3"/>
    <n v="6"/>
    <x v="5"/>
  </r>
  <r>
    <n v="3000"/>
    <n v="5.2995724658239407"/>
    <s v="i19-r"/>
    <n v="6"/>
    <x v="5"/>
  </r>
  <r>
    <n v="5000"/>
    <n v="8.8326207763732345"/>
    <s v="i19-r"/>
    <n v="6"/>
    <x v="5"/>
  </r>
  <r>
    <n v="2000"/>
    <n v="3.5330483105492938"/>
    <s v="i19-4"/>
    <n v="6"/>
    <x v="5"/>
  </r>
  <r>
    <n v="800"/>
    <n v="1.3629781071641536"/>
    <s v="i19-r"/>
    <n v="6"/>
    <x v="5"/>
  </r>
  <r>
    <n v="3000"/>
    <n v="5.111167901865576"/>
    <s v="i19-r"/>
    <n v="6"/>
    <x v="5"/>
  </r>
  <r>
    <n v="500"/>
    <n v="0.88326207763732345"/>
    <s v="i19-r"/>
    <n v="6"/>
    <x v="5"/>
  </r>
  <r>
    <n v="500"/>
    <n v="0.88326207763732345"/>
    <s v="i19-r"/>
    <m/>
    <x v="5"/>
  </r>
  <r>
    <n v="1000"/>
    <n v="1.7665241552746469"/>
    <s v="i19-r"/>
    <m/>
    <x v="5"/>
  </r>
  <r>
    <n v="600"/>
    <n v="1.0599144931647881"/>
    <s v="i19-r"/>
    <m/>
    <x v="5"/>
  </r>
  <r>
    <n v="3000"/>
    <n v="5.2995724658239407"/>
    <s v="i19-r"/>
    <m/>
    <x v="5"/>
  </r>
  <r>
    <n v="2000"/>
    <n v="3.5330483105492938"/>
    <s v="i19-r"/>
    <m/>
    <x v="5"/>
  </r>
  <r>
    <n v="500"/>
    <n v="0.88326207763732345"/>
    <s v="i19-r"/>
    <m/>
    <x v="5"/>
  </r>
  <r>
    <n v="500"/>
    <n v="0.78153016635322881"/>
    <s v="i19-r"/>
    <m/>
    <x v="5"/>
  </r>
  <r>
    <n v="500"/>
    <n v="0.88326207763732345"/>
    <s v="i19-r"/>
    <m/>
    <x v="5"/>
  </r>
  <r>
    <n v="500"/>
    <n v="0.88326207763732345"/>
    <s v="i19-r"/>
    <m/>
    <x v="5"/>
  </r>
  <r>
    <n v="500"/>
    <n v="0.88326207763732345"/>
    <s v="i19-r"/>
    <m/>
    <x v="5"/>
  </r>
  <r>
    <n v="500"/>
    <n v="0.88326207763732345"/>
    <s v="i19-r"/>
    <m/>
    <x v="5"/>
  </r>
  <r>
    <n v="500"/>
    <n v="0.88326207763732345"/>
    <s v="i19-r"/>
    <m/>
    <x v="5"/>
  </r>
  <r>
    <n v="2000"/>
    <n v="3.5330483105492938"/>
    <s v="16-i19-r"/>
    <n v="16"/>
    <x v="5"/>
  </r>
  <r>
    <n v="500"/>
    <n v="0.77042789565324576"/>
    <s v="16-i19-r"/>
    <n v="16"/>
    <x v="5"/>
  </r>
  <r>
    <n v="10000"/>
    <n v="17.665241552746469"/>
    <s v="16-i19-5"/>
    <n v="16"/>
    <x v="5"/>
  </r>
  <r>
    <n v="3000"/>
    <n v="5.2995724658239407"/>
    <s v="16-i19-r"/>
    <n v="16"/>
    <x v="5"/>
  </r>
  <r>
    <n v="1500"/>
    <n v="2.6497862329119704"/>
    <s v="16-i19-r"/>
    <n v="16"/>
    <x v="5"/>
  </r>
  <r>
    <n v="500"/>
    <n v="0.88326207763732345"/>
    <s v="16-i19-r"/>
    <n v="16"/>
    <x v="5"/>
  </r>
  <r>
    <n v="10000"/>
    <n v="17.665241552746469"/>
    <s v="16-i19-5"/>
    <n v="16"/>
    <x v="5"/>
  </r>
  <r>
    <n v="1500"/>
    <n v="2.6497862329119704"/>
    <s v="16-i19-r"/>
    <n v="16"/>
    <x v="5"/>
  </r>
  <r>
    <n v="3000"/>
    <n v="5.2995724658239407"/>
    <s v="16-i19-r"/>
    <n v="16"/>
    <x v="5"/>
  </r>
  <r>
    <n v="1500"/>
    <n v="2.6497862329119704"/>
    <s v="16-i19-r"/>
    <n v="16"/>
    <x v="5"/>
  </r>
  <r>
    <n v="2000"/>
    <n v="3.1261206654129152"/>
    <s v="16-i19-r"/>
    <n v="16"/>
    <x v="5"/>
  </r>
  <r>
    <n v="800"/>
    <n v="1.2504482661651659"/>
    <s v="16-i19-r"/>
    <n v="16"/>
    <x v="5"/>
  </r>
  <r>
    <n v="3000"/>
    <n v="4.6891809981193724"/>
    <s v="16-i19-r"/>
    <n v="16"/>
    <x v="5"/>
  </r>
  <r>
    <n v="500"/>
    <n v="0.85186131697759593"/>
    <s v="i19-r"/>
    <m/>
    <x v="5"/>
  </r>
  <r>
    <n v="500"/>
    <n v="0.85186131697759593"/>
    <s v="i19-r"/>
    <m/>
    <x v="5"/>
  </r>
  <r>
    <n v="500"/>
    <n v="0.85186131697759593"/>
    <s v="i19-r"/>
    <m/>
    <x v="5"/>
  </r>
  <r>
    <n v="500"/>
    <n v="0.77042789565324576"/>
    <s v="i19-r"/>
    <m/>
    <x v="5"/>
  </r>
  <r>
    <n v="500"/>
    <n v="0.77042789565324576"/>
    <s v="i19-r"/>
    <m/>
    <x v="5"/>
  </r>
  <r>
    <n v="1800"/>
    <n v="3.1797434794943644"/>
    <s v="i27-r"/>
    <m/>
    <x v="6"/>
  </r>
  <r>
    <n v="1900"/>
    <n v="3.3563958950218291"/>
    <s v="i27-r"/>
    <m/>
    <x v="6"/>
  </r>
  <r>
    <n v="7500"/>
    <n v="13.248931164559851"/>
    <s v="1-i27-1"/>
    <m/>
    <x v="6"/>
  </r>
  <r>
    <n v="7500"/>
    <n v="13.248931164559851"/>
    <s v="1-i27-2"/>
    <n v="1"/>
    <x v="6"/>
  </r>
  <r>
    <n v="7500"/>
    <n v="13.248931164559851"/>
    <s v="1-i27-3"/>
    <n v="1"/>
    <x v="6"/>
  </r>
  <r>
    <n v="7500"/>
    <n v="13.248931164559851"/>
    <s v="1-i27-4"/>
    <n v="1"/>
    <x v="6"/>
  </r>
  <r>
    <n v="7500"/>
    <n v="13.248931164559851"/>
    <s v="1-i27-5"/>
    <n v="1"/>
    <x v="6"/>
  </r>
  <r>
    <n v="2800"/>
    <n v="4.9462676347690113"/>
    <s v="1-i27-r"/>
    <n v="1"/>
    <x v="6"/>
  </r>
  <r>
    <n v="1500"/>
    <n v="2.6497862329119704"/>
    <s v="1-i27-r"/>
    <n v="1"/>
    <x v="6"/>
  </r>
  <r>
    <n v="1500"/>
    <n v="2.6497862329119704"/>
    <s v="1-i27-r"/>
    <n v="1"/>
    <x v="6"/>
  </r>
  <r>
    <n v="3250"/>
    <n v="5.741203504642602"/>
    <s v="1-i27-r"/>
    <n v="1"/>
    <x v="6"/>
  </r>
  <r>
    <n v="1900"/>
    <n v="3.3563958950218291"/>
    <s v="1-i27-r"/>
    <n v="1"/>
    <x v="6"/>
  </r>
  <r>
    <n v="20000"/>
    <n v="35.330483105492938"/>
    <s v="1-i27-6"/>
    <n v="1"/>
    <x v="6"/>
  </r>
  <r>
    <n v="20000"/>
    <n v="35.330483105492938"/>
    <s v="1-i27-7"/>
    <n v="1"/>
    <x v="6"/>
  </r>
  <r>
    <n v="20000"/>
    <n v="35.330483105492938"/>
    <s v="1-i27-8"/>
    <n v="1"/>
    <x v="6"/>
  </r>
  <r>
    <n v="20000"/>
    <n v="35.330483105492938"/>
    <s v="1-i27-9"/>
    <n v="1"/>
    <x v="6"/>
  </r>
  <r>
    <n v="20000"/>
    <n v="35.330483105492938"/>
    <s v="1-i27-10"/>
    <n v="1"/>
    <x v="6"/>
  </r>
  <r>
    <n v="20000"/>
    <n v="34.074452679103842"/>
    <s v="1-i27-11"/>
    <n v="1"/>
    <x v="6"/>
  </r>
  <r>
    <n v="20000"/>
    <n v="31.26120665412915"/>
    <s v="1-i27-12"/>
    <n v="1"/>
    <x v="6"/>
  </r>
  <r>
    <n v="20000"/>
    <n v="34.074452679103842"/>
    <s v="1-i27-13"/>
    <n v="1"/>
    <x v="6"/>
  </r>
  <r>
    <n v="20000"/>
    <n v="35.330483105492938"/>
    <s v="1-i27-14"/>
    <n v="1"/>
    <x v="6"/>
  </r>
  <r>
    <n v="20000"/>
    <n v="35.330483105492938"/>
    <s v="1-i27-15"/>
    <n v="1"/>
    <x v="6"/>
  </r>
  <r>
    <n v="50000"/>
    <n v="88.326207763732342"/>
    <s v="i27-r"/>
    <n v="1"/>
    <x v="6"/>
  </r>
  <r>
    <n v="1700"/>
    <n v="2.6572025656009779"/>
    <s v="i27-r"/>
    <m/>
    <x v="6"/>
  </r>
  <r>
    <n v="1850"/>
    <n v="3.2680696872580968"/>
    <s v="i27-r"/>
    <m/>
    <x v="6"/>
  </r>
  <r>
    <n v="1900"/>
    <n v="3.3563958950218291"/>
    <s v="i27-r"/>
    <m/>
    <x v="6"/>
  </r>
  <r>
    <n v="1800"/>
    <n v="3.1797434794943644"/>
    <s v="i27-r"/>
    <m/>
    <x v="6"/>
  </r>
  <r>
    <n v="1500"/>
    <n v="2.6497862329119704"/>
    <s v="i27-r"/>
    <m/>
    <x v="6"/>
  </r>
  <r>
    <n v="1500"/>
    <n v="2.6497862329119704"/>
    <s v="9-i27-16"/>
    <m/>
    <x v="6"/>
  </r>
  <r>
    <n v="1900"/>
    <n v="2.927626003482334"/>
    <s v="9-i27-r"/>
    <n v="9"/>
    <x v="6"/>
  </r>
  <r>
    <n v="5000"/>
    <n v="8.8326207763732345"/>
    <s v="9-i27-r"/>
    <n v="9"/>
    <x v="6"/>
  </r>
  <r>
    <n v="10000"/>
    <n v="17.665241552746469"/>
    <s v="9-i27-17"/>
    <n v="9"/>
    <x v="6"/>
  </r>
  <r>
    <n v="7500"/>
    <n v="12.777919754663939"/>
    <s v="9-i27-18"/>
    <n v="9"/>
    <x v="6"/>
  </r>
  <r>
    <n v="7500"/>
    <n v="13.248931164559851"/>
    <s v="9-i27-19"/>
    <n v="9"/>
    <x v="6"/>
  </r>
  <r>
    <n v="7500"/>
    <n v="11.556418434798687"/>
    <s v="9-i27-20"/>
    <n v="9"/>
    <x v="6"/>
  </r>
  <r>
    <n v="1500"/>
    <n v="2.3112836869597375"/>
    <s v="9-i27-r"/>
    <n v="9"/>
    <x v="6"/>
  </r>
  <r>
    <n v="5000"/>
    <n v="7.7042789565324581"/>
    <s v="9-i27-r"/>
    <n v="9"/>
    <x v="6"/>
  </r>
  <r>
    <n v="10000"/>
    <n v="15.630603327064575"/>
    <s v="9-i27-17"/>
    <n v="9"/>
    <x v="6"/>
  </r>
  <r>
    <n v="1500"/>
    <n v="2.6497862329119704"/>
    <s v="9-i27-21"/>
    <n v="9"/>
    <x v="6"/>
  </r>
  <r>
    <n v="5000"/>
    <n v="8.8326207763732345"/>
    <s v="9-i27-r"/>
    <n v="9"/>
    <x v="6"/>
  </r>
  <r>
    <n v="2000"/>
    <n v="3.5330483105492938"/>
    <s v="9-i27-r"/>
    <n v="9"/>
    <x v="6"/>
  </r>
  <r>
    <n v="1850"/>
    <n v="3.2680696872580968"/>
    <s v="i27-r"/>
    <n v="9"/>
    <x v="6"/>
  </r>
  <r>
    <n v="1900"/>
    <n v="3.3563958950218291"/>
    <s v="i27-r"/>
    <m/>
    <x v="6"/>
  </r>
  <r>
    <n v="1700"/>
    <n v="3.0030910639668997"/>
    <s v="i27-r"/>
    <m/>
    <x v="6"/>
  </r>
  <r>
    <n v="5000"/>
    <n v="8.8326207763732345"/>
    <s v="12-i27-22"/>
    <m/>
    <x v="6"/>
  </r>
  <r>
    <n v="1900"/>
    <n v="3.3563958950218291"/>
    <s v="12-i27-r"/>
    <n v="12"/>
    <x v="6"/>
  </r>
  <r>
    <n v="5000"/>
    <n v="8.8326207763732345"/>
    <s v="12-i27-r"/>
    <n v="12"/>
    <x v="6"/>
  </r>
  <r>
    <n v="15000"/>
    <n v="26.497862329119702"/>
    <s v="12-i27-23"/>
    <n v="12"/>
    <x v="6"/>
  </r>
  <r>
    <n v="1800"/>
    <n v="3.1797434794943644"/>
    <s v="12-i27-r"/>
    <n v="12"/>
    <x v="6"/>
  </r>
  <r>
    <n v="5000"/>
    <n v="8.8326207763732345"/>
    <s v="12-i27-r"/>
    <n v="12"/>
    <x v="6"/>
  </r>
  <r>
    <n v="15000"/>
    <n v="26.497862329119702"/>
    <s v="12-i27-23"/>
    <n v="12"/>
    <x v="6"/>
  </r>
  <r>
    <n v="2000"/>
    <n v="3.1261206654129152"/>
    <s v="12-i27-r"/>
    <n v="12"/>
    <x v="6"/>
  </r>
  <r>
    <n v="2000"/>
    <n v="3.5330483105492938"/>
    <s v="12-i27-r"/>
    <n v="12"/>
    <x v="6"/>
  </r>
  <r>
    <n v="2000"/>
    <n v="3.5330483105492938"/>
    <s v="12-i27-r"/>
    <n v="12"/>
    <x v="6"/>
  </r>
  <r>
    <n v="2000"/>
    <n v="3.4074452679103837"/>
    <s v="12-i27-r"/>
    <n v="12"/>
    <x v="6"/>
  </r>
  <r>
    <n v="1400"/>
    <n v="2.4731338173845057"/>
    <s v="12-i27-r"/>
    <n v="12"/>
    <x v="6"/>
  </r>
  <r>
    <n v="5000"/>
    <n v="8.8326207763732345"/>
    <s v="12-i27-r"/>
    <n v="12"/>
    <x v="6"/>
  </r>
  <r>
    <n v="15000"/>
    <n v="23.445904990596862"/>
    <s v="12-i27-23"/>
    <n v="12"/>
    <x v="6"/>
  </r>
  <r>
    <n v="5000"/>
    <n v="7.7042789565324581"/>
    <s v="12-i27-24"/>
    <n v="12"/>
    <x v="6"/>
  </r>
  <r>
    <n v="5000"/>
    <n v="8.5186131697759606"/>
    <s v="12-i27-r"/>
    <n v="12"/>
    <x v="6"/>
  </r>
  <r>
    <n v="2000"/>
    <n v="3.5330483105492938"/>
    <s v="12-i27-r"/>
    <n v="12"/>
    <x v="6"/>
  </r>
  <r>
    <n v="1850"/>
    <n v="2.8916616155069463"/>
    <s v="i27-r"/>
    <n v="12"/>
    <x v="6"/>
  </r>
  <r>
    <n v="1900"/>
    <n v="3.2370730045148646"/>
    <s v="i27-r"/>
    <m/>
    <x v="6"/>
  </r>
  <r>
    <n v="50000"/>
    <n v="85.186131697759592"/>
    <s v="i27-r"/>
    <m/>
    <x v="6"/>
  </r>
  <r>
    <n v="50000"/>
    <n v="85.186131697759592"/>
    <s v="i27-r"/>
    <m/>
    <x v="6"/>
  </r>
  <r>
    <n v="1800"/>
    <n v="3.1797434794943644"/>
    <s v="i27-r"/>
    <m/>
    <x v="6"/>
  </r>
  <r>
    <n v="7000"/>
    <n v="12.365669086922528"/>
    <s v="19-i27-r"/>
    <m/>
    <x v="6"/>
  </r>
  <r>
    <n v="15000"/>
    <n v="23.445904990596862"/>
    <s v="19-i27-25"/>
    <n v="19"/>
    <x v="6"/>
  </r>
  <r>
    <n v="15000"/>
    <n v="25.555839509327878"/>
    <s v="19-i27-26"/>
    <n v="19"/>
    <x v="6"/>
  </r>
  <r>
    <n v="15000"/>
    <n v="23.445904990596862"/>
    <s v="19-i27-27"/>
    <n v="19"/>
    <x v="6"/>
  </r>
  <r>
    <n v="15000"/>
    <n v="26.497862329119702"/>
    <s v="19-i27-28"/>
    <n v="19"/>
    <x v="6"/>
  </r>
  <r>
    <n v="15000"/>
    <n v="26.497862329119702"/>
    <s v="19-i27-29"/>
    <n v="19"/>
    <x v="6"/>
  </r>
  <r>
    <n v="15000"/>
    <n v="26.497862329119702"/>
    <s v="19-i27-30"/>
    <n v="19"/>
    <x v="6"/>
  </r>
  <r>
    <n v="2000"/>
    <n v="3.4074452679103837"/>
    <s v="19-i27-r"/>
    <n v="19"/>
    <x v="6"/>
  </r>
  <r>
    <n v="2000"/>
    <n v="3.4074452679103837"/>
    <s v="19-i27-r"/>
    <n v="19"/>
    <x v="6"/>
  </r>
  <r>
    <n v="2000"/>
    <n v="3.1261206654129152"/>
    <s v="19-i27-r"/>
    <n v="19"/>
    <x v="6"/>
  </r>
  <r>
    <n v="2000"/>
    <n v="3.1261206654129152"/>
    <s v="19-i27-r"/>
    <n v="19"/>
    <x v="6"/>
  </r>
  <r>
    <n v="1800"/>
    <n v="2.773540424351685"/>
    <s v="19-i27-r"/>
    <n v="19"/>
    <x v="6"/>
  </r>
  <r>
    <n v="20000"/>
    <n v="30.817115826129832"/>
    <s v="19-i27-31"/>
    <n v="19"/>
    <x v="6"/>
  </r>
  <r>
    <n v="20000"/>
    <n v="30.817115826129832"/>
    <s v="19-i27-32"/>
    <n v="19"/>
    <x v="6"/>
  </r>
  <r>
    <n v="20000"/>
    <n v="35.330483105492938"/>
    <s v="19-i27-33"/>
    <n v="19"/>
    <x v="6"/>
  </r>
  <r>
    <n v="20000"/>
    <n v="35.330483105492938"/>
    <s v="19-i27-34"/>
    <n v="19"/>
    <x v="6"/>
  </r>
  <r>
    <n v="20000"/>
    <n v="35.330483105492938"/>
    <s v="19-i27-35"/>
    <n v="19"/>
    <x v="6"/>
  </r>
  <r>
    <n v="50000"/>
    <n v="88.326207763732342"/>
    <s v="i27-r"/>
    <n v="19"/>
    <x v="6"/>
  </r>
  <r>
    <n v="1850"/>
    <n v="3.2680696872580968"/>
    <s v="i27-r"/>
    <m/>
    <x v="6"/>
  </r>
  <r>
    <n v="1900"/>
    <n v="3.3563958950218291"/>
    <s v="i27-r"/>
    <m/>
    <x v="6"/>
  </r>
  <r>
    <n v="1700"/>
    <n v="3.0030910639668997"/>
    <s v="i27-r"/>
    <m/>
    <x v="6"/>
  </r>
  <r>
    <n v="1975"/>
    <n v="3.4888852066674274"/>
    <s v="i37-r"/>
    <m/>
    <x v="7"/>
  </r>
  <r>
    <n v="1975"/>
    <n v="3.4888852066674274"/>
    <s v="i37-r"/>
    <m/>
    <x v="7"/>
  </r>
  <r>
    <n v="4500"/>
    <n v="7.666751852798364"/>
    <s v="3-i37-1"/>
    <m/>
    <x v="7"/>
  </r>
  <r>
    <n v="2000"/>
    <n v="3.5330483105492938"/>
    <s v="3-i37-r"/>
    <n v="3"/>
    <x v="7"/>
  </r>
  <r>
    <n v="2500"/>
    <n v="4.4163103881866173"/>
    <s v="3-i37-r"/>
    <n v="3"/>
    <x v="7"/>
  </r>
  <r>
    <n v="2400"/>
    <n v="3.7513447984954982"/>
    <s v="3-i37-r"/>
    <n v="3"/>
    <x v="7"/>
  </r>
  <r>
    <n v="8000"/>
    <n v="12.504482661651661"/>
    <s v="3-i37-2"/>
    <n v="3"/>
    <x v="7"/>
  </r>
  <r>
    <n v="5000"/>
    <n v="7.8153016635322876"/>
    <s v="3-i37-r"/>
    <n v="3"/>
    <x v="7"/>
  </r>
  <r>
    <n v="4000"/>
    <n v="6.2522413308258304"/>
    <s v="3-i37-r"/>
    <n v="3"/>
    <x v="7"/>
  </r>
  <r>
    <n v="4000"/>
    <n v="6.2522413308258304"/>
    <s v="3-i37-r"/>
    <n v="3"/>
    <x v="7"/>
  </r>
  <r>
    <n v="2300"/>
    <n v="3.5950387652248521"/>
    <s v="3-i37-r"/>
    <n v="3"/>
    <x v="7"/>
  </r>
  <r>
    <n v="8000"/>
    <n v="14.132193242197175"/>
    <s v="3-i37-2"/>
    <n v="3"/>
    <x v="7"/>
  </r>
  <r>
    <n v="5000"/>
    <n v="8.8326207763732345"/>
    <s v="3-i37-r"/>
    <n v="3"/>
    <x v="7"/>
  </r>
  <r>
    <n v="2000"/>
    <n v="3.5330483105492938"/>
    <s v="3-i37-r"/>
    <n v="3"/>
    <x v="7"/>
  </r>
  <r>
    <n v="2500"/>
    <n v="4.4163103881866173"/>
    <s v="3-i37-r"/>
    <n v="3"/>
    <x v="7"/>
  </r>
  <r>
    <n v="2000"/>
    <n v="3.5330483105492938"/>
    <s v="3-i37-r"/>
    <n v="3"/>
    <x v="7"/>
  </r>
  <r>
    <n v="4500"/>
    <n v="7.9493586987359111"/>
    <s v="3-i37-3"/>
    <n v="3"/>
    <x v="7"/>
  </r>
  <r>
    <n v="2500"/>
    <n v="4.2593065848879803"/>
    <s v="3-i37-r"/>
    <n v="3"/>
    <x v="7"/>
  </r>
  <r>
    <n v="5000"/>
    <n v="7.7042789565324581"/>
    <s v="3-i37-r"/>
    <n v="3"/>
    <x v="7"/>
  </r>
  <r>
    <n v="1000"/>
    <n v="1.5408557913064915"/>
    <s v="3-i37-r"/>
    <n v="3"/>
    <x v="7"/>
  </r>
  <r>
    <n v="1975"/>
    <n v="3.3648522020615039"/>
    <s v="i37-r"/>
    <m/>
    <x v="7"/>
  </r>
  <r>
    <n v="1975"/>
    <n v="3.0870441570952538"/>
    <s v="i37-r"/>
    <m/>
    <x v="7"/>
  </r>
  <r>
    <n v="4000"/>
    <n v="7.0660966210985876"/>
    <s v="7-i37-4"/>
    <n v="7"/>
    <x v="7"/>
  </r>
  <r>
    <n v="2200"/>
    <n v="3.8863531416042232"/>
    <s v="7-i37-r"/>
    <n v="7"/>
    <x v="7"/>
  </r>
  <r>
    <n v="10000"/>
    <n v="17.037226339551921"/>
    <s v="7-i37-5"/>
    <n v="7"/>
    <x v="7"/>
  </r>
  <r>
    <n v="5000"/>
    <n v="8.5186131697759606"/>
    <s v="7-i37-r"/>
    <n v="7"/>
    <x v="7"/>
  </r>
  <r>
    <n v="2000"/>
    <n v="3.0817115826129831"/>
    <s v="7-i37-r"/>
    <n v="7"/>
    <x v="7"/>
  </r>
  <r>
    <n v="2000"/>
    <n v="3.4074452679103837"/>
    <s v="7-i37-r"/>
    <n v="7"/>
    <x v="7"/>
  </r>
  <r>
    <n v="1000"/>
    <n v="1.7665241552746469"/>
    <s v="7-i37-r"/>
    <n v="7"/>
    <x v="7"/>
  </r>
  <r>
    <n v="1000"/>
    <n v="1.7665241552746469"/>
    <s v="7-i37-r"/>
    <n v="7"/>
    <x v="7"/>
  </r>
  <r>
    <n v="2500"/>
    <n v="3.9076508317661438"/>
    <s v="7-i37-r"/>
    <n v="7"/>
    <x v="7"/>
  </r>
  <r>
    <n v="10000"/>
    <n v="15.630603327064575"/>
    <s v="7-i37-5"/>
    <n v="7"/>
    <x v="7"/>
  </r>
  <r>
    <n v="5000"/>
    <n v="7.8153016635322876"/>
    <s v="7-i37-r"/>
    <n v="7"/>
    <x v="7"/>
  </r>
  <r>
    <n v="2500"/>
    <n v="4.4163103881866173"/>
    <s v="7-i37-r"/>
    <n v="7"/>
    <x v="7"/>
  </r>
  <r>
    <n v="1000"/>
    <n v="1.7665241552746469"/>
    <s v="7-i37-r"/>
    <n v="7"/>
    <x v="7"/>
  </r>
  <r>
    <n v="1000"/>
    <n v="1.7665241552746469"/>
    <s v="7-i37-r"/>
    <n v="7"/>
    <x v="7"/>
  </r>
  <r>
    <n v="4000"/>
    <n v="6.1634231652259661"/>
    <s v="7-i37-6"/>
    <n v="7"/>
    <x v="7"/>
  </r>
  <r>
    <n v="2300"/>
    <n v="3.5950387652248521"/>
    <s v="7-i37-r"/>
    <n v="7"/>
    <x v="7"/>
  </r>
  <r>
    <n v="5000"/>
    <n v="7.7042789565324581"/>
    <s v="7-i37-r"/>
    <n v="7"/>
    <x v="7"/>
  </r>
  <r>
    <n v="1500"/>
    <n v="2.3112836869597375"/>
    <s v="9-i37-7"/>
    <n v="9"/>
    <x v="7"/>
  </r>
  <r>
    <n v="2400"/>
    <n v="3.7513447984954982"/>
    <s v="9-i37-r"/>
    <n v="9"/>
    <x v="7"/>
  </r>
  <r>
    <n v="10000"/>
    <n v="15.630603327064575"/>
    <s v="9-i37-8"/>
    <n v="9"/>
    <x v="7"/>
  </r>
  <r>
    <n v="5000"/>
    <n v="8.8326207763732345"/>
    <s v="9-i37-r"/>
    <n v="9"/>
    <x v="7"/>
  </r>
  <r>
    <n v="10000"/>
    <n v="17.665241552746469"/>
    <s v="9-i37-r"/>
    <n v="9"/>
    <x v="7"/>
  </r>
  <r>
    <n v="2000"/>
    <n v="3.4074452679103837"/>
    <s v="9-i37-r"/>
    <n v="9"/>
    <x v="7"/>
  </r>
  <r>
    <n v="2500"/>
    <n v="4.4163103881866173"/>
    <s v="9-i37-r"/>
    <n v="9"/>
    <x v="7"/>
  </r>
  <r>
    <n v="5000"/>
    <n v="8.8326207763732345"/>
    <s v="9-i37-r"/>
    <n v="9"/>
    <x v="7"/>
  </r>
  <r>
    <n v="1975"/>
    <n v="3.4888852066674274"/>
    <s v="i37-r"/>
    <m/>
    <x v="7"/>
  </r>
  <r>
    <n v="3500"/>
    <n v="5.3929952695727206"/>
    <s v="12-i37-9"/>
    <n v="12"/>
    <x v="7"/>
  </r>
  <r>
    <n v="2500"/>
    <n v="3.852139478266229"/>
    <s v="12-i37-r"/>
    <n v="12"/>
    <x v="7"/>
  </r>
  <r>
    <n v="10000"/>
    <n v="15.408557913064916"/>
    <s v="12-i37-10"/>
    <n v="12"/>
    <x v="7"/>
  </r>
  <r>
    <n v="5000"/>
    <n v="7.7042789565324581"/>
    <s v="12-i37-r"/>
    <n v="12"/>
    <x v="7"/>
  </r>
  <r>
    <n v="2500"/>
    <n v="4.4163103881866173"/>
    <s v="12-i37-r"/>
    <n v="12"/>
    <x v="7"/>
  </r>
  <r>
    <n v="4000"/>
    <n v="7.0660966210985876"/>
    <s v="12-i37-r"/>
    <n v="12"/>
    <x v="7"/>
  </r>
  <r>
    <n v="4000"/>
    <n v="6.8148905358207674"/>
    <s v="12-i37-r"/>
    <n v="12"/>
    <x v="7"/>
  </r>
  <r>
    <n v="3000"/>
    <n v="5.2995724658239407"/>
    <s v="12-i37-r"/>
    <n v="12"/>
    <x v="7"/>
  </r>
  <r>
    <n v="10000"/>
    <n v="17.665241552746469"/>
    <s v="12-i37-10"/>
    <n v="12"/>
    <x v="7"/>
  </r>
  <r>
    <n v="5000"/>
    <n v="7.8153016635322876"/>
    <s v="12-i37-r"/>
    <n v="12"/>
    <x v="7"/>
  </r>
  <r>
    <n v="2500"/>
    <n v="4.4163103881866173"/>
    <s v="12-i37-r"/>
    <n v="12"/>
    <x v="7"/>
  </r>
  <r>
    <n v="2300"/>
    <n v="3.5950387652248521"/>
    <s v="12-i37-r"/>
    <n v="12"/>
    <x v="7"/>
  </r>
  <r>
    <n v="10000"/>
    <n v="15.630603327064575"/>
    <s v="12-i37-10"/>
    <n v="12"/>
    <x v="7"/>
  </r>
  <r>
    <n v="5000"/>
    <n v="7.7042789565324581"/>
    <s v="12-i37-r"/>
    <n v="12"/>
    <x v="7"/>
  </r>
  <r>
    <n v="2300"/>
    <n v="3.5439683200049306"/>
    <s v="12-i37-r"/>
    <n v="12"/>
    <x v="7"/>
  </r>
  <r>
    <n v="10000"/>
    <n v="15.408557913064916"/>
    <s v="12-i37-10"/>
    <n v="12"/>
    <x v="7"/>
  </r>
  <r>
    <n v="5000"/>
    <n v="8.5186131697759606"/>
    <s v="12-i37-r"/>
    <n v="12"/>
    <x v="7"/>
  </r>
  <r>
    <n v="3000"/>
    <n v="5.111167901865576"/>
    <s v="12-i37-r"/>
    <n v="12"/>
    <x v="7"/>
  </r>
  <r>
    <n v="2200"/>
    <n v="3.7481897947014224"/>
    <s v="12-i37-r"/>
    <n v="12"/>
    <x v="7"/>
  </r>
  <r>
    <n v="10000"/>
    <n v="17.037226339551921"/>
    <s v="12-i37-10"/>
    <n v="12"/>
    <x v="7"/>
  </r>
  <r>
    <n v="5000"/>
    <n v="7.8153016635322876"/>
    <s v="12-i37-r"/>
    <n v="12"/>
    <x v="7"/>
  </r>
  <r>
    <n v="5000"/>
    <n v="7.7042789565324581"/>
    <s v="12-i37-r"/>
    <n v="12"/>
    <x v="7"/>
  </r>
  <r>
    <n v="70000"/>
    <n v="123.65669086922529"/>
    <s v="12-i37-11"/>
    <n v="12"/>
    <x v="7"/>
  </r>
  <r>
    <n v="3500"/>
    <n v="6.1828345434612642"/>
    <s v="12-i37-12"/>
    <n v="12"/>
    <x v="7"/>
  </r>
  <r>
    <n v="3000"/>
    <n v="5.2995724658239407"/>
    <s v="12-i37-r"/>
    <n v="12"/>
    <x v="7"/>
  </r>
  <r>
    <n v="5000"/>
    <n v="8.8326207763732345"/>
    <s v="12-i37-r"/>
    <n v="12"/>
    <x v="7"/>
  </r>
  <r>
    <n v="25000"/>
    <n v="44.163103881866171"/>
    <s v="12-i37-r"/>
    <n v="12"/>
    <x v="7"/>
  </r>
  <r>
    <n v="1975"/>
    <n v="3.4888852066674274"/>
    <s v="i37-r"/>
    <m/>
    <x v="7"/>
  </r>
  <r>
    <n v="120000"/>
    <n v="211.98289863295761"/>
    <s v="i37-r"/>
    <m/>
    <x v="7"/>
  </r>
  <r>
    <n v="1975"/>
    <n v="3.4888852066674274"/>
    <s v="i37-r"/>
    <m/>
    <x v="7"/>
  </r>
  <r>
    <n v="4000"/>
    <n v="6.2522413308258304"/>
    <s v="18-i37-14"/>
    <n v="18"/>
    <x v="7"/>
  </r>
  <r>
    <n v="2000"/>
    <n v="3.1261206654129152"/>
    <s v="18-i37-r"/>
    <n v="18"/>
    <x v="7"/>
  </r>
  <r>
    <n v="2000"/>
    <n v="3.5330483105492938"/>
    <s v="18-i37-r"/>
    <n v="18"/>
    <x v="7"/>
  </r>
  <r>
    <n v="2300"/>
    <n v="4.0630055571316879"/>
    <s v="18-i37-r"/>
    <n v="18"/>
    <x v="7"/>
  </r>
  <r>
    <n v="8000"/>
    <n v="14.132193242197175"/>
    <s v="18-i37-15"/>
    <n v="18"/>
    <x v="7"/>
  </r>
  <r>
    <n v="5000"/>
    <n v="8.5186131697759606"/>
    <s v="18-i37-r"/>
    <n v="18"/>
    <x v="7"/>
  </r>
  <r>
    <n v="1500"/>
    <n v="2.555583950932788"/>
    <s v="18-i37-r"/>
    <n v="18"/>
    <x v="7"/>
  </r>
  <r>
    <n v="1500"/>
    <n v="2.3112836869597375"/>
    <s v="18-i37-r"/>
    <n v="18"/>
    <x v="7"/>
  </r>
  <r>
    <n v="1500"/>
    <n v="2.3112836869597375"/>
    <s v="18-i37-r"/>
    <n v="18"/>
    <x v="7"/>
  </r>
  <r>
    <n v="1950"/>
    <n v="3.0046687930476588"/>
    <s v="18-i37-r"/>
    <n v="18"/>
    <x v="7"/>
  </r>
  <r>
    <n v="8000"/>
    <n v="12.326846330451932"/>
    <s v="18-i37-15"/>
    <n v="18"/>
    <x v="7"/>
  </r>
  <r>
    <n v="5000"/>
    <n v="8.8326207763732345"/>
    <s v="18-i37-r"/>
    <n v="18"/>
    <x v="7"/>
  </r>
  <r>
    <n v="1500"/>
    <n v="2.6497862329119704"/>
    <s v="18-i37-r"/>
    <n v="18"/>
    <x v="7"/>
  </r>
  <r>
    <n v="3500"/>
    <n v="6.1828345434612642"/>
    <s v="18-i37-r"/>
    <n v="18"/>
    <x v="7"/>
  </r>
  <r>
    <n v="3500"/>
    <n v="6.1828345434612642"/>
    <s v="18-i37-r"/>
    <n v="18"/>
    <x v="7"/>
  </r>
  <r>
    <n v="4000"/>
    <n v="7.0660966210985876"/>
    <s v="18-i37-16"/>
    <n v="18"/>
    <x v="7"/>
  </r>
  <r>
    <n v="2300"/>
    <n v="4.0630055571316879"/>
    <s v="18-i37-r"/>
    <n v="18"/>
    <x v="7"/>
  </r>
  <r>
    <n v="5000"/>
    <n v="8.8326207763732345"/>
    <s v="18-i37-r"/>
    <n v="18"/>
    <x v="7"/>
  </r>
  <r>
    <n v="6475"/>
    <n v="11.438243905403338"/>
    <s v="i37-r"/>
    <s v=" "/>
    <x v="7"/>
  </r>
  <r>
    <n v="5000"/>
    <n v="8.8326207763732345"/>
    <s v="i37-r"/>
    <m/>
    <x v="7"/>
  </r>
  <r>
    <n v="4500"/>
    <n v="7.9493586987359111"/>
    <s v="22-i37-17"/>
    <n v="22"/>
    <x v="7"/>
  </r>
  <r>
    <n v="2100"/>
    <n v="3.7097007260767585"/>
    <s v="22-i37-r"/>
    <n v="22"/>
    <x v="7"/>
  </r>
  <r>
    <n v="8000"/>
    <n v="14.132193242197175"/>
    <s v="22-i37-18"/>
    <n v="22"/>
    <x v="7"/>
  </r>
  <r>
    <n v="5000"/>
    <n v="8.8326207763732345"/>
    <s v="22-i37-r"/>
    <n v="22"/>
    <x v="7"/>
  </r>
  <r>
    <n v="1500"/>
    <n v="2.6497862329119704"/>
    <s v="22-i37-r"/>
    <n v="22"/>
    <x v="7"/>
  </r>
  <r>
    <n v="65000"/>
    <n v="114.82407009285204"/>
    <s v="22-i37-r"/>
    <m/>
    <x v="7"/>
  </r>
  <r>
    <n v="5000"/>
    <n v="8.8326207763732345"/>
    <s v="22-i37-r"/>
    <n v="22"/>
    <x v="7"/>
  </r>
  <r>
    <n v="5000"/>
    <n v="7.8153016635322876"/>
    <s v="22-i37-r"/>
    <n v="22"/>
    <x v="7"/>
  </r>
  <r>
    <n v="2200"/>
    <n v="3.8863531416042232"/>
    <s v="22-i37-r"/>
    <n v="22"/>
    <x v="7"/>
  </r>
  <r>
    <n v="8000"/>
    <n v="12.504482661651661"/>
    <s v="22-i37-18"/>
    <n v="22"/>
    <x v="7"/>
  </r>
  <r>
    <n v="1500"/>
    <n v="2.6497862329119704"/>
    <s v="22-i37-r"/>
    <n v="22"/>
    <x v="7"/>
  </r>
  <r>
    <n v="4500"/>
    <n v="7.666751852798364"/>
    <s v="22-i37-19"/>
    <n v="22"/>
    <x v="7"/>
  </r>
  <r>
    <n v="2300"/>
    <n v="3.9185620580969416"/>
    <s v="22-i37-r"/>
    <n v="22"/>
    <x v="7"/>
  </r>
  <r>
    <n v="5000"/>
    <n v="8.5186131697759606"/>
    <s v="22-i37-r"/>
    <n v="22"/>
    <x v="7"/>
  </r>
  <r>
    <n v="3500"/>
    <n v="5.4707111644726014"/>
    <s v="i49-r"/>
    <m/>
    <x v="8"/>
  </r>
  <r>
    <n v="1950"/>
    <n v="3.4447221027855615"/>
    <s v="i49-r"/>
    <m/>
    <x v="8"/>
  </r>
  <r>
    <n v="5000"/>
    <n v="8.8326207763732345"/>
    <s v="2-i49-1"/>
    <n v="2"/>
    <x v="8"/>
  </r>
  <r>
    <n v="3500"/>
    <n v="5.9630292188431717"/>
    <s v="2-i49-r"/>
    <n v="2"/>
    <x v="8"/>
  </r>
  <r>
    <n v="1800"/>
    <n v="2.8135085988716235"/>
    <s v="2-i49-r"/>
    <n v="2"/>
    <x v="8"/>
  </r>
  <r>
    <n v="5000"/>
    <n v="7.8153016635322876"/>
    <s v="2-i49-r"/>
    <n v="2"/>
    <x v="8"/>
  </r>
  <r>
    <n v="8000"/>
    <n v="12.504482661651661"/>
    <s v="2-i49-2"/>
    <n v="2"/>
    <x v="8"/>
  </r>
  <r>
    <n v="1600"/>
    <n v="2.7259562143283071"/>
    <s v="2-i49-r"/>
    <n v="2"/>
    <x v="8"/>
  </r>
  <r>
    <n v="7000"/>
    <n v="11.926058437686343"/>
    <s v="2-i49-r"/>
    <n v="2"/>
    <x v="8"/>
  </r>
  <r>
    <n v="7000"/>
    <n v="12.365669086922528"/>
    <s v="2-i49-r"/>
    <n v="2"/>
    <x v="8"/>
  </r>
  <r>
    <n v="1500"/>
    <n v="2.6497862329119704"/>
    <s v="2-i49-r"/>
    <n v="2"/>
    <x v="8"/>
  </r>
  <r>
    <n v="5000"/>
    <n v="8.8326207763732345"/>
    <s v="2-i49-r"/>
    <n v="2"/>
    <x v="8"/>
  </r>
  <r>
    <n v="8000"/>
    <n v="12.504482661651661"/>
    <s v="2-i49-2"/>
    <n v="2"/>
    <x v="8"/>
  </r>
  <r>
    <n v="2400"/>
    <n v="3.7513447984954982"/>
    <s v="2-i49-r"/>
    <n v="2"/>
    <x v="8"/>
  </r>
  <r>
    <n v="3500"/>
    <n v="5.9630292188431717"/>
    <s v="2-i49-r"/>
    <n v="2"/>
    <x v="8"/>
  </r>
  <r>
    <n v="5000"/>
    <n v="8.5186131697759606"/>
    <s v="2-i49-3"/>
    <n v="2"/>
    <x v="8"/>
  </r>
  <r>
    <n v="1800"/>
    <n v="3.1797434794943644"/>
    <s v="2-i49-r"/>
    <n v="2"/>
    <x v="8"/>
  </r>
  <r>
    <n v="5000"/>
    <n v="8.8326207763732345"/>
    <s v="2-i49-r"/>
    <n v="2"/>
    <x v="8"/>
  </r>
  <r>
    <n v="2700"/>
    <n v="4.7696152192415466"/>
    <s v="i49-r"/>
    <m/>
    <x v="8"/>
  </r>
  <r>
    <n v="4000"/>
    <n v="7.0660966210985876"/>
    <s v="4-i49-4"/>
    <n v="4"/>
    <x v="8"/>
  </r>
  <r>
    <n v="2500"/>
    <n v="4.2593065848879803"/>
    <s v="4-i49-r"/>
    <n v="4"/>
    <x v="8"/>
  </r>
  <r>
    <n v="2500"/>
    <n v="4.2593065848879803"/>
    <s v="4-i49-r"/>
    <n v="4"/>
    <x v="8"/>
  </r>
  <r>
    <n v="1900"/>
    <n v="2.9698146321422692"/>
    <s v="4-i49-r"/>
    <n v="4"/>
    <x v="8"/>
  </r>
  <r>
    <n v="5000"/>
    <n v="7.8153016635322876"/>
    <s v="4-i49-r"/>
    <n v="4"/>
    <x v="8"/>
  </r>
  <r>
    <n v="7000"/>
    <n v="10.941422328945203"/>
    <s v="4-i49-5"/>
    <n v="4"/>
    <x v="8"/>
  </r>
  <r>
    <n v="1700"/>
    <n v="2.8963284777238263"/>
    <s v="4-i49-r"/>
    <n v="4"/>
    <x v="8"/>
  </r>
  <r>
    <n v="2000"/>
    <n v="3.4074452679103837"/>
    <s v="4-i49-r"/>
    <n v="4"/>
    <x v="8"/>
  </r>
  <r>
    <n v="2000"/>
    <n v="3.5330483105492938"/>
    <s v="4-i49-r"/>
    <n v="4"/>
    <x v="8"/>
  </r>
  <r>
    <n v="1850"/>
    <n v="3.151886872817105"/>
    <s v="4-i49-r"/>
    <n v="4"/>
    <x v="8"/>
  </r>
  <r>
    <n v="5000"/>
    <n v="7.7042789565324581"/>
    <s v="4-i49-r"/>
    <n v="4"/>
    <x v="8"/>
  </r>
  <r>
    <n v="7000"/>
    <n v="11.926058437686343"/>
    <s v="4-i49-5"/>
    <n v="4"/>
    <x v="8"/>
  </r>
  <r>
    <n v="1500"/>
    <n v="2.555583950932788"/>
    <s v="4-i49-r"/>
    <n v="4"/>
    <x v="8"/>
  </r>
  <r>
    <n v="4000"/>
    <n v="6.8148905358207674"/>
    <s v="4-i49-6"/>
    <n v="4"/>
    <x v="8"/>
  </r>
  <r>
    <n v="1900"/>
    <n v="3.3563958950218291"/>
    <s v="4-i49-r"/>
    <n v="4"/>
    <x v="8"/>
  </r>
  <r>
    <n v="5000"/>
    <n v="8.8326207763732345"/>
    <s v="i49-r"/>
    <m/>
    <x v="8"/>
  </r>
  <r>
    <n v="3700"/>
    <n v="6.5361393745161935"/>
    <s v="i49-r"/>
    <m/>
    <x v="8"/>
  </r>
  <r>
    <n v="1950"/>
    <n v="3.3222591362126241"/>
    <s v="i49-r"/>
    <m/>
    <x v="8"/>
  </r>
  <r>
    <n v="2000"/>
    <n v="3.5330483105492938"/>
    <s v="11-i49-7"/>
    <n v="11"/>
    <x v="8"/>
  </r>
  <r>
    <n v="2500"/>
    <n v="4.4163103881866173"/>
    <s v="11-i49-r"/>
    <n v="11"/>
    <x v="8"/>
  </r>
  <r>
    <n v="1900"/>
    <n v="3.2370730045148646"/>
    <s v="11-i49-r"/>
    <n v="11"/>
    <x v="8"/>
  </r>
  <r>
    <n v="5000"/>
    <n v="7.8153016635322876"/>
    <s v="11-i49-r"/>
    <n v="11"/>
    <x v="8"/>
  </r>
  <r>
    <n v="10000"/>
    <n v="15.630603327064575"/>
    <s v="11-i49-8"/>
    <n v="11"/>
    <x v="8"/>
  </r>
  <r>
    <n v="1600"/>
    <n v="2.826438648439435"/>
    <s v="11-i49-r"/>
    <n v="11"/>
    <x v="8"/>
  </r>
  <r>
    <n v="3500"/>
    <n v="6.1828345434612642"/>
    <s v="11-i49-r"/>
    <n v="11"/>
    <x v="8"/>
  </r>
  <r>
    <n v="3500"/>
    <n v="6.1828345434612642"/>
    <s v="11-i49-r"/>
    <n v="11"/>
    <x v="8"/>
  </r>
  <r>
    <n v="1900"/>
    <n v="3.3563958950218291"/>
    <s v="11-i49-r"/>
    <n v="11"/>
    <x v="8"/>
  </r>
  <r>
    <n v="5000"/>
    <n v="8.8326207763732345"/>
    <s v="11-i49-r"/>
    <n v="11"/>
    <x v="8"/>
  </r>
  <r>
    <n v="10000"/>
    <n v="17.037226339551921"/>
    <s v="11-i49-8"/>
    <n v="11"/>
    <x v="8"/>
  </r>
  <r>
    <n v="1500"/>
    <n v="2.555583950932788"/>
    <s v="11-i49-r"/>
    <n v="11"/>
    <x v="8"/>
  </r>
  <r>
    <n v="2000"/>
    <n v="3.5330483105492938"/>
    <s v="11-i49-r"/>
    <n v="11"/>
    <x v="8"/>
  </r>
  <r>
    <n v="2000"/>
    <n v="3.5330483105492938"/>
    <s v="11-i49-r"/>
    <n v="11"/>
    <x v="8"/>
  </r>
  <r>
    <n v="2500"/>
    <n v="4.4163103881866173"/>
    <s v="11-i49-r"/>
    <n v="11"/>
    <x v="8"/>
  </r>
  <r>
    <n v="2000"/>
    <n v="3.5330483105492938"/>
    <s v="11-i49-9"/>
    <n v="11"/>
    <x v="8"/>
  </r>
  <r>
    <n v="1900"/>
    <n v="3.3563958950218291"/>
    <s v="11-i49-r"/>
    <n v="11"/>
    <x v="8"/>
  </r>
  <r>
    <n v="5000"/>
    <n v="8.8326207763732345"/>
    <s v="11-i49-r"/>
    <n v="11"/>
    <x v="8"/>
  </r>
  <r>
    <n v="2500"/>
    <n v="3.852139478266229"/>
    <s v="i49-r"/>
    <m/>
    <x v="8"/>
  </r>
  <r>
    <n v="1900"/>
    <n v="3.2370730045148646"/>
    <s v="i49-r"/>
    <m/>
    <x v="8"/>
  </r>
  <r>
    <n v="6000"/>
    <n v="10.222335803731152"/>
    <s v="13-i49-10"/>
    <n v="13"/>
    <x v="8"/>
  </r>
  <r>
    <n v="4800"/>
    <n v="8.1778686429849206"/>
    <s v="13-i49-r"/>
    <n v="13"/>
    <x v="8"/>
  </r>
  <r>
    <n v="5000"/>
    <n v="8.5186131697759606"/>
    <s v="13-i49-r"/>
    <n v="13"/>
    <x v="8"/>
  </r>
  <r>
    <n v="15000"/>
    <n v="23.445904990596862"/>
    <s v="13-i49-11"/>
    <n v="13"/>
    <x v="8"/>
  </r>
  <r>
    <n v="26000"/>
    <n v="44.296788482834991"/>
    <s v="13-i49-12"/>
    <n v="13"/>
    <x v="8"/>
  </r>
  <r>
    <n v="6000"/>
    <n v="9.2451347478389501"/>
    <s v="13-i49-13"/>
    <n v="13"/>
    <x v="8"/>
  </r>
  <r>
    <n v="7500"/>
    <n v="11.556418434798687"/>
    <s v="13-i49-r"/>
    <n v="13"/>
    <x v="8"/>
  </r>
  <r>
    <n v="5000"/>
    <n v="7.8153016635322876"/>
    <s v="13-i49-r"/>
    <n v="13"/>
    <x v="8"/>
  </r>
  <r>
    <n v="25000"/>
    <n v="38.521394782662291"/>
    <s v="13-i49-14"/>
    <n v="13"/>
    <x v="8"/>
  </r>
  <r>
    <n v="13000"/>
    <n v="20.031125286984391"/>
    <s v="13-i49-r"/>
    <n v="13"/>
    <x v="8"/>
  </r>
  <r>
    <n v="2600"/>
    <n v="4.0062250573968781"/>
    <s v="i49-r"/>
    <m/>
    <x v="8"/>
  </r>
  <r>
    <n v="3000"/>
    <n v="4.6891809981193724"/>
    <s v="17-i49-15"/>
    <n v="17"/>
    <x v="8"/>
  </r>
  <r>
    <n v="5000"/>
    <n v="8.8326207763732345"/>
    <s v="17-i49-r"/>
    <n v="17"/>
    <x v="8"/>
  </r>
  <r>
    <n v="1950"/>
    <n v="3.4447221027855615"/>
    <s v="17-i49-r"/>
    <n v="17"/>
    <x v="8"/>
  </r>
  <r>
    <n v="5000"/>
    <n v="8.8326207763732345"/>
    <s v="17-i49-r"/>
    <n v="17"/>
    <x v="8"/>
  </r>
  <r>
    <n v="8000"/>
    <n v="14.132193242197175"/>
    <s v="17-i49-16"/>
    <n v="17"/>
    <x v="8"/>
  </r>
  <r>
    <n v="3500"/>
    <n v="6.1828345434612642"/>
    <s v="17-i49-r"/>
    <n v="17"/>
    <x v="8"/>
  </r>
  <r>
    <n v="3500"/>
    <n v="6.1828345434612642"/>
    <s v="17-i49-r"/>
    <n v="17"/>
    <x v="8"/>
  </r>
  <r>
    <n v="1800"/>
    <n v="3.1797434794943644"/>
    <s v="17-i49-r"/>
    <n v="17"/>
    <x v="8"/>
  </r>
  <r>
    <n v="5000"/>
    <n v="8.8326207763732345"/>
    <s v="17-i49-r"/>
    <n v="17"/>
    <x v="8"/>
  </r>
  <r>
    <n v="8000"/>
    <n v="12.326846330451932"/>
    <s v="17-i49-16"/>
    <n v="17"/>
    <x v="8"/>
  </r>
  <r>
    <n v="1800"/>
    <n v="3.1797434794943644"/>
    <s v="17-i49-r"/>
    <n v="17"/>
    <x v="8"/>
  </r>
  <r>
    <n v="120000"/>
    <n v="211.98289863295761"/>
    <s v="i49-r"/>
    <m/>
    <x v="8"/>
  </r>
  <r>
    <n v="5000"/>
    <n v="8.5186131697759606"/>
    <s v="17-i49-r"/>
    <n v="17"/>
    <x v="8"/>
  </r>
  <r>
    <n v="3000"/>
    <n v="5.2995724658239407"/>
    <s v="17-i49-17"/>
    <n v="17"/>
    <x v="8"/>
  </r>
  <r>
    <n v="1950"/>
    <n v="3.4447221027855615"/>
    <s v="17-i49-r"/>
    <n v="17"/>
    <x v="8"/>
  </r>
  <r>
    <n v="5000"/>
    <n v="8.8326207763732345"/>
    <s v="17-i49-r"/>
    <n v="17"/>
    <x v="8"/>
  </r>
  <r>
    <n v="1600"/>
    <n v="2.826438648439435"/>
    <s v="17-i49-r"/>
    <n v="17"/>
    <x v="8"/>
  </r>
  <r>
    <n v="1900"/>
    <n v="3.3563958950218291"/>
    <s v="i49-r"/>
    <m/>
    <x v="8"/>
  </r>
  <r>
    <n v="2500"/>
    <n v="4.4163103881866173"/>
    <s v="i49-r"/>
    <m/>
    <x v="8"/>
  </r>
  <r>
    <n v="4000"/>
    <n v="7.0660966210985876"/>
    <s v="21-i49-18"/>
    <n v="21"/>
    <x v="8"/>
  </r>
  <r>
    <n v="2500"/>
    <n v="4.4163103881866173"/>
    <s v="21-i49-19"/>
    <n v="21"/>
    <x v="8"/>
  </r>
  <r>
    <n v="1900"/>
    <n v="3.2370730045148646"/>
    <s v="21-i49-r"/>
    <n v="21"/>
    <x v="8"/>
  </r>
  <r>
    <n v="5000"/>
    <n v="8.8326207763732345"/>
    <s v="21-i49-r"/>
    <n v="21"/>
    <x v="8"/>
  </r>
  <r>
    <n v="8000"/>
    <n v="14.132193242197175"/>
    <s v="21-i49-20"/>
    <n v="21"/>
    <x v="8"/>
  </r>
  <r>
    <n v="3000"/>
    <n v="5.2995724658239407"/>
    <s v="21-i49-r"/>
    <n v="21"/>
    <x v="8"/>
  </r>
  <r>
    <n v="3000"/>
    <n v="4.6891809981193724"/>
    <s v="21-i49-r"/>
    <n v="21"/>
    <x v="8"/>
  </r>
  <r>
    <n v="1950"/>
    <n v="3.4447221027855615"/>
    <s v="21-i49-r"/>
    <n v="21"/>
    <x v="8"/>
  </r>
  <r>
    <n v="5000"/>
    <n v="7.8153016635322876"/>
    <s v="21-i49-r"/>
    <n v="21"/>
    <x v="8"/>
  </r>
  <r>
    <n v="8000"/>
    <n v="14.132193242197175"/>
    <s v="21-i49-20"/>
    <n v="21"/>
    <x v="8"/>
  </r>
  <r>
    <n v="2100"/>
    <n v="3.7097007260767585"/>
    <s v="21-i49-r"/>
    <n v="21"/>
    <x v="8"/>
  </r>
  <r>
    <n v="2500"/>
    <n v="3.9076508317661438"/>
    <s v="21-i49-21"/>
    <n v="21"/>
    <x v="8"/>
  </r>
  <r>
    <n v="4000"/>
    <n v="7.0660966210985876"/>
    <s v="21-i49-22"/>
    <n v="21"/>
    <x v="8"/>
  </r>
  <r>
    <n v="1950"/>
    <n v="3.4447221027855615"/>
    <s v="21-i49-r"/>
    <n v="21"/>
    <x v="8"/>
  </r>
  <r>
    <n v="5000"/>
    <n v="8.8326207763732345"/>
    <s v="21-i49-r"/>
    <n v="21"/>
    <x v="8"/>
  </r>
  <r>
    <n v="1200"/>
    <n v="2.0444671607462301"/>
    <s v="21-i49-r"/>
    <n v="21"/>
    <x v="8"/>
  </r>
  <r>
    <n v="80000"/>
    <n v="136.29781071641537"/>
    <s v="i54-1"/>
    <m/>
    <x v="9"/>
  </r>
  <r>
    <n v="1600"/>
    <n v="2.7259562143283071"/>
    <s v="i54-r"/>
    <m/>
    <x v="9"/>
  </r>
  <r>
    <n v="1600"/>
    <n v="2.7259562143283071"/>
    <s v="i54-r"/>
    <m/>
    <x v="9"/>
  </r>
  <r>
    <n v="1950"/>
    <n v="3.4447221027855615"/>
    <s v="i54-r"/>
    <m/>
    <x v="9"/>
  </r>
  <r>
    <n v="1000"/>
    <n v="1.7665241552746469"/>
    <s v="i54-r"/>
    <m/>
    <x v="9"/>
  </r>
  <r>
    <n v="1600"/>
    <n v="2.826438648439435"/>
    <s v="i54-r"/>
    <m/>
    <x v="9"/>
  </r>
  <r>
    <n v="1950"/>
    <n v="3.4447221027855615"/>
    <s v="i54-r"/>
    <m/>
    <x v="9"/>
  </r>
  <r>
    <n v="1800"/>
    <n v="3.1797434794943644"/>
    <s v="i54-r"/>
    <m/>
    <x v="9"/>
  </r>
  <r>
    <n v="1750"/>
    <n v="2.9815146094215859"/>
    <s v="i54-r"/>
    <m/>
    <x v="9"/>
  </r>
  <r>
    <n v="1800"/>
    <n v="2.8135085988716235"/>
    <s v="i54-r"/>
    <m/>
    <x v="9"/>
  </r>
  <r>
    <n v="1500"/>
    <n v="2.555583950932788"/>
    <s v="i54-r"/>
    <m/>
    <x v="9"/>
  </r>
  <r>
    <n v="1500"/>
    <n v="2.3445904990596862"/>
    <s v="9-i54-2"/>
    <n v="9"/>
    <x v="9"/>
  </r>
  <r>
    <n v="10000"/>
    <n v="17.665241552746469"/>
    <s v="9-i54-3"/>
    <n v="9"/>
    <x v="9"/>
  </r>
  <r>
    <n v="5000"/>
    <n v="8.8326207763732345"/>
    <s v="9-i54-r"/>
    <n v="9"/>
    <x v="9"/>
  </r>
  <r>
    <n v="1850"/>
    <n v="2.8505832139170093"/>
    <s v="9-i54-r"/>
    <n v="9"/>
    <x v="9"/>
  </r>
  <r>
    <n v="10000"/>
    <n v="17.665241552746469"/>
    <s v="9-i54-3"/>
    <n v="9"/>
    <x v="9"/>
  </r>
  <r>
    <n v="5000"/>
    <n v="8.8326207763732345"/>
    <s v="9-i54-r"/>
    <n v="9"/>
    <x v="9"/>
  </r>
  <r>
    <n v="1700"/>
    <n v="3.0030910639668997"/>
    <s v="9-i54-r"/>
    <n v="9"/>
    <x v="9"/>
  </r>
  <r>
    <n v="1500"/>
    <n v="2.6497862329119704"/>
    <s v="9-i54-4"/>
    <n v="9"/>
    <x v="9"/>
  </r>
  <r>
    <n v="5000"/>
    <n v="8.8326207763732345"/>
    <s v="9-i54-r"/>
    <n v="9"/>
    <x v="9"/>
  </r>
  <r>
    <n v="1750"/>
    <n v="3.0914172717306321"/>
    <s v="9-i54-r"/>
    <n v="9"/>
    <x v="9"/>
  </r>
  <r>
    <n v="1800"/>
    <n v="3.1797434794943644"/>
    <s v="i54-r"/>
    <m/>
    <x v="9"/>
  </r>
  <r>
    <n v="1900"/>
    <n v="3.3563958950218291"/>
    <s v="i54-r"/>
    <s v=" "/>
    <x v="9"/>
  </r>
  <r>
    <n v="1500"/>
    <n v="2.6497862329119704"/>
    <s v="i54-r"/>
    <m/>
    <x v="9"/>
  </r>
  <r>
    <n v="5000"/>
    <n v="8.8326207763732345"/>
    <s v="12-i54-5"/>
    <n v="12"/>
    <x v="9"/>
  </r>
  <r>
    <n v="15000"/>
    <n v="26.497862329119702"/>
    <s v="12-i54-6"/>
    <n v="12"/>
    <x v="9"/>
  </r>
  <r>
    <n v="5000"/>
    <n v="8.8326207763732345"/>
    <s v="12-i54-r"/>
    <n v="12"/>
    <x v="9"/>
  </r>
  <r>
    <n v="1800"/>
    <n v="3.1797434794943644"/>
    <s v="12-i54-r"/>
    <n v="12"/>
    <x v="9"/>
  </r>
  <r>
    <n v="15000"/>
    <n v="23.445904990596862"/>
    <s v="12-i54-6"/>
    <n v="12"/>
    <x v="9"/>
  </r>
  <r>
    <n v="5000"/>
    <n v="8.8326207763732345"/>
    <s v="12-i54-r"/>
    <n v="12"/>
    <x v="9"/>
  </r>
  <r>
    <n v="2000"/>
    <n v="3.5330483105492938"/>
    <s v="12-i54-r"/>
    <n v="12"/>
    <x v="9"/>
  </r>
  <r>
    <n v="15000"/>
    <n v="26.497862329119702"/>
    <s v="12-i54-6"/>
    <n v="12"/>
    <x v="9"/>
  </r>
  <r>
    <n v="5000"/>
    <n v="8.8326207763732345"/>
    <s v="12-i54-r"/>
    <n v="12"/>
    <x v="9"/>
  </r>
  <r>
    <n v="2000"/>
    <n v="3.5330483105492938"/>
    <s v="12-i54-r"/>
    <n v="12"/>
    <x v="9"/>
  </r>
  <r>
    <n v="7500"/>
    <n v="13.248931164559851"/>
    <s v="12-i54-r"/>
    <n v="12"/>
    <x v="9"/>
  </r>
  <r>
    <n v="15000"/>
    <n v="25.555839509327878"/>
    <s v="12-i54-6"/>
    <n v="12"/>
    <x v="9"/>
  </r>
  <r>
    <n v="5000"/>
    <n v="8.5186131697759606"/>
    <s v="12-i54-r"/>
    <n v="12"/>
    <x v="9"/>
  </r>
  <r>
    <n v="2000"/>
    <n v="3.4074452679103837"/>
    <s v="12-i54-r"/>
    <n v="12"/>
    <x v="9"/>
  </r>
  <r>
    <n v="15000"/>
    <n v="26.497862329119702"/>
    <s v="12-i54-6"/>
    <n v="12"/>
    <x v="9"/>
  </r>
  <r>
    <n v="5000"/>
    <n v="8.5186131697759606"/>
    <s v="12-i54-r"/>
    <n v="12"/>
    <x v="9"/>
  </r>
  <r>
    <n v="2000"/>
    <n v="3.5330483105492938"/>
    <s v="12-i54-r"/>
    <n v="12"/>
    <x v="9"/>
  </r>
  <r>
    <n v="5000"/>
    <n v="8.8326207763732345"/>
    <s v="12-i54-7"/>
    <n v="12"/>
    <x v="9"/>
  </r>
  <r>
    <n v="5000"/>
    <n v="8.8326207763732345"/>
    <s v="12-i54-r"/>
    <n v="12"/>
    <x v="9"/>
  </r>
  <r>
    <n v="1800"/>
    <n v="3.0667007411193454"/>
    <s v="i54-r"/>
    <m/>
    <x v="9"/>
  </r>
  <r>
    <n v="50000"/>
    <n v="88.326207763732342"/>
    <s v="i54-r"/>
    <m/>
    <x v="9"/>
  </r>
  <r>
    <n v="50000"/>
    <n v="88.326207763732342"/>
    <s v="i54-r"/>
    <m/>
    <x v="9"/>
  </r>
  <r>
    <n v="2250"/>
    <n v="3.9746793493679555"/>
    <s v="i54-r"/>
    <m/>
    <x v="9"/>
  </r>
  <r>
    <n v="1800"/>
    <n v="3.1797434794943644"/>
    <s v="i54-r"/>
    <m/>
    <x v="9"/>
  </r>
  <r>
    <n v="15000"/>
    <n v="26.497862329119702"/>
    <s v="19-i54-8"/>
    <n v="19"/>
    <x v="9"/>
  </r>
  <r>
    <n v="5000"/>
    <n v="8.8326207763732345"/>
    <s v="19-i54-r"/>
    <n v="19"/>
    <x v="9"/>
  </r>
  <r>
    <n v="1600"/>
    <n v="2.826438648439435"/>
    <s v="19-i54-r"/>
    <n v="19"/>
    <x v="9"/>
  </r>
  <r>
    <n v="4000"/>
    <n v="7.0660966210985876"/>
    <s v="i54-9"/>
    <m/>
    <x v="9"/>
  </r>
  <r>
    <n v="10000"/>
    <n v="15.630603327064575"/>
    <s v="i54-10"/>
    <m/>
    <x v="9"/>
  </r>
  <r>
    <n v="5000"/>
    <n v="8.8326207763732345"/>
    <s v="i54-r"/>
    <m/>
    <x v="9"/>
  </r>
  <r>
    <n v="1850"/>
    <n v="3.2680696872580968"/>
    <s v="i54-r"/>
    <m/>
    <x v="9"/>
  </r>
  <r>
    <n v="4000"/>
    <n v="7.0660966210985876"/>
    <s v="i54-11"/>
    <m/>
    <x v="9"/>
  </r>
  <r>
    <n v="5000"/>
    <n v="8.8326207763732345"/>
    <s v="i54-r"/>
    <m/>
    <x v="9"/>
  </r>
  <r>
    <n v="2000"/>
    <n v="3.5330483105492938"/>
    <s v="i54-r"/>
    <m/>
    <x v="9"/>
  </r>
  <r>
    <n v="5000"/>
    <n v="8.8326207763732345"/>
    <s v="i54-r"/>
    <m/>
    <x v="9"/>
  </r>
  <r>
    <n v="50000"/>
    <n v="88.326207763732342"/>
    <s v="i54-r"/>
    <m/>
    <x v="9"/>
  </r>
  <r>
    <n v="1900"/>
    <n v="3.3563958950218291"/>
    <s v="i69-r"/>
    <m/>
    <x v="10"/>
  </r>
  <r>
    <n v="15000"/>
    <n v="26.497862329119702"/>
    <s v="i69-r"/>
    <n v="1"/>
    <x v="10"/>
  </r>
  <r>
    <n v="1900"/>
    <n v="3.3563958950218291"/>
    <s v="1-i69-r"/>
    <n v="1"/>
    <x v="10"/>
  </r>
  <r>
    <n v="40000"/>
    <n v="70.660966210985876"/>
    <s v="1-i69-1"/>
    <n v="1"/>
    <x v="10"/>
  </r>
  <r>
    <n v="40000"/>
    <n v="70.660966210985876"/>
    <s v="1-i69-1"/>
    <n v="1"/>
    <x v="10"/>
  </r>
  <r>
    <n v="10000"/>
    <n v="17.665241552746469"/>
    <s v="1-i69-r"/>
    <n v="1"/>
    <x v="10"/>
  </r>
  <r>
    <n v="5000"/>
    <n v="8.8326207763732345"/>
    <s v="1-i69-r"/>
    <n v="1"/>
    <x v="10"/>
  </r>
  <r>
    <n v="3550"/>
    <n v="6.2711607512249961"/>
    <s v="1-i69-r"/>
    <n v="1"/>
    <x v="10"/>
  </r>
  <r>
    <n v="120000"/>
    <n v="211.98289863295761"/>
    <s v="i69-r"/>
    <m/>
    <x v="10"/>
  </r>
  <r>
    <n v="1900"/>
    <n v="3.3563958950218291"/>
    <s v="i69-r"/>
    <m/>
    <x v="10"/>
  </r>
  <r>
    <n v="1900"/>
    <n v="3.3563958950218291"/>
    <s v="i69-r"/>
    <m/>
    <x v="10"/>
  </r>
  <r>
    <n v="1900"/>
    <n v="3.3563958950218291"/>
    <s v="i69-r"/>
    <m/>
    <x v="10"/>
  </r>
  <r>
    <n v="5000"/>
    <n v="8.8326207763732345"/>
    <s v="i69-r"/>
    <m/>
    <x v="10"/>
  </r>
  <r>
    <n v="3500"/>
    <n v="6.1828345434612642"/>
    <s v="8-i69-2"/>
    <n v="8"/>
    <x v="10"/>
  </r>
  <r>
    <n v="2000"/>
    <n v="3.5330483105492938"/>
    <s v="8-i69-r"/>
    <n v="8"/>
    <x v="10"/>
  </r>
  <r>
    <n v="2000"/>
    <n v="3.5330483105492938"/>
    <s v="8-i69-r"/>
    <n v="8"/>
    <x v="10"/>
  </r>
  <r>
    <n v="5000"/>
    <n v="8.8326207763732345"/>
    <s v="8-i69-r"/>
    <n v="8"/>
    <x v="10"/>
  </r>
  <r>
    <n v="2000"/>
    <n v="3.5330483105492938"/>
    <s v="8-i69-r"/>
    <n v="8"/>
    <x v="10"/>
  </r>
  <r>
    <n v="5000"/>
    <n v="8.5186131697759606"/>
    <s v="8-i69-r"/>
    <n v="8"/>
    <x v="10"/>
  </r>
  <r>
    <n v="2000"/>
    <n v="3.5330483105492938"/>
    <s v="i69-r"/>
    <m/>
    <x v="10"/>
  </r>
  <r>
    <n v="1500"/>
    <n v="2.6497862329119704"/>
    <s v="10-i69-5"/>
    <n v="10"/>
    <x v="10"/>
  </r>
  <r>
    <n v="3000"/>
    <n v="5.2995724658239407"/>
    <s v="10-i69-r"/>
    <n v="10"/>
    <x v="10"/>
  </r>
  <r>
    <n v="3000"/>
    <n v="5.2995724658239407"/>
    <s v="10-i69-r"/>
    <n v="10"/>
    <x v="10"/>
  </r>
  <r>
    <n v="1000"/>
    <n v="1.7665241552746469"/>
    <s v="10-i69-r"/>
    <n v="10"/>
    <x v="10"/>
  </r>
  <r>
    <n v="5000"/>
    <n v="8.8326207763732345"/>
    <s v="10-i69-r"/>
    <n v="10"/>
    <x v="10"/>
  </r>
  <r>
    <n v="8000"/>
    <n v="12.504482661651661"/>
    <s v="10-i69-6"/>
    <n v="10"/>
    <x v="10"/>
  </r>
  <r>
    <n v="3000"/>
    <n v="4.6891809981193724"/>
    <s v="10-i69-r"/>
    <n v="10"/>
    <x v="10"/>
  </r>
  <r>
    <n v="3000"/>
    <n v="4.6891809981193724"/>
    <s v="10-i69-r"/>
    <n v="10"/>
    <x v="10"/>
  </r>
  <r>
    <n v="1000"/>
    <n v="1.7665241552746469"/>
    <s v="10-i69-r"/>
    <n v="10"/>
    <x v="10"/>
  </r>
  <r>
    <n v="5000"/>
    <n v="8.8326207763732345"/>
    <s v="10-i69-r"/>
    <n v="10"/>
    <x v="10"/>
  </r>
  <r>
    <n v="2900"/>
    <n v="4.9407956384700569"/>
    <s v="10-i69-r"/>
    <n v="10"/>
    <x v="10"/>
  </r>
  <r>
    <n v="8000"/>
    <n v="14.132193242197175"/>
    <s v="10-i69-6"/>
    <n v="10"/>
    <x v="10"/>
  </r>
  <r>
    <n v="2000"/>
    <n v="3.5330483105492938"/>
    <s v="10-i69-7"/>
    <n v="10"/>
    <x v="10"/>
  </r>
  <r>
    <n v="1000"/>
    <n v="1.7665241552746469"/>
    <s v="10-i69-r"/>
    <n v="10"/>
    <x v="10"/>
  </r>
  <r>
    <n v="5000"/>
    <n v="8.8326207763732345"/>
    <s v="10-i69-r"/>
    <n v="10"/>
    <x v="10"/>
  </r>
  <r>
    <n v="1800"/>
    <n v="3.1797434794943644"/>
    <s v="i69-r"/>
    <m/>
    <x v="10"/>
  </r>
  <r>
    <n v="1900"/>
    <n v="3.3563958950218291"/>
    <s v="i69-r"/>
    <m/>
    <x v="10"/>
  </r>
  <r>
    <n v="1900"/>
    <n v="3.3563958950218291"/>
    <s v="i69-r"/>
    <m/>
    <x v="10"/>
  </r>
  <r>
    <n v="1900"/>
    <n v="3.3563958950218291"/>
    <s v="i69-r"/>
    <m/>
    <x v="10"/>
  </r>
  <r>
    <n v="1000"/>
    <n v="1.7665241552746469"/>
    <s v="14-i69-8"/>
    <n v="14"/>
    <x v="10"/>
  </r>
  <r>
    <n v="2000"/>
    <n v="3.5330483105492938"/>
    <s v="14-i69-r"/>
    <n v="14"/>
    <x v="10"/>
  </r>
  <r>
    <n v="5000"/>
    <n v="8.8326207763732345"/>
    <s v="14-i69-r"/>
    <n v="14"/>
    <x v="10"/>
  </r>
  <r>
    <n v="8000"/>
    <n v="14.132193242197175"/>
    <s v="14-i69-9"/>
    <n v="14"/>
    <x v="10"/>
  </r>
  <r>
    <n v="2000"/>
    <n v="3.5330483105492938"/>
    <s v="14-i69-r"/>
    <n v="14"/>
    <x v="10"/>
  </r>
  <r>
    <n v="3000"/>
    <n v="5.2995724658239407"/>
    <s v="14-i69-r"/>
    <n v="14"/>
    <x v="10"/>
  </r>
  <r>
    <n v="3000"/>
    <n v="5.111167901865576"/>
    <s v="14-i69-r"/>
    <n v="14"/>
    <x v="10"/>
  </r>
  <r>
    <n v="2000"/>
    <n v="3.5330483105492938"/>
    <s v="14-i69-r"/>
    <n v="14"/>
    <x v="10"/>
  </r>
  <r>
    <n v="1800"/>
    <n v="2.8135085988716235"/>
    <s v="14-i69-r"/>
    <n v="14"/>
    <x v="10"/>
  </r>
  <r>
    <n v="5000"/>
    <n v="8.8326207763732345"/>
    <s v="14-i69-r"/>
    <n v="14"/>
    <x v="10"/>
  </r>
  <r>
    <n v="2700"/>
    <n v="4.7696152192415466"/>
    <s v="14-i69r"/>
    <n v="14"/>
    <x v="10"/>
  </r>
  <r>
    <n v="8000"/>
    <n v="13.629781071641535"/>
    <s v="14-i69-9"/>
    <n v="14"/>
    <x v="10"/>
  </r>
  <r>
    <n v="2000"/>
    <n v="3.5330483105492938"/>
    <s v="14-i69-10"/>
    <n v="14"/>
    <x v="10"/>
  </r>
  <r>
    <n v="1000"/>
    <n v="1.7665241552746469"/>
    <s v="14-i69-r"/>
    <n v="14"/>
    <x v="10"/>
  </r>
  <r>
    <n v="5000"/>
    <n v="8.8326207763732345"/>
    <s v="14-i69"/>
    <n v="14"/>
    <x v="10"/>
  </r>
  <r>
    <n v="1900"/>
    <n v="3.3563958950218291"/>
    <s v="i69-r"/>
    <m/>
    <x v="10"/>
  </r>
  <r>
    <n v="1900"/>
    <n v="3.3563958950218291"/>
    <s v="i69-r"/>
    <m/>
    <x v="10"/>
  </r>
  <r>
    <n v="1500"/>
    <n v="2.6497862329119704"/>
    <s v="20-i69-11"/>
    <n v="20"/>
    <x v="10"/>
  </r>
  <r>
    <n v="500"/>
    <n v="0.88326207763732345"/>
    <s v="20-i69-r"/>
    <n v="20"/>
    <x v="10"/>
  </r>
  <r>
    <n v="1500"/>
    <n v="2.6497862329119704"/>
    <s v="20-i69-r"/>
    <n v="20"/>
    <x v="10"/>
  </r>
  <r>
    <n v="2000"/>
    <n v="3.5330483105492938"/>
    <s v="20-i69-r"/>
    <n v="20"/>
    <x v="10"/>
  </r>
  <r>
    <n v="5000"/>
    <n v="8.8326207763732345"/>
    <s v="20-i69-r"/>
    <n v="20"/>
    <x v="10"/>
  </r>
  <r>
    <n v="8000"/>
    <n v="13.629781071641535"/>
    <s v="20-i69-12"/>
    <n v="20"/>
    <x v="10"/>
  </r>
  <r>
    <n v="3500"/>
    <n v="5.9630292188431717"/>
    <s v="20-i69-r"/>
    <n v="20"/>
    <x v="10"/>
  </r>
</pivotCacheRecords>
</file>

<file path=xl/pivotCache/pivotCacheRecords3.xml><?xml version="1.0" encoding="utf-8"?>
<pivotCacheRecords xmlns="http://schemas.openxmlformats.org/spreadsheetml/2006/main" xmlns:r="http://schemas.openxmlformats.org/officeDocument/2006/relationships" count="1100">
  <r>
    <d v="2023-10-02T00:00:00"/>
    <s v="Local Transport"/>
    <x v="0"/>
    <x v="0"/>
    <n v="1600"/>
    <n v="2.6838327652006031"/>
    <s v="ann-r"/>
    <m/>
    <x v="0"/>
    <s v="LAGA Cameroon"/>
    <x v="0"/>
    <n v="596.16233199999999"/>
  </r>
  <r>
    <d v="2023-10-02T00:00:00"/>
    <s v="Local Transport"/>
    <x v="0"/>
    <x v="1"/>
    <n v="1900"/>
    <n v="3.1870514086757162"/>
    <s v="aim-r"/>
    <m/>
    <x v="1"/>
    <s v="LAGA Cameroon"/>
    <x v="0"/>
    <n v="596.16233199999999"/>
  </r>
  <r>
    <d v="2023-10-02T00:00:00"/>
    <s v="Local Transport"/>
    <x v="0"/>
    <x v="2"/>
    <n v="2900"/>
    <n v="4.8644468869260935"/>
    <s v="Arrey-r"/>
    <m/>
    <x v="2"/>
    <s v="LAGA Cameroon"/>
    <x v="1"/>
    <n v="596.16233199999999"/>
  </r>
  <r>
    <d v="2023-10-02T00:00:00"/>
    <s v="Local Transport"/>
    <x v="0"/>
    <x v="1"/>
    <n v="1350"/>
    <n v="2.2644838956380089"/>
    <s v="fr-r"/>
    <m/>
    <x v="3"/>
    <s v="LAGA Cameroon"/>
    <x v="0"/>
    <n v="596.16233199999999"/>
  </r>
  <r>
    <d v="2023-10-02T00:00:00"/>
    <s v="Local Transport"/>
    <x v="0"/>
    <x v="3"/>
    <n v="1000"/>
    <n v="1.6595893478925787"/>
    <s v="i23-r"/>
    <m/>
    <x v="4"/>
    <s v="LAGA Cameroon"/>
    <x v="2"/>
    <n v="602.55870000000004"/>
  </r>
  <r>
    <d v="2023-10-02T00:00:00"/>
    <s v="Local Transport"/>
    <x v="0"/>
    <x v="3"/>
    <n v="1900"/>
    <n v="3.1532197609958996"/>
    <s v="i27-r"/>
    <m/>
    <x v="5"/>
    <s v="LAGA Cameroon"/>
    <x v="2"/>
    <n v="602.55870000000004"/>
  </r>
  <r>
    <d v="2023-10-02T00:00:00"/>
    <s v="Local Transport"/>
    <x v="0"/>
    <x v="3"/>
    <n v="2900"/>
    <n v="4.8128091088884783"/>
    <s v="i49-r"/>
    <m/>
    <x v="6"/>
    <s v="LAGA Cameroon"/>
    <x v="2"/>
    <n v="602.55870000000004"/>
  </r>
  <r>
    <d v="2023-10-02T00:00:00"/>
    <s v="Local Transport"/>
    <x v="0"/>
    <x v="3"/>
    <n v="1900"/>
    <n v="3.1532197609958996"/>
    <s v="i54-r"/>
    <m/>
    <x v="7"/>
    <s v="LAGA Cameroon"/>
    <x v="2"/>
    <n v="602.55870000000004"/>
  </r>
  <r>
    <d v="2023-10-02T00:00:00"/>
    <s v="Local Transport"/>
    <x v="0"/>
    <x v="3"/>
    <n v="4900"/>
    <n v="8.1319878046736349"/>
    <s v="i69-r"/>
    <m/>
    <x v="8"/>
    <s v="LAGA Cameroon"/>
    <x v="2"/>
    <n v="602.55870000000004"/>
  </r>
  <r>
    <d v="2023-10-02T00:00:00"/>
    <s v="Local Transport"/>
    <x v="0"/>
    <x v="2"/>
    <n v="1650"/>
    <n v="2.767702539113122"/>
    <s v="eri-r"/>
    <m/>
    <x v="9"/>
    <s v="LAGA Cameroon"/>
    <x v="1"/>
    <n v="596.16233199999999"/>
  </r>
  <r>
    <d v="2023-10-02T00:00:00"/>
    <s v="Local Transport"/>
    <x v="0"/>
    <x v="1"/>
    <n v="1500"/>
    <n v="2.5160932173755652"/>
    <s v="ste-r"/>
    <m/>
    <x v="10"/>
    <s v="LAGA Cameroon"/>
    <x v="0"/>
    <n v="596.16233199999999"/>
  </r>
  <r>
    <d v="2023-10-02T00:00:00"/>
    <s v="Local Transport"/>
    <x v="0"/>
    <x v="1"/>
    <n v="1500"/>
    <n v="2.5160932173755652"/>
    <s v="Love-r"/>
    <m/>
    <x v="11"/>
    <s v="LAGA Cameroon"/>
    <x v="0"/>
    <n v="596.16233199999999"/>
  </r>
  <r>
    <d v="2023-10-02T00:00:00"/>
    <s v="Local Transport"/>
    <x v="0"/>
    <x v="4"/>
    <n v="2800"/>
    <n v="4.6967073391010556"/>
    <s v="Luc-r"/>
    <m/>
    <x v="12"/>
    <s v="LAGA Cameroon"/>
    <x v="1"/>
    <n v="596.16233199999999"/>
  </r>
  <r>
    <d v="2023-10-02T00:00:00"/>
    <s v="Office cleaning"/>
    <x v="1"/>
    <x v="4"/>
    <n v="12000"/>
    <n v="20.128745739004522"/>
    <s v="Luc-1"/>
    <m/>
    <x v="12"/>
    <s v="LAGA Cameroon"/>
    <x v="1"/>
    <n v="596.16233199999999"/>
  </r>
  <r>
    <d v="2023-10-02T00:00:00"/>
    <s v="Phone"/>
    <x v="2"/>
    <x v="2"/>
    <n v="5000"/>
    <n v="8.3869773912518841"/>
    <s v="Phone-1"/>
    <m/>
    <x v="2"/>
    <s v="LAGA Cameroon"/>
    <x v="1"/>
    <n v="596.16233199999999"/>
  </r>
  <r>
    <d v="2023-10-02T00:00:00"/>
    <s v="Phone"/>
    <x v="2"/>
    <x v="2"/>
    <n v="5000"/>
    <n v="8.3869773912518841"/>
    <s v="Phone-2"/>
    <m/>
    <x v="9"/>
    <s v="LAGA Cameroon"/>
    <x v="1"/>
    <n v="596.16233199999999"/>
  </r>
  <r>
    <d v="2023-10-02T00:00:00"/>
    <s v="Phone"/>
    <x v="2"/>
    <x v="1"/>
    <n v="5000"/>
    <n v="8.3869773912518841"/>
    <s v="Phone-3"/>
    <m/>
    <x v="1"/>
    <s v="LAGA Cameroon"/>
    <x v="0"/>
    <n v="596.16233199999999"/>
  </r>
  <r>
    <d v="2023-10-02T00:00:00"/>
    <s v="Phone"/>
    <x v="2"/>
    <x v="3"/>
    <n v="5000"/>
    <n v="8.2979467394628941"/>
    <s v="Phone-4"/>
    <m/>
    <x v="5"/>
    <s v="LAGA Cameroon"/>
    <x v="2"/>
    <n v="602.55870000000004"/>
  </r>
  <r>
    <d v="2023-10-02T00:00:00"/>
    <s v="Phone"/>
    <x v="2"/>
    <x v="1"/>
    <n v="2500"/>
    <n v="4.1934886956259421"/>
    <s v="Phone-5"/>
    <m/>
    <x v="11"/>
    <s v="LAGA Cameroon"/>
    <x v="0"/>
    <n v="596.16233199999999"/>
  </r>
  <r>
    <d v="2023-10-02T00:00:00"/>
    <s v="Phone"/>
    <x v="2"/>
    <x v="1"/>
    <n v="2500"/>
    <n v="4.1934886956259421"/>
    <s v="Phone-6"/>
    <m/>
    <x v="10"/>
    <s v="LAGA Cameroon"/>
    <x v="0"/>
    <n v="596.16233199999999"/>
  </r>
  <r>
    <d v="2023-10-02T00:00:00"/>
    <s v="Phone"/>
    <x v="2"/>
    <x v="0"/>
    <n v="2500"/>
    <n v="4.1934886956259421"/>
    <s v="Phone-7"/>
    <m/>
    <x v="0"/>
    <s v="LAGA Cameroon"/>
    <x v="0"/>
    <n v="596.16233199999999"/>
  </r>
  <r>
    <d v="2023-10-02T00:00:00"/>
    <s v="Phone"/>
    <x v="2"/>
    <x v="3"/>
    <n v="2500"/>
    <n v="4.148973369731447"/>
    <s v="Phone-8"/>
    <m/>
    <x v="6"/>
    <s v="LAGA Cameroon"/>
    <x v="2"/>
    <n v="602.55870000000004"/>
  </r>
  <r>
    <d v="2023-10-02T00:00:00"/>
    <s v="Phone"/>
    <x v="2"/>
    <x v="3"/>
    <n v="2500"/>
    <n v="4.148973369731447"/>
    <s v="Phone-9"/>
    <m/>
    <x v="8"/>
    <s v="LAGA Cameroon"/>
    <x v="2"/>
    <n v="602.55870000000004"/>
  </r>
  <r>
    <d v="2023-10-02T00:00:00"/>
    <s v="Phone"/>
    <x v="2"/>
    <x v="3"/>
    <n v="2500"/>
    <n v="4.148973369731447"/>
    <s v="Phone-10"/>
    <m/>
    <x v="13"/>
    <s v="LAGA Cameroon"/>
    <x v="2"/>
    <n v="602.55870000000004"/>
  </r>
  <r>
    <d v="2023-10-02T00:00:00"/>
    <s v="Phone"/>
    <x v="2"/>
    <x v="3"/>
    <n v="2500"/>
    <n v="4.148973369731447"/>
    <s v="Phone-11"/>
    <m/>
    <x v="7"/>
    <s v="LAGA Cameroon"/>
    <x v="2"/>
    <n v="602.55870000000004"/>
  </r>
  <r>
    <d v="2023-10-02T00:00:00"/>
    <s v="Phone"/>
    <x v="2"/>
    <x v="4"/>
    <n v="2500"/>
    <n v="4.1934886956259421"/>
    <s v="Phone-12"/>
    <m/>
    <x v="12"/>
    <s v="LAGA Cameroon"/>
    <x v="1"/>
    <n v="596.16233199999999"/>
  </r>
  <r>
    <d v="2023-10-03T00:00:00"/>
    <s v="Local Transport"/>
    <x v="0"/>
    <x v="0"/>
    <n v="1800"/>
    <n v="3.0193118608506784"/>
    <s v="ann-r"/>
    <m/>
    <x v="0"/>
    <s v="LAGA Cameroon"/>
    <x v="0"/>
    <n v="596.16233199999999"/>
  </r>
  <r>
    <d v="2023-10-03T00:00:00"/>
    <s v="Local Transport"/>
    <x v="0"/>
    <x v="1"/>
    <n v="1900"/>
    <n v="3.1870514086757162"/>
    <s v="aim-r"/>
    <m/>
    <x v="1"/>
    <s v="LAGA Cameroon"/>
    <x v="0"/>
    <n v="596.16233199999999"/>
  </r>
  <r>
    <d v="2023-10-03T00:00:00"/>
    <s v="Local Transport"/>
    <x v="0"/>
    <x v="2"/>
    <n v="2900"/>
    <n v="4.8644468869260935"/>
    <s v="Arrey-r"/>
    <m/>
    <x v="2"/>
    <s v="LAGA Cameroon"/>
    <x v="1"/>
    <n v="596.16233199999999"/>
  </r>
  <r>
    <d v="2023-10-03T00:00:00"/>
    <s v="Local Transport"/>
    <x v="0"/>
    <x v="3"/>
    <n v="1950"/>
    <n v="3.2361992283905283"/>
    <s v="i95-r"/>
    <m/>
    <x v="13"/>
    <s v="LAGA Cameroon"/>
    <x v="2"/>
    <n v="602.55870000000004"/>
  </r>
  <r>
    <d v="2023-10-03T00:00:00"/>
    <s v="Local Transport"/>
    <x v="0"/>
    <x v="1"/>
    <n v="1350"/>
    <n v="2.2644838956380089"/>
    <s v="fr-r"/>
    <m/>
    <x v="3"/>
    <s v="LAGA Cameroon"/>
    <x v="0"/>
    <n v="596.16233199999999"/>
  </r>
  <r>
    <d v="2023-10-03T00:00:00"/>
    <s v="Local Transport"/>
    <x v="0"/>
    <x v="3"/>
    <n v="1500"/>
    <n v="2.4893840218388679"/>
    <s v="i23-r"/>
    <m/>
    <x v="4"/>
    <s v="LAGA Cameroon"/>
    <x v="2"/>
    <n v="602.55870000000004"/>
  </r>
  <r>
    <d v="2023-10-03T00:00:00"/>
    <s v="Local Transport"/>
    <x v="0"/>
    <x v="3"/>
    <n v="1850"/>
    <n v="3.0702402936012705"/>
    <s v="i27-r"/>
    <m/>
    <x v="5"/>
    <s v="LAGA Cameroon"/>
    <x v="2"/>
    <n v="602.55870000000004"/>
  </r>
  <r>
    <d v="2023-10-03T00:00:00"/>
    <s v="Local Transport"/>
    <x v="0"/>
    <x v="3"/>
    <n v="2500"/>
    <n v="4.148973369731447"/>
    <s v="i49-r"/>
    <m/>
    <x v="6"/>
    <s v="LAGA Cameroon"/>
    <x v="2"/>
    <n v="602.55870000000004"/>
  </r>
  <r>
    <d v="2023-10-03T00:00:00"/>
    <s v="Local Transport"/>
    <x v="0"/>
    <x v="3"/>
    <n v="1900"/>
    <n v="3.1532197609958996"/>
    <s v="i54-r"/>
    <m/>
    <x v="7"/>
    <s v="LAGA Cameroon"/>
    <x v="2"/>
    <n v="602.55870000000004"/>
  </r>
  <r>
    <d v="2023-10-03T00:00:00"/>
    <s v="Local Transport"/>
    <x v="0"/>
    <x v="3"/>
    <n v="1800"/>
    <n v="2.9872608262066414"/>
    <s v="i69-r"/>
    <m/>
    <x v="8"/>
    <s v="LAGA Cameroon"/>
    <x v="2"/>
    <n v="602.55870000000004"/>
  </r>
  <r>
    <d v="2023-10-03T00:00:00"/>
    <s v="Local Transport"/>
    <x v="0"/>
    <x v="2"/>
    <n v="1700"/>
    <n v="2.851572313025641"/>
    <s v="eri-r"/>
    <m/>
    <x v="9"/>
    <s v="LAGA Cameroon"/>
    <x v="1"/>
    <n v="596.16233199999999"/>
  </r>
  <r>
    <d v="2023-10-03T00:00:00"/>
    <s v="Local Transport"/>
    <x v="0"/>
    <x v="1"/>
    <n v="1800"/>
    <n v="3.0193118608506784"/>
    <s v="ste-r"/>
    <m/>
    <x v="10"/>
    <s v="LAGA Cameroon"/>
    <x v="0"/>
    <n v="596.16233199999999"/>
  </r>
  <r>
    <d v="2023-10-03T00:00:00"/>
    <s v="Yaoundé- Akonolinga"/>
    <x v="0"/>
    <x v="1"/>
    <n v="1700"/>
    <n v="2.851572313025641"/>
    <s v="Love-1"/>
    <m/>
    <x v="11"/>
    <s v="LAGA Cameroon"/>
    <x v="0"/>
    <n v="596.16233199999999"/>
  </r>
  <r>
    <d v="2023-10-03T00:00:00"/>
    <s v="Lodging"/>
    <x v="3"/>
    <x v="1"/>
    <n v="10000"/>
    <n v="16.773954782503768"/>
    <s v="Love-2"/>
    <m/>
    <x v="11"/>
    <s v="LAGA Cameroon"/>
    <x v="0"/>
    <n v="596.16233199999999"/>
  </r>
  <r>
    <d v="2023-10-03T00:00:00"/>
    <s v="Feeding"/>
    <x v="3"/>
    <x v="1"/>
    <n v="5000"/>
    <n v="8.3869773912518841"/>
    <s v="Love-r"/>
    <m/>
    <x v="11"/>
    <s v="LAGA Cameroon"/>
    <x v="0"/>
    <n v="596.16233199999999"/>
  </r>
  <r>
    <d v="2023-10-03T00:00:00"/>
    <s v="Local Transport"/>
    <x v="0"/>
    <x v="1"/>
    <n v="2000"/>
    <n v="3.3547909565007541"/>
    <s v="Love-r"/>
    <m/>
    <x v="11"/>
    <s v="LAGA Cameroon"/>
    <x v="0"/>
    <n v="596.16233199999999"/>
  </r>
  <r>
    <d v="2023-10-03T00:00:00"/>
    <s v="Local Transport"/>
    <x v="0"/>
    <x v="4"/>
    <n v="2800"/>
    <n v="4.6967073391010556"/>
    <s v="Luc-r"/>
    <m/>
    <x v="12"/>
    <s v="LAGA Cameroon"/>
    <x v="1"/>
    <n v="596.16233199999999"/>
  </r>
  <r>
    <d v="2023-10-03T00:00:00"/>
    <s v="Phone"/>
    <x v="2"/>
    <x v="2"/>
    <n v="5000"/>
    <n v="8.3869773912518841"/>
    <s v="Phone-13"/>
    <m/>
    <x v="2"/>
    <s v="LAGA Cameroon"/>
    <x v="1"/>
    <n v="596.16233199999999"/>
  </r>
  <r>
    <d v="2023-10-03T00:00:00"/>
    <s v="Phone"/>
    <x v="2"/>
    <x v="2"/>
    <n v="5000"/>
    <n v="8.3869773912518841"/>
    <s v="Phone-14"/>
    <m/>
    <x v="9"/>
    <s v="LAGA Cameroon"/>
    <x v="1"/>
    <n v="596.16233199999999"/>
  </r>
  <r>
    <d v="2023-10-03T00:00:00"/>
    <s v="Phone"/>
    <x v="2"/>
    <x v="1"/>
    <n v="5000"/>
    <n v="8.3869773912518841"/>
    <s v="Phone-15"/>
    <m/>
    <x v="1"/>
    <s v="LAGA Cameroon"/>
    <x v="0"/>
    <n v="596.16233199999999"/>
  </r>
  <r>
    <d v="2023-10-03T00:00:00"/>
    <s v="Phone"/>
    <x v="2"/>
    <x v="3"/>
    <n v="5000"/>
    <n v="8.2979467394628941"/>
    <s v="Phone-16"/>
    <m/>
    <x v="5"/>
    <s v="LAGA Cameroon"/>
    <x v="2"/>
    <n v="602.55870000000004"/>
  </r>
  <r>
    <d v="2023-10-03T00:00:00"/>
    <s v="Phone"/>
    <x v="2"/>
    <x v="0"/>
    <n v="2500"/>
    <n v="4.1934886956259421"/>
    <s v="Phone-17"/>
    <m/>
    <x v="0"/>
    <s v="LAGA Cameroon"/>
    <x v="0"/>
    <n v="596.16233199999999"/>
  </r>
  <r>
    <d v="2023-10-03T00:00:00"/>
    <s v="Phone"/>
    <x v="2"/>
    <x v="1"/>
    <n v="2500"/>
    <n v="4.1934886956259421"/>
    <s v="Phone-18"/>
    <m/>
    <x v="11"/>
    <s v="LAGA Cameroon"/>
    <x v="0"/>
    <n v="596.16233199999999"/>
  </r>
  <r>
    <d v="2023-10-03T00:00:00"/>
    <s v="Phone"/>
    <x v="2"/>
    <x v="1"/>
    <n v="2500"/>
    <n v="4.1934886956259421"/>
    <s v="Phone-19"/>
    <m/>
    <x v="10"/>
    <s v="LAGA Cameroon"/>
    <x v="0"/>
    <n v="596.16233199999999"/>
  </r>
  <r>
    <d v="2023-10-03T00:00:00"/>
    <s v="Phone"/>
    <x v="2"/>
    <x v="3"/>
    <n v="2500"/>
    <n v="4.148973369731447"/>
    <s v="Phone-20"/>
    <m/>
    <x v="6"/>
    <s v="LAGA Cameroon"/>
    <x v="2"/>
    <n v="602.55870000000004"/>
  </r>
  <r>
    <d v="2023-10-03T00:00:00"/>
    <s v="Phone"/>
    <x v="2"/>
    <x v="3"/>
    <n v="2500"/>
    <n v="4.148973369731447"/>
    <s v="Phone-21"/>
    <m/>
    <x v="8"/>
    <s v="LAGA Cameroon"/>
    <x v="2"/>
    <n v="602.55870000000004"/>
  </r>
  <r>
    <d v="2023-10-03T00:00:00"/>
    <s v="Phone"/>
    <x v="2"/>
    <x v="3"/>
    <n v="2500"/>
    <n v="4.148973369731447"/>
    <s v="Phone-22"/>
    <m/>
    <x v="13"/>
    <s v="LAGA Cameroon"/>
    <x v="2"/>
    <n v="602.55870000000004"/>
  </r>
  <r>
    <d v="2023-10-03T00:00:00"/>
    <s v="Phone"/>
    <x v="2"/>
    <x v="3"/>
    <n v="2500"/>
    <n v="4.148973369731447"/>
    <s v="Phone-23"/>
    <m/>
    <x v="7"/>
    <s v="LAGA Cameroon"/>
    <x v="2"/>
    <n v="602.55870000000004"/>
  </r>
  <r>
    <d v="2023-10-03T00:00:00"/>
    <s v="Phone"/>
    <x v="2"/>
    <x v="4"/>
    <n v="2500"/>
    <n v="4.1934886956259421"/>
    <s v="Phone-24"/>
    <m/>
    <x v="12"/>
    <s v="LAGA Cameroon"/>
    <x v="1"/>
    <n v="596.16233199999999"/>
  </r>
  <r>
    <d v="2023-10-03T00:00:00"/>
    <s v="Phone"/>
    <x v="2"/>
    <x v="3"/>
    <n v="2500"/>
    <n v="4.148973369731447"/>
    <s v="Phone-25"/>
    <m/>
    <x v="4"/>
    <s v="LAGA Cameroon"/>
    <x v="2"/>
    <n v="602.55870000000004"/>
  </r>
  <r>
    <d v="2023-10-04T00:00:00"/>
    <s v="Local Transport"/>
    <x v="0"/>
    <x v="0"/>
    <n v="1600"/>
    <n v="2.6838327652006031"/>
    <s v="ann-r"/>
    <m/>
    <x v="0"/>
    <s v="LAGA Cameroon"/>
    <x v="0"/>
    <n v="596.16233199999999"/>
  </r>
  <r>
    <d v="2023-10-04T00:00:00"/>
    <s v="Local Transport"/>
    <x v="0"/>
    <x v="1"/>
    <n v="1800"/>
    <n v="3.0193118608506784"/>
    <s v="aim-r"/>
    <m/>
    <x v="1"/>
    <s v="LAGA Cameroon"/>
    <x v="0"/>
    <n v="596.16233199999999"/>
  </r>
  <r>
    <d v="2023-10-04T00:00:00"/>
    <s v="Local Transport"/>
    <x v="0"/>
    <x v="2"/>
    <n v="2900"/>
    <n v="4.8644468869260935"/>
    <s v="Arrey-r"/>
    <m/>
    <x v="2"/>
    <s v="LAGA Cameroon"/>
    <x v="1"/>
    <n v="596.16233199999999"/>
  </r>
  <r>
    <d v="2023-10-04T00:00:00"/>
    <s v="Exchange fees"/>
    <x v="1"/>
    <x v="2"/>
    <n v="4000"/>
    <n v="6.7095819130015082"/>
    <s v="Arrey-r"/>
    <m/>
    <x v="2"/>
    <s v="LAGA Cameroon"/>
    <x v="1"/>
    <n v="596.16233199999999"/>
  </r>
  <r>
    <d v="2023-10-04T00:00:00"/>
    <s v="Local Transport"/>
    <x v="0"/>
    <x v="3"/>
    <n v="1950"/>
    <n v="3.2361992283905283"/>
    <s v="i95-r"/>
    <m/>
    <x v="13"/>
    <s v="LAGA Cameroon"/>
    <x v="2"/>
    <n v="602.55870000000004"/>
  </r>
  <r>
    <d v="2023-10-04T00:00:00"/>
    <s v="Local Transport"/>
    <x v="0"/>
    <x v="1"/>
    <n v="1350"/>
    <n v="2.2644838956380089"/>
    <s v="fr-r"/>
    <m/>
    <x v="3"/>
    <s v="LAGA Cameroon"/>
    <x v="0"/>
    <n v="596.16233199999999"/>
  </r>
  <r>
    <d v="2023-10-04T00:00:00"/>
    <s v="Yaounde-Nkoteng"/>
    <x v="0"/>
    <x v="3"/>
    <n v="1800"/>
    <n v="2.9872608262066414"/>
    <s v="3-i23-1"/>
    <n v="3"/>
    <x v="4"/>
    <s v="LAGA Cameroon"/>
    <x v="2"/>
    <n v="602.55870000000004"/>
  </r>
  <r>
    <d v="2023-10-04T00:00:00"/>
    <s v="Local Transport"/>
    <x v="0"/>
    <x v="3"/>
    <n v="1500"/>
    <n v="2.4893840218388679"/>
    <s v="3-i23-r"/>
    <n v="3"/>
    <x v="4"/>
    <s v="LAGA Cameroon"/>
    <x v="2"/>
    <n v="602.55870000000004"/>
  </r>
  <r>
    <d v="2023-10-04T00:00:00"/>
    <s v="Feeding"/>
    <x v="3"/>
    <x v="3"/>
    <n v="3000"/>
    <n v="4.9787680436777357"/>
    <s v="3-i23-r"/>
    <n v="3"/>
    <x v="4"/>
    <s v="LAGA Cameroon"/>
    <x v="2"/>
    <n v="602.55870000000004"/>
  </r>
  <r>
    <d v="2023-10-04T00:00:00"/>
    <s v="Lodging"/>
    <x v="3"/>
    <x v="3"/>
    <n v="8000"/>
    <n v="13.27671478314063"/>
    <s v="3-i23-2"/>
    <n v="3"/>
    <x v="4"/>
    <s v="LAGA Cameroon"/>
    <x v="2"/>
    <n v="602.55870000000004"/>
  </r>
  <r>
    <d v="2023-10-04T00:00:00"/>
    <s v="Drinks with Informants"/>
    <x v="4"/>
    <x v="3"/>
    <n v="1500"/>
    <n v="2.4893840218388679"/>
    <s v="3-i23-r"/>
    <n v="3"/>
    <x v="4"/>
    <s v="LAGA Cameroon"/>
    <x v="2"/>
    <n v="602.55870000000004"/>
  </r>
  <r>
    <d v="2023-10-04T00:00:00"/>
    <s v="Local Transport"/>
    <x v="0"/>
    <x v="3"/>
    <n v="2400"/>
    <n v="3.9830144349421888"/>
    <s v="i27-r"/>
    <m/>
    <x v="5"/>
    <s v="LAGA Cameroon"/>
    <x v="2"/>
    <n v="602.55870000000004"/>
  </r>
  <r>
    <d v="2023-10-04T00:00:00"/>
    <s v="Yaounde-bertoua"/>
    <x v="0"/>
    <x v="3"/>
    <n v="6000"/>
    <n v="9.9575360873554715"/>
    <s v="1-i49-1"/>
    <n v="1"/>
    <x v="6"/>
    <s v="LAGA Cameroon"/>
    <x v="2"/>
    <n v="602.55870000000004"/>
  </r>
  <r>
    <d v="2023-10-04T00:00:00"/>
    <s v="Local Transport"/>
    <x v="0"/>
    <x v="3"/>
    <n v="1900"/>
    <n v="3.1532197609958996"/>
    <s v="1-i49-r"/>
    <n v="1"/>
    <x v="6"/>
    <s v="LAGA Cameroon"/>
    <x v="2"/>
    <n v="602.55870000000004"/>
  </r>
  <r>
    <d v="2023-10-04T00:00:00"/>
    <s v="Feeding"/>
    <x v="3"/>
    <x v="3"/>
    <n v="5000"/>
    <n v="8.2979467394628941"/>
    <s v="1-i49-r"/>
    <n v="1"/>
    <x v="6"/>
    <s v="LAGA Cameroon"/>
    <x v="2"/>
    <n v="602.55870000000004"/>
  </r>
  <r>
    <d v="2023-10-04T00:00:00"/>
    <s v="Lodging"/>
    <x v="3"/>
    <x v="3"/>
    <n v="10000"/>
    <n v="16.595893478925788"/>
    <s v="1-i49-2"/>
    <n v="1"/>
    <x v="6"/>
    <s v="LAGA Cameroon"/>
    <x v="2"/>
    <n v="602.55870000000004"/>
  </r>
  <r>
    <d v="2023-10-04T00:00:00"/>
    <s v="Local Transport"/>
    <x v="0"/>
    <x v="3"/>
    <n v="1900"/>
    <n v="3.1532197609958996"/>
    <s v="i54-r"/>
    <m/>
    <x v="7"/>
    <s v="LAGA Cameroon"/>
    <x v="2"/>
    <n v="602.55870000000004"/>
  </r>
  <r>
    <d v="2023-10-04T00:00:00"/>
    <s v="Yaounde-Bafang"/>
    <x v="0"/>
    <x v="3"/>
    <n v="4500"/>
    <n v="7.4681520655166036"/>
    <s v="2-i69-1"/>
    <n v="2"/>
    <x v="8"/>
    <s v="LAGA Cameroon"/>
    <x v="2"/>
    <n v="602.55870000000004"/>
  </r>
  <r>
    <d v="2023-10-04T00:00:00"/>
    <s v="Local Transport"/>
    <x v="0"/>
    <x v="3"/>
    <n v="1900"/>
    <n v="3.1532197609958996"/>
    <s v="2-i69-r"/>
    <n v="2"/>
    <x v="8"/>
    <s v="LAGA Cameroon"/>
    <x v="2"/>
    <n v="602.55870000000004"/>
  </r>
  <r>
    <d v="2023-10-04T00:00:00"/>
    <s v="Feeding"/>
    <x v="3"/>
    <x v="3"/>
    <n v="5000"/>
    <n v="8.2979467394628941"/>
    <s v="2-i69-r"/>
    <n v="2"/>
    <x v="8"/>
    <s v="LAGA Cameroon"/>
    <x v="2"/>
    <n v="602.55870000000004"/>
  </r>
  <r>
    <d v="2023-10-04T00:00:00"/>
    <s v="Lodging"/>
    <x v="3"/>
    <x v="3"/>
    <n v="10000"/>
    <n v="16.595893478925788"/>
    <s v="2-i69-2"/>
    <n v="2"/>
    <x v="8"/>
    <s v="LAGA Cameroon"/>
    <x v="2"/>
    <n v="602.55870000000004"/>
  </r>
  <r>
    <d v="2023-10-04T00:00:00"/>
    <s v="Local Transport"/>
    <x v="0"/>
    <x v="2"/>
    <n v="1600"/>
    <n v="2.6838327652006031"/>
    <s v="eri-r"/>
    <m/>
    <x v="9"/>
    <s v="LAGA Cameroon"/>
    <x v="1"/>
    <n v="596.16233199999999"/>
  </r>
  <r>
    <d v="2023-10-04T00:00:00"/>
    <s v="Local Transport"/>
    <x v="0"/>
    <x v="1"/>
    <n v="1500"/>
    <n v="2.5160932173755652"/>
    <s v="ste-r"/>
    <m/>
    <x v="10"/>
    <s v="LAGA Cameroon"/>
    <x v="0"/>
    <n v="596.16233199999999"/>
  </r>
  <r>
    <d v="2023-10-04T00:00:00"/>
    <s v="Akonolinga-Yaoundé"/>
    <x v="0"/>
    <x v="1"/>
    <n v="2000"/>
    <n v="3.3547909565007541"/>
    <s v="Love-3"/>
    <m/>
    <x v="11"/>
    <s v="LAGA Cameroon"/>
    <x v="0"/>
    <n v="596.16233199999999"/>
  </r>
  <r>
    <d v="2023-10-04T00:00:00"/>
    <s v="Feeding"/>
    <x v="3"/>
    <x v="1"/>
    <n v="5000"/>
    <n v="8.3869773912518841"/>
    <s v="Love-r"/>
    <m/>
    <x v="11"/>
    <s v="LAGA Cameroon"/>
    <x v="0"/>
    <n v="596.16233199999999"/>
  </r>
  <r>
    <d v="2023-10-04T00:00:00"/>
    <s v="Local Transport"/>
    <x v="0"/>
    <x v="1"/>
    <n v="2000"/>
    <n v="3.3547909565007541"/>
    <s v="Love-r"/>
    <m/>
    <x v="11"/>
    <s v="LAGA Cameroon"/>
    <x v="0"/>
    <n v="596.16233199999999"/>
  </r>
  <r>
    <d v="2023-10-04T00:00:00"/>
    <s v="Local Transport"/>
    <x v="0"/>
    <x v="4"/>
    <n v="2800"/>
    <n v="4.6967073391010556"/>
    <s v="Luc-r"/>
    <m/>
    <x v="12"/>
    <s v="LAGA Cameroon"/>
    <x v="1"/>
    <n v="596.16233199999999"/>
  </r>
  <r>
    <d v="2023-10-04T00:00:00"/>
    <s v="Phone"/>
    <x v="2"/>
    <x v="2"/>
    <n v="5000"/>
    <n v="8.3869773912518841"/>
    <s v="Phone-26"/>
    <m/>
    <x v="2"/>
    <s v="LAGA Cameroon"/>
    <x v="1"/>
    <n v="596.16233199999999"/>
  </r>
  <r>
    <d v="2023-10-04T00:00:00"/>
    <s v="Phone"/>
    <x v="2"/>
    <x v="2"/>
    <n v="5000"/>
    <n v="8.3869773912518841"/>
    <s v="Phone-27"/>
    <m/>
    <x v="9"/>
    <s v="LAGA Cameroon"/>
    <x v="1"/>
    <n v="596.16233199999999"/>
  </r>
  <r>
    <d v="2023-10-04T00:00:00"/>
    <s v="Phone"/>
    <x v="2"/>
    <x v="1"/>
    <n v="5000"/>
    <n v="8.3869773912518841"/>
    <s v="Phone-28"/>
    <m/>
    <x v="1"/>
    <s v="LAGA Cameroon"/>
    <x v="0"/>
    <n v="596.16233199999999"/>
  </r>
  <r>
    <d v="2023-10-04T00:00:00"/>
    <s v="Phone"/>
    <x v="2"/>
    <x v="3"/>
    <n v="5000"/>
    <n v="8.2979467394628941"/>
    <s v="Phone-29"/>
    <m/>
    <x v="5"/>
    <s v="LAGA Cameroon"/>
    <x v="2"/>
    <n v="602.55870000000004"/>
  </r>
  <r>
    <d v="2023-10-04T00:00:00"/>
    <s v="Phone"/>
    <x v="2"/>
    <x v="0"/>
    <n v="2500"/>
    <n v="4.1934886956259421"/>
    <s v="Phone-30"/>
    <m/>
    <x v="0"/>
    <s v="LAGA Cameroon"/>
    <x v="0"/>
    <n v="596.16233199999999"/>
  </r>
  <r>
    <d v="2023-10-04T00:00:00"/>
    <s v="Phone"/>
    <x v="2"/>
    <x v="1"/>
    <n v="2500"/>
    <n v="4.1934886956259421"/>
    <s v="Phone-31"/>
    <m/>
    <x v="11"/>
    <s v="LAGA Cameroon"/>
    <x v="0"/>
    <n v="596.16233199999999"/>
  </r>
  <r>
    <d v="2023-10-04T00:00:00"/>
    <s v="Phone"/>
    <x v="2"/>
    <x v="1"/>
    <n v="2500"/>
    <n v="4.1934886956259421"/>
    <s v="Phone-32"/>
    <m/>
    <x v="10"/>
    <s v="LAGA Cameroon"/>
    <x v="0"/>
    <n v="596.16233199999999"/>
  </r>
  <r>
    <d v="2023-10-04T00:00:00"/>
    <s v="Phone"/>
    <x v="2"/>
    <x v="3"/>
    <n v="2500"/>
    <n v="4.148973369731447"/>
    <s v="Phone-33"/>
    <m/>
    <x v="6"/>
    <s v="LAGA Cameroon"/>
    <x v="2"/>
    <n v="602.55870000000004"/>
  </r>
  <r>
    <d v="2023-10-04T00:00:00"/>
    <s v="Phone"/>
    <x v="2"/>
    <x v="3"/>
    <n v="2500"/>
    <n v="4.148973369731447"/>
    <s v="Phone-34"/>
    <m/>
    <x v="8"/>
    <s v="LAGA Cameroon"/>
    <x v="2"/>
    <n v="602.55870000000004"/>
  </r>
  <r>
    <d v="2023-10-04T00:00:00"/>
    <s v="Phone"/>
    <x v="2"/>
    <x v="3"/>
    <n v="2500"/>
    <n v="4.148973369731447"/>
    <s v="Phone-35"/>
    <m/>
    <x v="13"/>
    <s v="LAGA Cameroon"/>
    <x v="2"/>
    <n v="602.55870000000004"/>
  </r>
  <r>
    <d v="2023-10-04T00:00:00"/>
    <s v="Phone"/>
    <x v="2"/>
    <x v="3"/>
    <n v="2500"/>
    <n v="4.148973369731447"/>
    <s v="Phone-36"/>
    <m/>
    <x v="7"/>
    <s v="LAGA Cameroon"/>
    <x v="2"/>
    <n v="602.55870000000004"/>
  </r>
  <r>
    <d v="2023-10-04T00:00:00"/>
    <s v="Phone"/>
    <x v="2"/>
    <x v="4"/>
    <n v="2500"/>
    <n v="4.1934886956259421"/>
    <s v="Phone-37"/>
    <m/>
    <x v="12"/>
    <s v="LAGA Cameroon"/>
    <x v="1"/>
    <n v="596.16233199999999"/>
  </r>
  <r>
    <d v="2023-10-04T00:00:00"/>
    <s v="Phone"/>
    <x v="2"/>
    <x v="3"/>
    <n v="2500"/>
    <n v="4.148973369731447"/>
    <s v="Phone-38"/>
    <m/>
    <x v="4"/>
    <s v="LAGA Cameroon"/>
    <x v="2"/>
    <n v="602.55870000000004"/>
  </r>
  <r>
    <d v="2023-10-05T00:00:00"/>
    <s v="Local Transport"/>
    <x v="0"/>
    <x v="0"/>
    <n v="1600"/>
    <n v="2.6838327652006031"/>
    <s v="ann-r"/>
    <m/>
    <x v="0"/>
    <s v="LAGA Cameroon"/>
    <x v="0"/>
    <n v="596.16233199999999"/>
  </r>
  <r>
    <d v="2023-10-05T00:00:00"/>
    <s v="Local Transport"/>
    <x v="0"/>
    <x v="1"/>
    <n v="2000"/>
    <n v="3.3547909565007541"/>
    <s v="aim-r"/>
    <m/>
    <x v="1"/>
    <s v="LAGA Cameroon"/>
    <x v="0"/>
    <n v="596.16233199999999"/>
  </r>
  <r>
    <d v="2023-10-05T00:00:00"/>
    <s v="Yaounde-Ebolowa"/>
    <x v="0"/>
    <x v="1"/>
    <n v="2000"/>
    <n v="3.3547909565007541"/>
    <s v="aim-1"/>
    <m/>
    <x v="1"/>
    <s v="LAGA Cameroon"/>
    <x v="0"/>
    <n v="596.16233199999999"/>
  </r>
  <r>
    <d v="2023-10-05T00:00:00"/>
    <s v="Feeding"/>
    <x v="3"/>
    <x v="1"/>
    <n v="5000"/>
    <n v="8.3869773912518841"/>
    <s v="aim-r"/>
    <m/>
    <x v="1"/>
    <s v="LAGA Cameroon"/>
    <x v="0"/>
    <n v="596.16233199999999"/>
  </r>
  <r>
    <d v="2023-10-05T00:00:00"/>
    <s v="Lodging"/>
    <x v="3"/>
    <x v="1"/>
    <n v="10000"/>
    <n v="16.773954782503768"/>
    <s v="aim-2"/>
    <m/>
    <x v="1"/>
    <s v="LAGA Cameroon"/>
    <x v="0"/>
    <n v="596.16233199999999"/>
  </r>
  <r>
    <d v="2023-10-05T00:00:00"/>
    <s v="Local Transport"/>
    <x v="0"/>
    <x v="2"/>
    <n v="2900"/>
    <n v="4.8644468869260935"/>
    <s v="Arrey-r"/>
    <m/>
    <x v="2"/>
    <s v="LAGA Cameroon"/>
    <x v="1"/>
    <n v="596.16233199999999"/>
  </r>
  <r>
    <d v="2023-10-05T00:00:00"/>
    <s v="Local Transport"/>
    <x v="0"/>
    <x v="3"/>
    <n v="1950"/>
    <n v="3.2361992283905283"/>
    <s v="i95-r"/>
    <m/>
    <x v="13"/>
    <s v="LAGA Cameroon"/>
    <x v="2"/>
    <n v="602.55870000000004"/>
  </r>
  <r>
    <d v="2023-10-05T00:00:00"/>
    <s v="Local Transport"/>
    <x v="0"/>
    <x v="1"/>
    <n v="1350"/>
    <n v="2.2644838956380089"/>
    <s v="fr-r"/>
    <m/>
    <x v="3"/>
    <s v="LAGA Cameroon"/>
    <x v="0"/>
    <n v="596.16233199999999"/>
  </r>
  <r>
    <d v="2023-10-05T00:00:00"/>
    <s v="Nkoteng-Nanga"/>
    <x v="0"/>
    <x v="3"/>
    <n v="1000"/>
    <n v="1.6595893478925787"/>
    <s v="3-i23-r"/>
    <n v="3"/>
    <x v="4"/>
    <s v="LAGA Cameroon"/>
    <x v="2"/>
    <n v="602.55870000000004"/>
  </r>
  <r>
    <d v="2023-10-05T00:00:00"/>
    <s v="Local Transport"/>
    <x v="0"/>
    <x v="3"/>
    <n v="1500"/>
    <n v="2.4893840218388679"/>
    <s v="3-i23-r"/>
    <n v="3"/>
    <x v="4"/>
    <s v="LAGA Cameroon"/>
    <x v="2"/>
    <n v="602.55870000000004"/>
  </r>
  <r>
    <d v="2023-10-05T00:00:00"/>
    <s v="Feeding"/>
    <x v="3"/>
    <x v="3"/>
    <n v="3000"/>
    <n v="4.9787680436777357"/>
    <s v="3-i23-r"/>
    <n v="3"/>
    <x v="4"/>
    <s v="LAGA Cameroon"/>
    <x v="2"/>
    <n v="602.55870000000004"/>
  </r>
  <r>
    <d v="2023-10-05T00:00:00"/>
    <s v="Drinks with Informants"/>
    <x v="4"/>
    <x v="3"/>
    <n v="1500"/>
    <n v="2.4893840218388679"/>
    <s v="3-i23-r"/>
    <n v="3"/>
    <x v="4"/>
    <s v="LAGA Cameroon"/>
    <x v="2"/>
    <n v="602.55870000000004"/>
  </r>
  <r>
    <d v="2023-10-05T00:00:00"/>
    <s v="Nanga-Nkoteng"/>
    <x v="0"/>
    <x v="3"/>
    <n v="1000"/>
    <n v="1.6595893478925787"/>
    <s v="3-i23-r"/>
    <n v="3"/>
    <x v="4"/>
    <s v="LAGA Cameroon"/>
    <x v="2"/>
    <n v="602.55870000000004"/>
  </r>
  <r>
    <d v="2023-10-05T00:00:00"/>
    <s v="Lodging"/>
    <x v="3"/>
    <x v="3"/>
    <n v="8000"/>
    <n v="13.27671478314063"/>
    <s v="3-i23-2"/>
    <n v="3"/>
    <x v="4"/>
    <s v="LAGA Cameroon"/>
    <x v="2"/>
    <n v="602.55870000000004"/>
  </r>
  <r>
    <d v="2023-10-05T00:00:00"/>
    <s v="Local Transport"/>
    <x v="0"/>
    <x v="3"/>
    <n v="2400"/>
    <n v="3.9830144349421888"/>
    <s v="i27-r"/>
    <m/>
    <x v="5"/>
    <s v="LAGA Cameroon"/>
    <x v="2"/>
    <n v="602.55870000000004"/>
  </r>
  <r>
    <d v="2023-10-05T00:00:00"/>
    <s v="Bertoua-dengdeng"/>
    <x v="0"/>
    <x v="3"/>
    <n v="7000"/>
    <n v="11.617125435248051"/>
    <s v="1-i49-r"/>
    <n v="1"/>
    <x v="6"/>
    <s v="LAGA Cameroon"/>
    <x v="2"/>
    <n v="602.55870000000004"/>
  </r>
  <r>
    <d v="2023-10-05T00:00:00"/>
    <s v="Dengdeng-bertoua"/>
    <x v="0"/>
    <x v="3"/>
    <n v="7000"/>
    <n v="11.617125435248051"/>
    <s v="1-i49-r"/>
    <n v="1"/>
    <x v="6"/>
    <s v="LAGA Cameroon"/>
    <x v="2"/>
    <n v="602.55870000000004"/>
  </r>
  <r>
    <d v="2023-10-05T00:00:00"/>
    <s v="Local Transport"/>
    <x v="0"/>
    <x v="3"/>
    <n v="1800"/>
    <n v="2.9872608262066414"/>
    <s v="1-i49-r"/>
    <n v="1"/>
    <x v="6"/>
    <s v="LAGA Cameroon"/>
    <x v="2"/>
    <n v="602.55870000000004"/>
  </r>
  <r>
    <d v="2023-10-05T00:00:00"/>
    <s v="Feeding"/>
    <x v="3"/>
    <x v="3"/>
    <n v="5000"/>
    <n v="8.2979467394628941"/>
    <s v="1-i49-r"/>
    <n v="1"/>
    <x v="6"/>
    <s v="LAGA Cameroon"/>
    <x v="2"/>
    <n v="602.55870000000004"/>
  </r>
  <r>
    <d v="2023-10-05T00:00:00"/>
    <s v="Lodging"/>
    <x v="3"/>
    <x v="3"/>
    <n v="10000"/>
    <n v="16.595893478925788"/>
    <s v="1-i49-2"/>
    <n v="1"/>
    <x v="6"/>
    <s v="LAGA Cameroon"/>
    <x v="2"/>
    <n v="602.55870000000004"/>
  </r>
  <r>
    <d v="2023-10-05T00:00:00"/>
    <s v="Drinks with informant"/>
    <x v="4"/>
    <x v="3"/>
    <n v="3000"/>
    <n v="4.9787680436777357"/>
    <s v="1-i49-r"/>
    <n v="1"/>
    <x v="6"/>
    <s v="LAGA Cameroon"/>
    <x v="2"/>
    <n v="602.55870000000004"/>
  </r>
  <r>
    <d v="2023-10-05T00:00:00"/>
    <s v="Local Transport"/>
    <x v="0"/>
    <x v="3"/>
    <n v="1900"/>
    <n v="3.1532197609958996"/>
    <s v="i54-r"/>
    <m/>
    <x v="7"/>
    <s v="LAGA Cameroon"/>
    <x v="2"/>
    <n v="602.55870000000004"/>
  </r>
  <r>
    <d v="2023-10-05T00:00:00"/>
    <s v="Bafang-Sohok"/>
    <x v="0"/>
    <x v="3"/>
    <n v="8000"/>
    <n v="13.27671478314063"/>
    <s v="2-i69-r"/>
    <n v="2"/>
    <x v="8"/>
    <s v="LAGA Cameroon"/>
    <x v="2"/>
    <n v="602.55870000000004"/>
  </r>
  <r>
    <d v="2023-10-05T00:00:00"/>
    <s v="Sohok-Ndocksamba"/>
    <x v="0"/>
    <x v="3"/>
    <n v="2000"/>
    <n v="3.3191786957851575"/>
    <s v="2-i69-r"/>
    <n v="2"/>
    <x v="8"/>
    <s v="LAGA Cameroon"/>
    <x v="2"/>
    <n v="602.55870000000004"/>
  </r>
  <r>
    <d v="2023-10-05T00:00:00"/>
    <s v="Ndocksamba-Bafang"/>
    <x v="0"/>
    <x v="3"/>
    <n v="7000"/>
    <n v="11.617125435248051"/>
    <s v="2-i69-r"/>
    <n v="2"/>
    <x v="8"/>
    <s v="LAGA Cameroon"/>
    <x v="2"/>
    <n v="602.55870000000004"/>
  </r>
  <r>
    <d v="2023-10-05T00:00:00"/>
    <s v="Local Transport"/>
    <x v="0"/>
    <x v="3"/>
    <n v="1900"/>
    <n v="3.1532197609958996"/>
    <s v="2-i69-r"/>
    <n v="2"/>
    <x v="8"/>
    <s v="LAGA Cameroon"/>
    <x v="2"/>
    <n v="602.55870000000004"/>
  </r>
  <r>
    <d v="2023-10-05T00:00:00"/>
    <s v="Drinks with informant"/>
    <x v="4"/>
    <x v="3"/>
    <n v="3000"/>
    <n v="4.9787680436777357"/>
    <s v="2-i69-r"/>
    <n v="2"/>
    <x v="8"/>
    <s v="LAGA Cameroon"/>
    <x v="2"/>
    <n v="602.55870000000004"/>
  </r>
  <r>
    <d v="2023-10-05T00:00:00"/>
    <s v="Feeding"/>
    <x v="3"/>
    <x v="3"/>
    <n v="5000"/>
    <n v="8.2979467394628941"/>
    <s v="2-i69-r"/>
    <n v="2"/>
    <x v="8"/>
    <s v="LAGA Cameroon"/>
    <x v="2"/>
    <n v="602.55870000000004"/>
  </r>
  <r>
    <d v="2023-10-05T00:00:00"/>
    <s v="Lodging"/>
    <x v="3"/>
    <x v="3"/>
    <n v="10000"/>
    <n v="16.595893478925788"/>
    <s v="2-i69-2"/>
    <n v="2"/>
    <x v="8"/>
    <s v="LAGA Cameroon"/>
    <x v="2"/>
    <n v="602.55870000000004"/>
  </r>
  <r>
    <d v="2023-10-05T00:00:00"/>
    <s v="Local Transport"/>
    <x v="0"/>
    <x v="2"/>
    <n v="1750"/>
    <n v="2.9354420869381599"/>
    <s v="eri-r"/>
    <m/>
    <x v="9"/>
    <s v="LAGA Cameroon"/>
    <x v="1"/>
    <n v="596.16233199999999"/>
  </r>
  <r>
    <d v="2023-10-05T00:00:00"/>
    <s v="Local Transport"/>
    <x v="0"/>
    <x v="1"/>
    <n v="1700"/>
    <n v="2.851572313025641"/>
    <s v="ste-r"/>
    <m/>
    <x v="10"/>
    <s v="LAGA Cameroon"/>
    <x v="0"/>
    <n v="596.16233199999999"/>
  </r>
  <r>
    <d v="2023-10-05T00:00:00"/>
    <s v="Local Transport"/>
    <x v="0"/>
    <x v="1"/>
    <n v="1500"/>
    <n v="2.5160932173755652"/>
    <s v="Love-r"/>
    <m/>
    <x v="11"/>
    <s v="LAGA Cameroon"/>
    <x v="0"/>
    <n v="596.16233199999999"/>
  </r>
  <r>
    <d v="2023-10-05T00:00:00"/>
    <s v="Local Transport"/>
    <x v="0"/>
    <x v="4"/>
    <n v="2800"/>
    <n v="4.6967073391010556"/>
    <s v="Luc-r"/>
    <m/>
    <x v="12"/>
    <s v="LAGA Cameroon"/>
    <x v="1"/>
    <n v="596.16233199999999"/>
  </r>
  <r>
    <d v="2023-10-05T00:00:00"/>
    <s v="MTN Mobile money"/>
    <x v="5"/>
    <x v="4"/>
    <n v="500"/>
    <n v="0.83869773912518852"/>
    <s v="Luc-r"/>
    <m/>
    <x v="12"/>
    <s v="LAGA Cameroon"/>
    <x v="1"/>
    <n v="596.16233199999999"/>
  </r>
  <r>
    <d v="2023-10-05T00:00:00"/>
    <s v="MTN Mobile money"/>
    <x v="5"/>
    <x v="4"/>
    <n v="500"/>
    <n v="0.83869773912518852"/>
    <s v="Luc-r"/>
    <m/>
    <x v="12"/>
    <s v="LAGA Cameroon"/>
    <x v="1"/>
    <n v="596.16233199999999"/>
  </r>
  <r>
    <d v="2023-10-05T00:00:00"/>
    <s v="MTN Mobile money"/>
    <x v="5"/>
    <x v="4"/>
    <n v="500"/>
    <n v="0.83869773912518852"/>
    <s v="Luc-r"/>
    <m/>
    <x v="12"/>
    <s v="LAGA Cameroon"/>
    <x v="1"/>
    <n v="596.16233199999999"/>
  </r>
  <r>
    <d v="2023-10-05T00:00:00"/>
    <s v="Phone"/>
    <x v="2"/>
    <x v="2"/>
    <n v="5000"/>
    <n v="8.3869773912518841"/>
    <s v="Phone-39"/>
    <m/>
    <x v="2"/>
    <s v="LAGA Cameroon"/>
    <x v="1"/>
    <n v="596.16233199999999"/>
  </r>
  <r>
    <d v="2023-10-05T00:00:00"/>
    <s v="Phone"/>
    <x v="2"/>
    <x v="2"/>
    <n v="5000"/>
    <n v="8.3869773912518841"/>
    <s v="Phone-40"/>
    <m/>
    <x v="9"/>
    <s v="LAGA Cameroon"/>
    <x v="1"/>
    <n v="596.16233199999999"/>
  </r>
  <r>
    <d v="2023-10-05T00:00:00"/>
    <s v="Phone"/>
    <x v="2"/>
    <x v="1"/>
    <n v="5000"/>
    <n v="8.3869773912518841"/>
    <s v="Phone-41"/>
    <m/>
    <x v="1"/>
    <s v="LAGA Cameroon"/>
    <x v="0"/>
    <n v="596.16233199999999"/>
  </r>
  <r>
    <d v="2023-10-05T00:00:00"/>
    <s v="Phone"/>
    <x v="2"/>
    <x v="3"/>
    <n v="5000"/>
    <n v="8.2979467394628941"/>
    <s v="Phone-42"/>
    <m/>
    <x v="5"/>
    <s v="LAGA Cameroon"/>
    <x v="2"/>
    <n v="602.55870000000004"/>
  </r>
  <r>
    <d v="2023-10-05T00:00:00"/>
    <s v="Phone"/>
    <x v="2"/>
    <x v="0"/>
    <n v="2500"/>
    <n v="4.1934886956259421"/>
    <s v="Phone-43"/>
    <m/>
    <x v="0"/>
    <s v="LAGA Cameroon"/>
    <x v="0"/>
    <n v="596.16233199999999"/>
  </r>
  <r>
    <d v="2023-10-05T00:00:00"/>
    <s v="Phone"/>
    <x v="2"/>
    <x v="1"/>
    <n v="2500"/>
    <n v="4.1934886956259421"/>
    <s v="Phone-44"/>
    <m/>
    <x v="11"/>
    <s v="LAGA Cameroon"/>
    <x v="0"/>
    <n v="596.16233199999999"/>
  </r>
  <r>
    <d v="2023-10-05T00:00:00"/>
    <s v="Phone"/>
    <x v="2"/>
    <x v="1"/>
    <n v="2500"/>
    <n v="4.1934886956259421"/>
    <s v="Phone-45"/>
    <m/>
    <x v="10"/>
    <s v="LAGA Cameroon"/>
    <x v="0"/>
    <n v="596.16233199999999"/>
  </r>
  <r>
    <d v="2023-10-05T00:00:00"/>
    <s v="Phone"/>
    <x v="2"/>
    <x v="3"/>
    <n v="2500"/>
    <n v="4.148973369731447"/>
    <s v="Phone-46"/>
    <m/>
    <x v="6"/>
    <s v="LAGA Cameroon"/>
    <x v="2"/>
    <n v="602.55870000000004"/>
  </r>
  <r>
    <d v="2023-10-05T00:00:00"/>
    <s v="Phone"/>
    <x v="2"/>
    <x v="3"/>
    <n v="2500"/>
    <n v="4.148973369731447"/>
    <s v="Phone-47"/>
    <m/>
    <x v="8"/>
    <s v="LAGA Cameroon"/>
    <x v="2"/>
    <n v="602.55870000000004"/>
  </r>
  <r>
    <d v="2023-10-05T00:00:00"/>
    <s v="Phone"/>
    <x v="2"/>
    <x v="3"/>
    <n v="2500"/>
    <n v="4.148973369731447"/>
    <s v="Phone-48"/>
    <m/>
    <x v="13"/>
    <s v="LAGA Cameroon"/>
    <x v="2"/>
    <n v="602.55870000000004"/>
  </r>
  <r>
    <d v="2023-10-05T00:00:00"/>
    <s v="Phone"/>
    <x v="2"/>
    <x v="3"/>
    <n v="2500"/>
    <n v="4.148973369731447"/>
    <s v="Phone-49"/>
    <m/>
    <x v="7"/>
    <s v="LAGA Cameroon"/>
    <x v="2"/>
    <n v="602.55870000000004"/>
  </r>
  <r>
    <d v="2023-10-05T00:00:00"/>
    <s v="Phone"/>
    <x v="2"/>
    <x v="4"/>
    <n v="2500"/>
    <n v="4.1934886956259421"/>
    <s v="Phone-50"/>
    <m/>
    <x v="12"/>
    <s v="LAGA Cameroon"/>
    <x v="1"/>
    <n v="596.16233199999999"/>
  </r>
  <r>
    <d v="2023-10-05T00:00:00"/>
    <s v="Phone"/>
    <x v="2"/>
    <x v="3"/>
    <n v="2500"/>
    <n v="4.148973369731447"/>
    <s v="Phone-51"/>
    <m/>
    <x v="4"/>
    <s v="LAGA Cameroon"/>
    <x v="2"/>
    <n v="602.55870000000004"/>
  </r>
  <r>
    <d v="2023-10-06T00:00:00"/>
    <s v="Local Transport"/>
    <x v="0"/>
    <x v="0"/>
    <n v="1500"/>
    <n v="2.5160932173755652"/>
    <s v="ann-r"/>
    <m/>
    <x v="0"/>
    <s v="LAGA Cameroon"/>
    <x v="0"/>
    <n v="596.16233199999999"/>
  </r>
  <r>
    <d v="2023-10-06T00:00:00"/>
    <s v="Newspaper"/>
    <x v="6"/>
    <x v="0"/>
    <n v="6100"/>
    <n v="10.232112417327299"/>
    <s v="ann-1"/>
    <m/>
    <x v="0"/>
    <s v="LAGA Cameroon"/>
    <x v="0"/>
    <n v="596.16233199999999"/>
  </r>
  <r>
    <d v="2023-10-06T00:00:00"/>
    <s v="Local Transport"/>
    <x v="0"/>
    <x v="1"/>
    <n v="2000"/>
    <n v="3.3547909565007541"/>
    <s v="aim-r"/>
    <m/>
    <x v="1"/>
    <s v="LAGA Cameroon"/>
    <x v="0"/>
    <n v="596.16233199999999"/>
  </r>
  <r>
    <d v="2023-10-06T00:00:00"/>
    <s v="Feeding"/>
    <x v="3"/>
    <x v="1"/>
    <n v="5000"/>
    <n v="8.3869773912518841"/>
    <s v="aim-r"/>
    <m/>
    <x v="1"/>
    <s v="LAGA Cameroon"/>
    <x v="0"/>
    <n v="596.16233199999999"/>
  </r>
  <r>
    <d v="2023-10-06T00:00:00"/>
    <s v="Ebolowa-Yaounde"/>
    <x v="0"/>
    <x v="1"/>
    <n v="2000"/>
    <n v="3.3547909565007541"/>
    <s v="aim-3"/>
    <m/>
    <x v="1"/>
    <s v="LAGA Cameroon"/>
    <x v="0"/>
    <n v="596.16233199999999"/>
  </r>
  <r>
    <d v="2023-10-06T00:00:00"/>
    <s v="Local Transport"/>
    <x v="0"/>
    <x v="2"/>
    <n v="2900"/>
    <n v="4.8644468869260935"/>
    <s v="Arrey-r"/>
    <m/>
    <x v="2"/>
    <s v="LAGA Cameroon"/>
    <x v="1"/>
    <n v="596.16233199999999"/>
  </r>
  <r>
    <d v="2023-10-06T00:00:00"/>
    <s v="Hire taxi"/>
    <x v="0"/>
    <x v="2"/>
    <n v="2900"/>
    <n v="4.8644468869260935"/>
    <s v="Arrey-r"/>
    <m/>
    <x v="2"/>
    <s v="LAGA Cameroon"/>
    <x v="1"/>
    <n v="596.16233199999999"/>
  </r>
  <r>
    <d v="2023-10-06T00:00:00"/>
    <s v="Local Transport"/>
    <x v="0"/>
    <x v="3"/>
    <n v="1950"/>
    <n v="3.2361992283905283"/>
    <s v="i95-r"/>
    <m/>
    <x v="13"/>
    <s v="LAGA Cameroon"/>
    <x v="2"/>
    <n v="602.55870000000004"/>
  </r>
  <r>
    <d v="2023-10-06T00:00:00"/>
    <s v="switch for printer"/>
    <x v="6"/>
    <x v="3"/>
    <n v="2000"/>
    <n v="3.3191786957851575"/>
    <s v="i95-r"/>
    <m/>
    <x v="13"/>
    <s v="LAGA Cameroon"/>
    <x v="2"/>
    <n v="602.55870000000004"/>
  </r>
  <r>
    <d v="2023-10-06T00:00:00"/>
    <s v="Local Transport"/>
    <x v="0"/>
    <x v="1"/>
    <n v="1350"/>
    <n v="2.2644838956380089"/>
    <s v="fr-r"/>
    <m/>
    <x v="3"/>
    <s v="LAGA Cameroon"/>
    <x v="0"/>
    <n v="596.16233199999999"/>
  </r>
  <r>
    <d v="2023-10-06T00:00:00"/>
    <s v="Nkoteng-Yaounde"/>
    <x v="0"/>
    <x v="3"/>
    <n v="1800"/>
    <n v="2.9872608262066414"/>
    <s v="3-i23-3"/>
    <n v="3"/>
    <x v="4"/>
    <s v="LAGA Cameroon"/>
    <x v="2"/>
    <n v="602.55870000000004"/>
  </r>
  <r>
    <d v="2023-10-06T00:00:00"/>
    <s v="Local Transport"/>
    <x v="0"/>
    <x v="3"/>
    <n v="1000"/>
    <n v="1.6595893478925787"/>
    <s v="3-i23-r"/>
    <n v="3"/>
    <x v="4"/>
    <s v="LAGA Cameroon"/>
    <x v="2"/>
    <n v="602.55870000000004"/>
  </r>
  <r>
    <d v="2023-10-06T00:00:00"/>
    <s v="Feeding"/>
    <x v="3"/>
    <x v="3"/>
    <n v="3000"/>
    <n v="4.9787680436777357"/>
    <s v="3-i23-r"/>
    <n v="3"/>
    <x v="4"/>
    <s v="LAGA Cameroon"/>
    <x v="2"/>
    <n v="602.55870000000004"/>
  </r>
  <r>
    <d v="2023-10-06T00:00:00"/>
    <s v="Local Transport"/>
    <x v="0"/>
    <x v="3"/>
    <n v="1850"/>
    <n v="3.0702402936012705"/>
    <s v="i27-r"/>
    <m/>
    <x v="5"/>
    <s v="LAGA Cameroon"/>
    <x v="2"/>
    <n v="602.55870000000004"/>
  </r>
  <r>
    <d v="2023-10-06T00:00:00"/>
    <s v="Bertoua-gamboula"/>
    <x v="0"/>
    <x v="3"/>
    <n v="3000"/>
    <n v="4.9787680436777357"/>
    <s v="1-i49-r"/>
    <n v="1"/>
    <x v="6"/>
    <s v="LAGA Cameroon"/>
    <x v="2"/>
    <n v="602.55870000000004"/>
  </r>
  <r>
    <d v="2023-10-06T00:00:00"/>
    <s v="Gamboula-bertoua"/>
    <x v="0"/>
    <x v="3"/>
    <n v="3000"/>
    <n v="4.9787680436777357"/>
    <s v="1-i49-r"/>
    <n v="1"/>
    <x v="6"/>
    <s v="LAGA Cameroon"/>
    <x v="2"/>
    <n v="602.55870000000004"/>
  </r>
  <r>
    <d v="2023-10-06T00:00:00"/>
    <s v="bertoua-Yaounde"/>
    <x v="0"/>
    <x v="3"/>
    <n v="6000"/>
    <n v="9.9575360873554715"/>
    <s v="1-i49-3"/>
    <n v="1"/>
    <x v="6"/>
    <s v="LAGA Cameroon"/>
    <x v="2"/>
    <n v="602.55870000000004"/>
  </r>
  <r>
    <d v="2023-10-06T00:00:00"/>
    <s v="Local Transport"/>
    <x v="0"/>
    <x v="3"/>
    <n v="1950"/>
    <n v="3.2361992283905283"/>
    <s v="1-i49-r"/>
    <n v="1"/>
    <x v="6"/>
    <s v="LAGA Cameroon"/>
    <x v="2"/>
    <n v="602.55870000000004"/>
  </r>
  <r>
    <d v="2023-10-06T00:00:00"/>
    <s v="Feeding"/>
    <x v="3"/>
    <x v="3"/>
    <n v="5000"/>
    <n v="8.2979467394628941"/>
    <s v="1-i49-r"/>
    <n v="1"/>
    <x v="6"/>
    <s v="LAGA Cameroon"/>
    <x v="2"/>
    <n v="602.55870000000004"/>
  </r>
  <r>
    <d v="2023-10-06T00:00:00"/>
    <s v="Drinks with informant"/>
    <x v="4"/>
    <x v="3"/>
    <n v="2200"/>
    <n v="3.6510965653636731"/>
    <s v="1-i49-r"/>
    <n v="1"/>
    <x v="6"/>
    <s v="LAGA Cameroon"/>
    <x v="2"/>
    <n v="602.55870000000004"/>
  </r>
  <r>
    <d v="2023-10-06T00:00:00"/>
    <s v="Local Transport"/>
    <x v="0"/>
    <x v="3"/>
    <n v="1950"/>
    <n v="3.2361992283905283"/>
    <s v="i54-r"/>
    <m/>
    <x v="7"/>
    <s v="LAGA Cameroon"/>
    <x v="2"/>
    <n v="602.55870000000004"/>
  </r>
  <r>
    <d v="2023-10-06T00:00:00"/>
    <s v="Bafang-Yaounde"/>
    <x v="0"/>
    <x v="3"/>
    <n v="4500"/>
    <n v="7.4681520655166036"/>
    <s v="2-i69-3"/>
    <n v="2"/>
    <x v="8"/>
    <s v="LAGA Cameroon"/>
    <x v="2"/>
    <n v="602.55870000000004"/>
  </r>
  <r>
    <d v="2023-10-06T00:00:00"/>
    <s v="Local Transport"/>
    <x v="0"/>
    <x v="3"/>
    <n v="1850"/>
    <n v="3.0702402936012705"/>
    <s v="2-i69-r"/>
    <n v="2"/>
    <x v="8"/>
    <s v="LAGA Cameroon"/>
    <x v="2"/>
    <n v="602.55870000000004"/>
  </r>
  <r>
    <d v="2023-10-06T00:00:00"/>
    <s v="Feeding"/>
    <x v="3"/>
    <x v="3"/>
    <n v="5000"/>
    <n v="8.2979467394628941"/>
    <s v="2-i69-r"/>
    <n v="2"/>
    <x v="8"/>
    <s v="LAGA Cameroon"/>
    <x v="2"/>
    <n v="602.55870000000004"/>
  </r>
  <r>
    <d v="2023-10-06T00:00:00"/>
    <s v="Local Transport"/>
    <x v="0"/>
    <x v="2"/>
    <n v="1500"/>
    <n v="2.5160932173755652"/>
    <s v="eri-r"/>
    <m/>
    <x v="9"/>
    <s v="LAGA Cameroon"/>
    <x v="1"/>
    <n v="596.16233199999999"/>
  </r>
  <r>
    <d v="2023-10-06T00:00:00"/>
    <s v="Local Transport"/>
    <x v="0"/>
    <x v="1"/>
    <n v="1900"/>
    <n v="3.1870514086757162"/>
    <s v="ste-r"/>
    <m/>
    <x v="10"/>
    <s v="LAGA Cameroon"/>
    <x v="0"/>
    <n v="596.16233199999999"/>
  </r>
  <r>
    <d v="2023-10-06T00:00:00"/>
    <s v="Local Transport"/>
    <x v="0"/>
    <x v="1"/>
    <n v="1400"/>
    <n v="2.3483536695505278"/>
    <s v="Love-r"/>
    <m/>
    <x v="11"/>
    <s v="LAGA Cameroon"/>
    <x v="0"/>
    <n v="596.16233199999999"/>
  </r>
  <r>
    <d v="2023-10-06T00:00:00"/>
    <s v="MTN Mobile money"/>
    <x v="5"/>
    <x v="4"/>
    <n v="500"/>
    <n v="0.83869773912518852"/>
    <s v="Luc-r"/>
    <m/>
    <x v="12"/>
    <s v="LAGA Cameroon"/>
    <x v="1"/>
    <n v="596.16233199999999"/>
  </r>
  <r>
    <d v="2023-10-06T00:00:00"/>
    <s v="Local Transport"/>
    <x v="0"/>
    <x v="4"/>
    <n v="2800"/>
    <n v="4.6967073391010556"/>
    <s v="Luc-r"/>
    <m/>
    <x v="12"/>
    <s v="LAGA Cameroon"/>
    <x v="1"/>
    <n v="596.16233199999999"/>
  </r>
  <r>
    <d v="2023-10-06T00:00:00"/>
    <s v="Phone"/>
    <x v="2"/>
    <x v="2"/>
    <n v="5000"/>
    <n v="8.3869773912518841"/>
    <s v="Phone-52"/>
    <m/>
    <x v="2"/>
    <s v="LAGA Cameroon"/>
    <x v="1"/>
    <n v="596.16233199999999"/>
  </r>
  <r>
    <d v="2023-10-06T00:00:00"/>
    <s v="Phone"/>
    <x v="2"/>
    <x v="2"/>
    <n v="5000"/>
    <n v="8.3869773912518841"/>
    <s v="Phone-53"/>
    <m/>
    <x v="9"/>
    <s v="LAGA Cameroon"/>
    <x v="1"/>
    <n v="596.16233199999999"/>
  </r>
  <r>
    <d v="2023-10-06T00:00:00"/>
    <s v="Phone"/>
    <x v="2"/>
    <x v="1"/>
    <n v="5000"/>
    <n v="8.3869773912518841"/>
    <s v="Phone-54"/>
    <m/>
    <x v="1"/>
    <s v="LAGA Cameroon"/>
    <x v="0"/>
    <n v="596.16233199999999"/>
  </r>
  <r>
    <d v="2023-10-06T00:00:00"/>
    <s v="Phone"/>
    <x v="2"/>
    <x v="3"/>
    <n v="5000"/>
    <n v="8.2979467394628941"/>
    <s v="Phone-55"/>
    <m/>
    <x v="5"/>
    <s v="LAGA Cameroon"/>
    <x v="2"/>
    <n v="602.55870000000004"/>
  </r>
  <r>
    <d v="2023-10-06T00:00:00"/>
    <s v="Phone"/>
    <x v="2"/>
    <x v="0"/>
    <n v="2500"/>
    <n v="4.1934886956259421"/>
    <s v="Phone-56"/>
    <m/>
    <x v="0"/>
    <s v="LAGA Cameroon"/>
    <x v="0"/>
    <n v="596.16233199999999"/>
  </r>
  <r>
    <d v="2023-10-06T00:00:00"/>
    <s v="Phone"/>
    <x v="2"/>
    <x v="1"/>
    <n v="2500"/>
    <n v="4.1934886956259421"/>
    <s v="Phone-57"/>
    <m/>
    <x v="11"/>
    <s v="LAGA Cameroon"/>
    <x v="0"/>
    <n v="596.16233199999999"/>
  </r>
  <r>
    <d v="2023-10-06T00:00:00"/>
    <s v="Phone"/>
    <x v="2"/>
    <x v="1"/>
    <n v="2500"/>
    <n v="4.1934886956259421"/>
    <s v="Phone-58"/>
    <m/>
    <x v="10"/>
    <s v="LAGA Cameroon"/>
    <x v="0"/>
    <n v="596.16233199999999"/>
  </r>
  <r>
    <d v="2023-10-06T00:00:00"/>
    <s v="Phone"/>
    <x v="2"/>
    <x v="3"/>
    <n v="2500"/>
    <n v="4.148973369731447"/>
    <s v="Phone-59"/>
    <m/>
    <x v="6"/>
    <s v="LAGA Cameroon"/>
    <x v="2"/>
    <n v="602.55870000000004"/>
  </r>
  <r>
    <d v="2023-10-06T00:00:00"/>
    <s v="Phone"/>
    <x v="2"/>
    <x v="3"/>
    <n v="2500"/>
    <n v="4.148973369731447"/>
    <s v="Phone-60"/>
    <m/>
    <x v="8"/>
    <s v="LAGA Cameroon"/>
    <x v="2"/>
    <n v="602.55870000000004"/>
  </r>
  <r>
    <d v="2023-10-06T00:00:00"/>
    <s v="Phone"/>
    <x v="2"/>
    <x v="3"/>
    <n v="2500"/>
    <n v="4.148973369731447"/>
    <s v="Phone-61"/>
    <m/>
    <x v="13"/>
    <s v="LAGA Cameroon"/>
    <x v="2"/>
    <n v="602.55870000000004"/>
  </r>
  <r>
    <d v="2023-10-06T00:00:00"/>
    <s v="Phone"/>
    <x v="2"/>
    <x v="3"/>
    <n v="2500"/>
    <n v="4.148973369731447"/>
    <s v="Phone-62"/>
    <m/>
    <x v="7"/>
    <s v="LAGA Cameroon"/>
    <x v="2"/>
    <n v="602.55870000000004"/>
  </r>
  <r>
    <d v="2023-10-06T00:00:00"/>
    <s v="Phone"/>
    <x v="2"/>
    <x v="4"/>
    <n v="2500"/>
    <n v="4.1934886956259421"/>
    <s v="Phone-63"/>
    <m/>
    <x v="12"/>
    <s v="LAGA Cameroon"/>
    <x v="1"/>
    <n v="596.16233199999999"/>
  </r>
  <r>
    <d v="2023-10-06T00:00:00"/>
    <s v="Phone"/>
    <x v="2"/>
    <x v="3"/>
    <n v="2500"/>
    <n v="4.148973369731447"/>
    <s v="Phone-64"/>
    <m/>
    <x v="4"/>
    <s v="LAGA Cameroon"/>
    <x v="2"/>
    <n v="602.55870000000004"/>
  </r>
  <r>
    <d v="2023-10-07T00:00:00"/>
    <s v="Local Transport"/>
    <x v="0"/>
    <x v="0"/>
    <n v="1500"/>
    <n v="2.5160932173755652"/>
    <s v="ann-r"/>
    <m/>
    <x v="0"/>
    <s v="LAGA Cameroon"/>
    <x v="0"/>
    <n v="596.16233199999999"/>
  </r>
  <r>
    <d v="2023-10-07T00:00:00"/>
    <s v="Local Transport"/>
    <x v="0"/>
    <x v="1"/>
    <n v="1800"/>
    <n v="3.0193118608506784"/>
    <s v="aim-r"/>
    <m/>
    <x v="1"/>
    <s v="LAGA Cameroon"/>
    <x v="0"/>
    <n v="596.16233199999999"/>
  </r>
  <r>
    <d v="2023-10-07T00:00:00"/>
    <s v="Local Transport"/>
    <x v="0"/>
    <x v="2"/>
    <n v="2900"/>
    <n v="4.8644468869260935"/>
    <s v="Arrey-r"/>
    <m/>
    <x v="2"/>
    <s v="LAGA Cameroon"/>
    <x v="1"/>
    <n v="596.16233199999999"/>
  </r>
  <r>
    <d v="2023-10-07T00:00:00"/>
    <s v="Local Transport"/>
    <x v="0"/>
    <x v="3"/>
    <n v="1950"/>
    <n v="3.2361992283905283"/>
    <s v="i95-r"/>
    <m/>
    <x v="13"/>
    <s v="LAGA Cameroon"/>
    <x v="2"/>
    <n v="602.55870000000004"/>
  </r>
  <r>
    <d v="2023-10-07T00:00:00"/>
    <s v="Local Transport"/>
    <x v="0"/>
    <x v="1"/>
    <n v="1350"/>
    <n v="2.2644838956380089"/>
    <s v="fr-r"/>
    <m/>
    <x v="3"/>
    <s v="LAGA Cameroon"/>
    <x v="0"/>
    <n v="596.16233199999999"/>
  </r>
  <r>
    <d v="2023-10-07T00:00:00"/>
    <s v="Local Transport"/>
    <x v="0"/>
    <x v="3"/>
    <n v="1500"/>
    <n v="2.4893840218388679"/>
    <s v="i23-r"/>
    <m/>
    <x v="4"/>
    <s v="LAGA Cameroon"/>
    <x v="2"/>
    <n v="602.55870000000004"/>
  </r>
  <r>
    <d v="2023-10-07T00:00:00"/>
    <s v="Local Transport"/>
    <x v="0"/>
    <x v="3"/>
    <n v="1750"/>
    <n v="2.9042813588120127"/>
    <s v="i27-r"/>
    <m/>
    <x v="5"/>
    <s v="LAGA Cameroon"/>
    <x v="2"/>
    <n v="602.55870000000004"/>
  </r>
  <r>
    <d v="2023-10-07T00:00:00"/>
    <s v="Local Transport"/>
    <x v="0"/>
    <x v="3"/>
    <n v="1950"/>
    <n v="3.2361992283905283"/>
    <s v="i49-r"/>
    <m/>
    <x v="6"/>
    <s v="LAGA Cameroon"/>
    <x v="2"/>
    <n v="602.55870000000004"/>
  </r>
  <r>
    <d v="2023-10-07T00:00:00"/>
    <s v="Local Transport"/>
    <x v="0"/>
    <x v="3"/>
    <n v="1950"/>
    <n v="3.2361992283905283"/>
    <s v="i69-r"/>
    <m/>
    <x v="8"/>
    <s v="LAGA Cameroon"/>
    <x v="2"/>
    <n v="602.55870000000004"/>
  </r>
  <r>
    <d v="2023-10-07T00:00:00"/>
    <s v="Local Transport"/>
    <x v="0"/>
    <x v="2"/>
    <n v="1800"/>
    <n v="3.0193118608506784"/>
    <s v="eri-r"/>
    <m/>
    <x v="9"/>
    <s v="LAGA Cameroon"/>
    <x v="1"/>
    <n v="596.16233199999999"/>
  </r>
  <r>
    <d v="2023-10-07T00:00:00"/>
    <s v="Local Transport"/>
    <x v="0"/>
    <x v="1"/>
    <n v="1500"/>
    <n v="2.5160932173755652"/>
    <s v="ste-r"/>
    <m/>
    <x v="10"/>
    <s v="LAGA Cameroon"/>
    <x v="0"/>
    <n v="596.16233199999999"/>
  </r>
  <r>
    <d v="2023-10-07T00:00:00"/>
    <s v="Local Transport"/>
    <x v="0"/>
    <x v="1"/>
    <n v="1500"/>
    <n v="2.5160932173755652"/>
    <s v="Love-r"/>
    <m/>
    <x v="11"/>
    <s v="LAGA Cameroon"/>
    <x v="0"/>
    <n v="596.16233199999999"/>
  </r>
  <r>
    <d v="2023-10-07T00:00:00"/>
    <s v="Local Transport"/>
    <x v="0"/>
    <x v="4"/>
    <n v="2800"/>
    <n v="4.6967073391010556"/>
    <s v="Luc-r"/>
    <m/>
    <x v="12"/>
    <s v="LAGA Cameroon"/>
    <x v="1"/>
    <n v="596.16233199999999"/>
  </r>
  <r>
    <d v="2023-10-07T00:00:00"/>
    <s v="Phone"/>
    <x v="2"/>
    <x v="2"/>
    <n v="5000"/>
    <n v="8.3869773912518841"/>
    <s v="Phone-65"/>
    <m/>
    <x v="2"/>
    <s v="LAGA Cameroon"/>
    <x v="1"/>
    <n v="596.16233199999999"/>
  </r>
  <r>
    <d v="2023-10-07T00:00:00"/>
    <s v="Phone"/>
    <x v="2"/>
    <x v="2"/>
    <n v="5000"/>
    <n v="8.3869773912518841"/>
    <s v="Phone-66"/>
    <m/>
    <x v="9"/>
    <s v="LAGA Cameroon"/>
    <x v="1"/>
    <n v="596.16233199999999"/>
  </r>
  <r>
    <d v="2023-10-07T00:00:00"/>
    <s v="Phone"/>
    <x v="2"/>
    <x v="1"/>
    <n v="5000"/>
    <n v="8.3869773912518841"/>
    <s v="Phone-67"/>
    <m/>
    <x v="1"/>
    <s v="LAGA Cameroon"/>
    <x v="0"/>
    <n v="596.16233199999999"/>
  </r>
  <r>
    <d v="2023-10-07T00:00:00"/>
    <s v="Phone"/>
    <x v="2"/>
    <x v="3"/>
    <n v="5000"/>
    <n v="8.2979467394628941"/>
    <s v="Phone-68"/>
    <m/>
    <x v="5"/>
    <s v="LAGA Cameroon"/>
    <x v="2"/>
    <n v="602.55870000000004"/>
  </r>
  <r>
    <d v="2023-10-07T00:00:00"/>
    <s v="Phone"/>
    <x v="2"/>
    <x v="0"/>
    <n v="2500"/>
    <n v="4.1934886956259421"/>
    <s v="Phone-69"/>
    <m/>
    <x v="0"/>
    <s v="LAGA Cameroon"/>
    <x v="0"/>
    <n v="596.16233199999999"/>
  </r>
  <r>
    <d v="2023-10-07T00:00:00"/>
    <s v="Phone"/>
    <x v="2"/>
    <x v="1"/>
    <n v="2500"/>
    <n v="4.1934886956259421"/>
    <s v="Phone-70"/>
    <m/>
    <x v="11"/>
    <s v="LAGA Cameroon"/>
    <x v="0"/>
    <n v="596.16233199999999"/>
  </r>
  <r>
    <d v="2023-10-07T00:00:00"/>
    <s v="Phone"/>
    <x v="2"/>
    <x v="1"/>
    <n v="2500"/>
    <n v="4.1934886956259421"/>
    <s v="Phone-71"/>
    <m/>
    <x v="10"/>
    <s v="LAGA Cameroon"/>
    <x v="0"/>
    <n v="596.16233199999999"/>
  </r>
  <r>
    <d v="2023-10-07T00:00:00"/>
    <s v="Phone"/>
    <x v="2"/>
    <x v="3"/>
    <n v="2500"/>
    <n v="4.148973369731447"/>
    <s v="Phone-72"/>
    <m/>
    <x v="6"/>
    <s v="LAGA Cameroon"/>
    <x v="2"/>
    <n v="602.55870000000004"/>
  </r>
  <r>
    <d v="2023-10-07T00:00:00"/>
    <s v="Phone"/>
    <x v="2"/>
    <x v="3"/>
    <n v="2500"/>
    <n v="4.148973369731447"/>
    <s v="Phone-73"/>
    <m/>
    <x v="8"/>
    <s v="LAGA Cameroon"/>
    <x v="2"/>
    <n v="602.55870000000004"/>
  </r>
  <r>
    <d v="2023-10-07T00:00:00"/>
    <s v="Phone"/>
    <x v="2"/>
    <x v="3"/>
    <n v="2500"/>
    <n v="4.148973369731447"/>
    <s v="Phone-74"/>
    <m/>
    <x v="13"/>
    <s v="LAGA Cameroon"/>
    <x v="2"/>
    <n v="602.55870000000004"/>
  </r>
  <r>
    <d v="2023-10-07T00:00:00"/>
    <s v="Phone"/>
    <x v="2"/>
    <x v="3"/>
    <n v="2500"/>
    <n v="4.148973369731447"/>
    <s v="Phone-75"/>
    <m/>
    <x v="7"/>
    <s v="LAGA Cameroon"/>
    <x v="2"/>
    <n v="602.55870000000004"/>
  </r>
  <r>
    <d v="2023-10-07T00:00:00"/>
    <s v="Phone"/>
    <x v="2"/>
    <x v="3"/>
    <n v="2500"/>
    <n v="4.148973369731447"/>
    <s v="Phone-76"/>
    <m/>
    <x v="4"/>
    <s v="LAGA Cameroon"/>
    <x v="2"/>
    <n v="602.55870000000004"/>
  </r>
  <r>
    <d v="2023-10-07T00:00:00"/>
    <s v="Phone"/>
    <x v="2"/>
    <x v="4"/>
    <n v="2500"/>
    <n v="4.1934886956259421"/>
    <s v="Phone-77"/>
    <m/>
    <x v="12"/>
    <s v="LAGA Cameroon"/>
    <x v="1"/>
    <n v="596.16233199999999"/>
  </r>
  <r>
    <d v="2023-10-07T00:00:00"/>
    <s v="Phone"/>
    <x v="7"/>
    <x v="2"/>
    <n v="10000"/>
    <n v="16.773954782503768"/>
    <s v="Phone-78"/>
    <m/>
    <x v="2"/>
    <s v="LAGA Cameroon"/>
    <x v="1"/>
    <n v="596.16233199999999"/>
  </r>
  <r>
    <d v="2023-10-07T00:00:00"/>
    <s v="Phone"/>
    <x v="7"/>
    <x v="2"/>
    <n v="10000"/>
    <n v="16.773954782503768"/>
    <s v="Phone-79"/>
    <m/>
    <x v="9"/>
    <s v="LAGA Cameroon"/>
    <x v="1"/>
    <n v="596.16233199999999"/>
  </r>
  <r>
    <d v="2023-10-08T00:00:00"/>
    <s v="Local Transport"/>
    <x v="0"/>
    <x v="2"/>
    <n v="2900"/>
    <n v="4.8644468869260935"/>
    <s v="Arrey-r"/>
    <m/>
    <x v="2"/>
    <s v="LAGA Cameroon"/>
    <x v="1"/>
    <n v="596.16233199999999"/>
  </r>
  <r>
    <d v="2023-10-08T00:00:00"/>
    <s v="Yaoundé- Akonolinga"/>
    <x v="0"/>
    <x v="1"/>
    <n v="1700"/>
    <n v="2.851572313025641"/>
    <s v="Love-4"/>
    <m/>
    <x v="11"/>
    <s v="LAGA Cameroon"/>
    <x v="0"/>
    <n v="596.16233199999999"/>
  </r>
  <r>
    <d v="2023-10-08T00:00:00"/>
    <s v="Lodging"/>
    <x v="3"/>
    <x v="1"/>
    <n v="10000"/>
    <n v="16.773954782503768"/>
    <s v="Love-5"/>
    <m/>
    <x v="11"/>
    <s v="LAGA Cameroon"/>
    <x v="0"/>
    <n v="596.16233199999999"/>
  </r>
  <r>
    <d v="2023-10-08T00:00:00"/>
    <s v="Feeding"/>
    <x v="3"/>
    <x v="1"/>
    <n v="5000"/>
    <n v="8.3869773912518841"/>
    <s v="Love-r"/>
    <m/>
    <x v="11"/>
    <s v="LAGA Cameroon"/>
    <x v="0"/>
    <n v="596.16233199999999"/>
  </r>
  <r>
    <d v="2023-10-08T00:00:00"/>
    <s v="Local Transport"/>
    <x v="0"/>
    <x v="1"/>
    <n v="2000"/>
    <n v="3.3547909565007541"/>
    <s v="Love-r"/>
    <m/>
    <x v="11"/>
    <s v="LAGA Cameroon"/>
    <x v="0"/>
    <n v="596.16233199999999"/>
  </r>
  <r>
    <d v="2023-10-09T00:00:00"/>
    <s v="Local Transport"/>
    <x v="0"/>
    <x v="0"/>
    <n v="1800"/>
    <n v="3.0193118608506784"/>
    <s v="ann-r"/>
    <m/>
    <x v="0"/>
    <s v="LAGA Cameroon"/>
    <x v="0"/>
    <n v="596.16233199999999"/>
  </r>
  <r>
    <d v="2023-10-09T00:00:00"/>
    <s v="Local Transport"/>
    <x v="0"/>
    <x v="1"/>
    <n v="2000"/>
    <n v="3.3547909565007541"/>
    <s v="aim-r"/>
    <m/>
    <x v="1"/>
    <s v="LAGA Cameroon"/>
    <x v="0"/>
    <n v="596.16233199999999"/>
  </r>
  <r>
    <d v="2023-10-09T00:00:00"/>
    <s v="Local Transport"/>
    <x v="0"/>
    <x v="2"/>
    <n v="2900"/>
    <n v="4.8644468869260935"/>
    <s v="Arrey-r"/>
    <m/>
    <x v="2"/>
    <s v="LAGA Cameroon"/>
    <x v="1"/>
    <n v="596.16233199999999"/>
  </r>
  <r>
    <d v="2023-10-09T00:00:00"/>
    <s v="Local Transport"/>
    <x v="0"/>
    <x v="3"/>
    <n v="1950"/>
    <n v="3.2361992283905283"/>
    <s v="i95-r"/>
    <m/>
    <x v="13"/>
    <s v="LAGA Cameroon"/>
    <x v="2"/>
    <n v="602.55870000000004"/>
  </r>
  <r>
    <d v="2023-10-09T00:00:00"/>
    <s v="Local Transport"/>
    <x v="0"/>
    <x v="1"/>
    <n v="1350"/>
    <n v="2.2644838956380089"/>
    <s v="fr-r"/>
    <m/>
    <x v="3"/>
    <s v="LAGA Cameroon"/>
    <x v="0"/>
    <n v="596.16233199999999"/>
  </r>
  <r>
    <d v="2023-10-09T00:00:00"/>
    <s v="Local Transport"/>
    <x v="0"/>
    <x v="3"/>
    <n v="1000"/>
    <n v="1.6595893478925787"/>
    <s v="i23-r"/>
    <m/>
    <x v="4"/>
    <s v="LAGA Cameroon"/>
    <x v="2"/>
    <n v="602.55870000000004"/>
  </r>
  <r>
    <d v="2023-10-09T00:00:00"/>
    <s v="Local Transport"/>
    <x v="0"/>
    <x v="3"/>
    <n v="2400"/>
    <n v="3.9830144349421888"/>
    <s v="i27-r"/>
    <m/>
    <x v="5"/>
    <s v="LAGA Cameroon"/>
    <x v="2"/>
    <n v="602.55870000000004"/>
  </r>
  <r>
    <d v="2023-10-09T00:00:00"/>
    <s v="Local Transport"/>
    <x v="0"/>
    <x v="3"/>
    <n v="2600"/>
    <n v="4.3149323045207044"/>
    <s v="i49-r"/>
    <m/>
    <x v="6"/>
    <s v="LAGA Cameroon"/>
    <x v="2"/>
    <n v="602.55870000000004"/>
  </r>
  <r>
    <d v="2023-10-09T00:00:00"/>
    <s v="Local Transport"/>
    <x v="0"/>
    <x v="3"/>
    <n v="2000"/>
    <n v="3.3191786957851575"/>
    <s v="i54-r"/>
    <m/>
    <x v="7"/>
    <s v="LAGA Cameroon"/>
    <x v="2"/>
    <n v="602.55870000000004"/>
  </r>
  <r>
    <d v="2023-10-09T00:00:00"/>
    <s v="Local Transport"/>
    <x v="0"/>
    <x v="3"/>
    <n v="2900"/>
    <n v="4.8128091088884783"/>
    <s v="i69-r"/>
    <m/>
    <x v="8"/>
    <s v="LAGA Cameroon"/>
    <x v="2"/>
    <n v="602.55870000000004"/>
  </r>
  <r>
    <d v="2023-10-09T00:00:00"/>
    <s v="Local Transport"/>
    <x v="0"/>
    <x v="2"/>
    <n v="1750"/>
    <n v="2.9354420869381599"/>
    <s v="eri-r"/>
    <m/>
    <x v="9"/>
    <s v="LAGA Cameroon"/>
    <x v="1"/>
    <n v="596.16233199999999"/>
  </r>
  <r>
    <d v="2023-10-09T00:00:00"/>
    <s v="Yaoundé-Ntui"/>
    <x v="0"/>
    <x v="1"/>
    <n v="1500"/>
    <n v="2.5160932173755652"/>
    <s v="ste-1"/>
    <m/>
    <x v="10"/>
    <s v="LAGA Cameroon"/>
    <x v="0"/>
    <n v="596.16233199999999"/>
  </r>
  <r>
    <d v="2023-10-09T00:00:00"/>
    <s v="Local Transport"/>
    <x v="0"/>
    <x v="1"/>
    <n v="2000"/>
    <n v="3.3547909565007541"/>
    <s v="ste-r"/>
    <m/>
    <x v="10"/>
    <s v="LAGA Cameroon"/>
    <x v="0"/>
    <n v="596.16233199999999"/>
  </r>
  <r>
    <d v="2023-10-09T00:00:00"/>
    <s v="Feeding"/>
    <x v="3"/>
    <x v="1"/>
    <n v="5000"/>
    <n v="8.3869773912518841"/>
    <s v="ste-r"/>
    <m/>
    <x v="10"/>
    <s v="LAGA Cameroon"/>
    <x v="0"/>
    <n v="596.16233199999999"/>
  </r>
  <r>
    <d v="2023-10-09T00:00:00"/>
    <s v="lodging"/>
    <x v="3"/>
    <x v="1"/>
    <n v="10000"/>
    <n v="16.773954782503768"/>
    <s v="ste-2"/>
    <m/>
    <x v="10"/>
    <s v="LAGA Cameroon"/>
    <x v="0"/>
    <n v="596.16233199999999"/>
  </r>
  <r>
    <d v="2023-10-09T00:00:00"/>
    <s v="Akonolinga-Yaoundé"/>
    <x v="0"/>
    <x v="1"/>
    <n v="1700"/>
    <n v="2.851572313025641"/>
    <s v="Love-6"/>
    <m/>
    <x v="11"/>
    <s v="LAGA Cameroon"/>
    <x v="0"/>
    <n v="596.16233199999999"/>
  </r>
  <r>
    <d v="2023-10-09T00:00:00"/>
    <s v="Feeding"/>
    <x v="3"/>
    <x v="1"/>
    <n v="5000"/>
    <n v="8.3869773912518841"/>
    <s v="Love-r"/>
    <m/>
    <x v="11"/>
    <s v="LAGA Cameroon"/>
    <x v="0"/>
    <n v="596.16233199999999"/>
  </r>
  <r>
    <d v="2023-10-09T00:00:00"/>
    <s v="Local Transport"/>
    <x v="0"/>
    <x v="1"/>
    <n v="2000"/>
    <n v="3.3547909565007541"/>
    <s v="Love-r"/>
    <m/>
    <x v="11"/>
    <s v="LAGA Cameroon"/>
    <x v="0"/>
    <n v="596.16233199999999"/>
  </r>
  <r>
    <d v="2023-10-09T00:00:00"/>
    <s v="Local Transport"/>
    <x v="0"/>
    <x v="4"/>
    <n v="2800"/>
    <n v="4.6967073391010556"/>
    <s v="Luc-r"/>
    <m/>
    <x v="12"/>
    <s v="LAGA Cameroon"/>
    <x v="1"/>
    <n v="596.16233199999999"/>
  </r>
  <r>
    <d v="2023-10-09T00:00:00"/>
    <s v="Office cleaning"/>
    <x v="1"/>
    <x v="4"/>
    <n v="12000"/>
    <n v="20.128745739004522"/>
    <s v="Luc-2"/>
    <m/>
    <x v="12"/>
    <s v="LAGA Cameroon"/>
    <x v="1"/>
    <n v="596.16233199999999"/>
  </r>
  <r>
    <d v="2023-10-09T00:00:00"/>
    <s v="x1 Carton de papier A4"/>
    <x v="6"/>
    <x v="4"/>
    <n v="19500"/>
    <n v="32.709211825882349"/>
    <s v="Luc-3"/>
    <m/>
    <x v="12"/>
    <s v="LAGA Cameroon"/>
    <x v="1"/>
    <n v="596.16233199999999"/>
  </r>
  <r>
    <d v="2023-10-09T00:00:00"/>
    <s v="Phone"/>
    <x v="2"/>
    <x v="2"/>
    <n v="5000"/>
    <n v="8.3869773912518841"/>
    <s v="Phone-80"/>
    <m/>
    <x v="2"/>
    <s v="LAGA Cameroon"/>
    <x v="1"/>
    <n v="596.16233199999999"/>
  </r>
  <r>
    <d v="2023-10-09T00:00:00"/>
    <s v="Phone"/>
    <x v="2"/>
    <x v="2"/>
    <n v="5000"/>
    <n v="8.3869773912518841"/>
    <s v="Phone-81"/>
    <m/>
    <x v="9"/>
    <s v="LAGA Cameroon"/>
    <x v="1"/>
    <n v="596.16233199999999"/>
  </r>
  <r>
    <d v="2023-10-09T00:00:00"/>
    <s v="Phone"/>
    <x v="2"/>
    <x v="1"/>
    <n v="5000"/>
    <n v="8.3869773912518841"/>
    <s v="Phone-82"/>
    <m/>
    <x v="1"/>
    <s v="LAGA Cameroon"/>
    <x v="0"/>
    <n v="596.16233199999999"/>
  </r>
  <r>
    <d v="2023-10-09T00:00:00"/>
    <s v="Phone"/>
    <x v="2"/>
    <x v="3"/>
    <n v="5000"/>
    <n v="8.2979467394628941"/>
    <s v="Phone-83"/>
    <m/>
    <x v="5"/>
    <s v="LAGA Cameroon"/>
    <x v="2"/>
    <n v="602.55870000000004"/>
  </r>
  <r>
    <d v="2023-10-09T00:00:00"/>
    <s v="Phone"/>
    <x v="2"/>
    <x v="0"/>
    <n v="2500"/>
    <n v="4.1934886956259421"/>
    <s v="Phone-84"/>
    <m/>
    <x v="0"/>
    <s v="LAGA Cameroon"/>
    <x v="0"/>
    <n v="596.16233199999999"/>
  </r>
  <r>
    <d v="2023-10-09T00:00:00"/>
    <s v="Phone"/>
    <x v="2"/>
    <x v="1"/>
    <n v="2500"/>
    <n v="4.1934886956259421"/>
    <s v="Phone-85"/>
    <m/>
    <x v="11"/>
    <s v="LAGA Cameroon"/>
    <x v="0"/>
    <n v="596.16233199999999"/>
  </r>
  <r>
    <d v="2023-10-09T00:00:00"/>
    <s v="Phone"/>
    <x v="2"/>
    <x v="1"/>
    <n v="2500"/>
    <n v="4.1934886956259421"/>
    <s v="Phone-86"/>
    <m/>
    <x v="10"/>
    <s v="LAGA Cameroon"/>
    <x v="0"/>
    <n v="596.16233199999999"/>
  </r>
  <r>
    <d v="2023-10-09T00:00:00"/>
    <s v="Phone"/>
    <x v="2"/>
    <x v="3"/>
    <n v="2500"/>
    <n v="4.148973369731447"/>
    <s v="Phone-87"/>
    <m/>
    <x v="6"/>
    <s v="LAGA Cameroon"/>
    <x v="2"/>
    <n v="602.55870000000004"/>
  </r>
  <r>
    <d v="2023-10-09T00:00:00"/>
    <s v="Phone"/>
    <x v="2"/>
    <x v="3"/>
    <n v="2500"/>
    <n v="4.148973369731447"/>
    <s v="Phone-88"/>
    <m/>
    <x v="8"/>
    <s v="LAGA Cameroon"/>
    <x v="2"/>
    <n v="602.55870000000004"/>
  </r>
  <r>
    <d v="2023-10-09T00:00:00"/>
    <s v="Phone"/>
    <x v="2"/>
    <x v="3"/>
    <n v="2500"/>
    <n v="4.148973369731447"/>
    <s v="Phone-89"/>
    <m/>
    <x v="13"/>
    <s v="LAGA Cameroon"/>
    <x v="2"/>
    <n v="602.55870000000004"/>
  </r>
  <r>
    <d v="2023-10-09T00:00:00"/>
    <s v="Phone"/>
    <x v="2"/>
    <x v="3"/>
    <n v="2500"/>
    <n v="4.148973369731447"/>
    <s v="Phone-90"/>
    <m/>
    <x v="7"/>
    <s v="LAGA Cameroon"/>
    <x v="2"/>
    <n v="602.55870000000004"/>
  </r>
  <r>
    <d v="2023-10-09T00:00:00"/>
    <s v="Phone"/>
    <x v="2"/>
    <x v="4"/>
    <n v="2500"/>
    <n v="4.1934886956259421"/>
    <s v="Phone-91"/>
    <m/>
    <x v="12"/>
    <s v="LAGA Cameroon"/>
    <x v="1"/>
    <n v="596.16233199999999"/>
  </r>
  <r>
    <d v="2023-10-10T00:00:00"/>
    <s v="Local Transport"/>
    <x v="0"/>
    <x v="0"/>
    <n v="1700"/>
    <n v="2.851572313025641"/>
    <s v="ann-r"/>
    <m/>
    <x v="0"/>
    <s v="LAGA Cameroon"/>
    <x v="0"/>
    <n v="596.16233199999999"/>
  </r>
  <r>
    <d v="2023-10-10T00:00:00"/>
    <s v="Cameroon fact finder internet publication E"/>
    <x v="8"/>
    <x v="0"/>
    <n v="5000"/>
    <n v="8.3869773912518841"/>
    <s v="ann-r"/>
    <m/>
    <x v="0"/>
    <s v="LAGA Cameroon"/>
    <x v="0"/>
    <n v="596.16233199999999"/>
  </r>
  <r>
    <d v="2023-10-10T00:00:00"/>
    <s v="Local Transport"/>
    <x v="0"/>
    <x v="1"/>
    <n v="1900"/>
    <n v="3.1870514086757162"/>
    <s v="aim-r"/>
    <m/>
    <x v="1"/>
    <s v="LAGA Cameroon"/>
    <x v="0"/>
    <n v="596.16233199999999"/>
  </r>
  <r>
    <d v="2023-10-10T00:00:00"/>
    <s v="Local Transport"/>
    <x v="0"/>
    <x v="2"/>
    <n v="2900"/>
    <n v="4.8644468869260935"/>
    <s v="Arrey-r"/>
    <m/>
    <x v="2"/>
    <s v="LAGA Cameroon"/>
    <x v="1"/>
    <n v="596.16233199999999"/>
  </r>
  <r>
    <d v="2023-10-10T00:00:00"/>
    <s v="Local Transport"/>
    <x v="0"/>
    <x v="3"/>
    <n v="4450"/>
    <n v="7.3851725981219749"/>
    <s v="i95-r"/>
    <m/>
    <x v="13"/>
    <s v="LAGA Cameroon"/>
    <x v="2"/>
    <n v="602.55870000000004"/>
  </r>
  <r>
    <d v="2023-10-10T00:00:00"/>
    <s v="Local Transport"/>
    <x v="0"/>
    <x v="1"/>
    <n v="1350"/>
    <n v="2.2644838956380089"/>
    <s v="fr-r"/>
    <m/>
    <x v="3"/>
    <s v="LAGA Cameroon"/>
    <x v="0"/>
    <n v="596.16233199999999"/>
  </r>
  <r>
    <d v="2023-10-10T00:00:00"/>
    <s v="Yaounde-abong bang"/>
    <x v="0"/>
    <x v="3"/>
    <n v="3000"/>
    <n v="4.9787680436777357"/>
    <s v="6-i23-4"/>
    <n v="6"/>
    <x v="4"/>
    <s v="LAGA Cameroon"/>
    <x v="2"/>
    <n v="602.55870000000004"/>
  </r>
  <r>
    <d v="2023-10-10T00:00:00"/>
    <s v="Local Transport"/>
    <x v="0"/>
    <x v="3"/>
    <n v="1500"/>
    <n v="2.4893840218388679"/>
    <s v="6-i23-r"/>
    <n v="6"/>
    <x v="4"/>
    <s v="LAGA Cameroon"/>
    <x v="2"/>
    <n v="602.55870000000004"/>
  </r>
  <r>
    <d v="2023-10-10T00:00:00"/>
    <s v="Feeding"/>
    <x v="3"/>
    <x v="3"/>
    <n v="3000"/>
    <n v="4.9787680436777357"/>
    <s v="6-i23-r"/>
    <n v="6"/>
    <x v="4"/>
    <s v="LAGA Cameroon"/>
    <x v="2"/>
    <n v="602.55870000000004"/>
  </r>
  <r>
    <d v="2023-10-10T00:00:00"/>
    <s v="Lodging"/>
    <x v="3"/>
    <x v="3"/>
    <n v="8000"/>
    <n v="13.27671478314063"/>
    <s v="6-i23-5"/>
    <n v="6"/>
    <x v="4"/>
    <s v="LAGA Cameroon"/>
    <x v="2"/>
    <n v="602.55870000000004"/>
  </r>
  <r>
    <d v="2023-10-10T00:00:00"/>
    <s v="Drinks with Informants"/>
    <x v="4"/>
    <x v="3"/>
    <n v="1500"/>
    <n v="2.4893840218388679"/>
    <s v="6-i23-r"/>
    <n v="6"/>
    <x v="4"/>
    <s v="LAGA Cameroon"/>
    <x v="2"/>
    <n v="602.55870000000004"/>
  </r>
  <r>
    <d v="2023-10-10T00:00:00"/>
    <s v="Local Transport"/>
    <x v="0"/>
    <x v="3"/>
    <n v="1900"/>
    <n v="3.1532197609958996"/>
    <s v="i27-r"/>
    <m/>
    <x v="5"/>
    <s v="LAGA Cameroon"/>
    <x v="2"/>
    <n v="602.55870000000004"/>
  </r>
  <r>
    <d v="2023-10-10T00:00:00"/>
    <s v="Yaounde-ambam"/>
    <x v="0"/>
    <x v="3"/>
    <n v="4000"/>
    <n v="6.6383573915703149"/>
    <s v="4-i49-4"/>
    <n v="4"/>
    <x v="6"/>
    <s v="LAGA Cameroon"/>
    <x v="2"/>
    <n v="602.55870000000004"/>
  </r>
  <r>
    <d v="2023-10-10T00:00:00"/>
    <s v="Ambam-mendjimi"/>
    <x v="0"/>
    <x v="3"/>
    <n v="2000"/>
    <n v="3.3191786957851575"/>
    <s v="4-i49-r"/>
    <n v="4"/>
    <x v="6"/>
    <s v="LAGA Cameroon"/>
    <x v="2"/>
    <n v="602.55870000000004"/>
  </r>
  <r>
    <d v="2023-10-10T00:00:00"/>
    <s v="Mendjimi-ambam"/>
    <x v="0"/>
    <x v="3"/>
    <n v="2000"/>
    <n v="3.3191786957851575"/>
    <s v="4-i49-r"/>
    <n v="4"/>
    <x v="6"/>
    <s v="LAGA Cameroon"/>
    <x v="2"/>
    <n v="602.55870000000004"/>
  </r>
  <r>
    <d v="2023-10-10T00:00:00"/>
    <s v="Local Transport"/>
    <x v="0"/>
    <x v="3"/>
    <n v="1800"/>
    <n v="2.9872608262066414"/>
    <s v="4-i49-r"/>
    <n v="4"/>
    <x v="6"/>
    <s v="LAGA Cameroon"/>
    <x v="2"/>
    <n v="602.55870000000004"/>
  </r>
  <r>
    <d v="2023-10-10T00:00:00"/>
    <s v="Feeding"/>
    <x v="3"/>
    <x v="3"/>
    <n v="5000"/>
    <n v="8.2979467394628941"/>
    <s v="4-i49-r"/>
    <n v="4"/>
    <x v="6"/>
    <s v="LAGA Cameroon"/>
    <x v="2"/>
    <n v="602.55870000000004"/>
  </r>
  <r>
    <d v="2023-10-10T00:00:00"/>
    <s v="Lodging"/>
    <x v="3"/>
    <x v="3"/>
    <n v="10000"/>
    <n v="16.595893478925788"/>
    <s v="4-i49-5"/>
    <n v="4"/>
    <x v="6"/>
    <s v="LAGA Cameroon"/>
    <x v="2"/>
    <n v="602.55870000000004"/>
  </r>
  <r>
    <d v="2023-10-10T00:00:00"/>
    <s v="Drinks with informant"/>
    <x v="4"/>
    <x v="3"/>
    <n v="1500"/>
    <n v="2.4893840218388679"/>
    <s v="4-i49-r"/>
    <n v="4"/>
    <x v="6"/>
    <s v="LAGA Cameroon"/>
    <x v="2"/>
    <n v="602.55870000000004"/>
  </r>
  <r>
    <d v="2023-10-10T00:00:00"/>
    <s v="Local Transport"/>
    <x v="0"/>
    <x v="3"/>
    <n v="2700"/>
    <n v="4.4808912393099627"/>
    <s v="i54-r"/>
    <m/>
    <x v="7"/>
    <s v="LAGA Cameroon"/>
    <x v="2"/>
    <n v="602.55870000000004"/>
  </r>
  <r>
    <d v="2023-10-10T00:00:00"/>
    <s v="Yaounde-Sangmelima"/>
    <x v="0"/>
    <x v="3"/>
    <n v="2500"/>
    <n v="4.148973369731447"/>
    <s v="5-i69-4"/>
    <n v="5"/>
    <x v="8"/>
    <s v="LAGA Cameroon"/>
    <x v="2"/>
    <n v="602.55870000000004"/>
  </r>
  <r>
    <d v="2023-10-10T00:00:00"/>
    <s v="Sangmelima-Djoum"/>
    <x v="0"/>
    <x v="3"/>
    <n v="1500"/>
    <n v="2.4893840218388679"/>
    <s v="5-i69-5"/>
    <n v="5"/>
    <x v="8"/>
    <s v="LAGA Cameroon"/>
    <x v="2"/>
    <n v="602.55870000000004"/>
  </r>
  <r>
    <d v="2023-10-10T00:00:00"/>
    <s v="Djoum-Mintom"/>
    <x v="0"/>
    <x v="3"/>
    <n v="2000"/>
    <n v="3.3191786957851575"/>
    <s v="5-i69-r"/>
    <n v="5"/>
    <x v="8"/>
    <s v="LAGA Cameroon"/>
    <x v="2"/>
    <n v="602.55870000000004"/>
  </r>
  <r>
    <d v="2023-10-10T00:00:00"/>
    <s v="Mintom-Djoum"/>
    <x v="0"/>
    <x v="3"/>
    <n v="2000"/>
    <n v="3.3191786957851575"/>
    <s v="5-i69-r"/>
    <n v="5"/>
    <x v="8"/>
    <s v="LAGA Cameroon"/>
    <x v="2"/>
    <n v="602.55870000000004"/>
  </r>
  <r>
    <d v="2023-10-10T00:00:00"/>
    <s v="Local Transport"/>
    <x v="0"/>
    <x v="3"/>
    <n v="1900"/>
    <n v="3.1532197609958996"/>
    <s v="5-i69-r"/>
    <n v="5"/>
    <x v="8"/>
    <s v="LAGA Cameroon"/>
    <x v="2"/>
    <n v="602.55870000000004"/>
  </r>
  <r>
    <d v="2023-10-10T00:00:00"/>
    <s v="Drinks with informant"/>
    <x v="4"/>
    <x v="3"/>
    <n v="2000"/>
    <n v="3.3191786957851575"/>
    <s v="5-i69-r"/>
    <n v="5"/>
    <x v="8"/>
    <s v="LAGA Cameroon"/>
    <x v="2"/>
    <n v="602.55870000000004"/>
  </r>
  <r>
    <d v="2023-10-10T00:00:00"/>
    <s v="Feeding"/>
    <x v="3"/>
    <x v="3"/>
    <n v="5000"/>
    <n v="8.2979467394628941"/>
    <s v="5-i69-r"/>
    <n v="5"/>
    <x v="8"/>
    <s v="LAGA Cameroon"/>
    <x v="2"/>
    <n v="602.55870000000004"/>
  </r>
  <r>
    <d v="2023-10-10T00:00:00"/>
    <s v="Lodging"/>
    <x v="3"/>
    <x v="3"/>
    <n v="8000"/>
    <n v="13.27671478314063"/>
    <s v="5-i69-6"/>
    <n v="5"/>
    <x v="8"/>
    <s v="LAGA Cameroon"/>
    <x v="2"/>
    <n v="602.55870000000004"/>
  </r>
  <r>
    <d v="2023-10-10T00:00:00"/>
    <s v="Local Transport "/>
    <x v="0"/>
    <x v="2"/>
    <n v="1850"/>
    <n v="3.1031816347631973"/>
    <s v="eri-r"/>
    <m/>
    <x v="9"/>
    <s v="LAGA Cameroon"/>
    <x v="1"/>
    <n v="596.16233199999999"/>
  </r>
  <r>
    <d v="2023-10-10T00:00:00"/>
    <s v="Local Transport"/>
    <x v="0"/>
    <x v="1"/>
    <n v="2000"/>
    <n v="3.3547909565007541"/>
    <s v="ste-r"/>
    <m/>
    <x v="10"/>
    <s v="LAGA Cameroon"/>
    <x v="0"/>
    <n v="596.16233199999999"/>
  </r>
  <r>
    <d v="2023-10-10T00:00:00"/>
    <s v="Feeding"/>
    <x v="3"/>
    <x v="1"/>
    <n v="5000"/>
    <n v="8.3869773912518841"/>
    <s v="ste-r"/>
    <m/>
    <x v="10"/>
    <s v="LAGA Cameroon"/>
    <x v="0"/>
    <n v="596.16233199999999"/>
  </r>
  <r>
    <d v="2023-10-10T00:00:00"/>
    <s v="Ntui-Nanga "/>
    <x v="0"/>
    <x v="1"/>
    <n v="1500"/>
    <n v="2.5160932173755652"/>
    <s v="ste-r"/>
    <m/>
    <x v="10"/>
    <s v="LAGA Cameroon"/>
    <x v="0"/>
    <n v="596.16233199999999"/>
  </r>
  <r>
    <d v="2023-10-10T00:00:00"/>
    <s v="lodging"/>
    <x v="3"/>
    <x v="1"/>
    <n v="10000"/>
    <n v="16.773954782503768"/>
    <s v="ste-3"/>
    <m/>
    <x v="10"/>
    <s v="LAGA Cameroon"/>
    <x v="0"/>
    <n v="596.16233199999999"/>
  </r>
  <r>
    <d v="2023-10-10T00:00:00"/>
    <s v="Local Transport"/>
    <x v="0"/>
    <x v="1"/>
    <n v="1500"/>
    <n v="2.5160932173755652"/>
    <s v="Love-r"/>
    <m/>
    <x v="11"/>
    <s v="LAGA Cameroon"/>
    <x v="0"/>
    <n v="596.16233199999999"/>
  </r>
  <r>
    <d v="2023-10-10T00:00:00"/>
    <s v="Local Transport"/>
    <x v="0"/>
    <x v="4"/>
    <n v="2800"/>
    <n v="4.6967073391010556"/>
    <s v="Luc-r"/>
    <m/>
    <x v="12"/>
    <s v="LAGA Cameroon"/>
    <x v="1"/>
    <n v="596.16233199999999"/>
  </r>
  <r>
    <d v="2023-10-10T00:00:00"/>
    <s v="x 3 Office Locks "/>
    <x v="6"/>
    <x v="4"/>
    <n v="15000"/>
    <n v="25.160932173755654"/>
    <s v="Uni-1"/>
    <m/>
    <x v="14"/>
    <s v="LAGA Cameroon"/>
    <x v="1"/>
    <n v="596.16233199999999"/>
  </r>
  <r>
    <d v="2023-10-10T00:00:00"/>
    <s v="Work Payment"/>
    <x v="1"/>
    <x v="4"/>
    <n v="4000"/>
    <n v="6.7095819130015082"/>
    <s v="Uni-2"/>
    <m/>
    <x v="14"/>
    <s v="LAGA Cameroon"/>
    <x v="1"/>
    <n v="596.16233199999999"/>
  </r>
  <r>
    <d v="2023-10-10T00:00:00"/>
    <s v="Local Transport"/>
    <x v="0"/>
    <x v="4"/>
    <n v="2000"/>
    <n v="3.3547909565007541"/>
    <s v="Uni-r"/>
    <m/>
    <x v="14"/>
    <s v="LAGA Cameroon"/>
    <x v="1"/>
    <n v="596.16233199999999"/>
  </r>
  <r>
    <d v="2023-10-10T00:00:00"/>
    <s v="Phone"/>
    <x v="2"/>
    <x v="2"/>
    <n v="5000"/>
    <n v="8.3869773912518841"/>
    <s v="Phone-92"/>
    <m/>
    <x v="2"/>
    <s v="LAGA Cameroon"/>
    <x v="1"/>
    <n v="596.16233199999999"/>
  </r>
  <r>
    <d v="2023-10-10T00:00:00"/>
    <s v="Phone"/>
    <x v="2"/>
    <x v="2"/>
    <n v="5000"/>
    <n v="8.3869773912518841"/>
    <s v="Phone-93"/>
    <m/>
    <x v="9"/>
    <s v="LAGA Cameroon"/>
    <x v="1"/>
    <n v="596.16233199999999"/>
  </r>
  <r>
    <d v="2023-10-10T00:00:00"/>
    <s v="Phone"/>
    <x v="2"/>
    <x v="1"/>
    <n v="5000"/>
    <n v="8.3869773912518841"/>
    <s v="Phone-94"/>
    <m/>
    <x v="1"/>
    <s v="LAGA Cameroon"/>
    <x v="0"/>
    <n v="596.16233199999999"/>
  </r>
  <r>
    <d v="2023-10-10T00:00:00"/>
    <s v="Phone"/>
    <x v="2"/>
    <x v="3"/>
    <n v="5000"/>
    <n v="8.2979467394628941"/>
    <s v="Phone-95"/>
    <m/>
    <x v="5"/>
    <s v="LAGA Cameroon"/>
    <x v="2"/>
    <n v="602.55870000000004"/>
  </r>
  <r>
    <d v="2023-10-10T00:00:00"/>
    <s v="Phone"/>
    <x v="2"/>
    <x v="0"/>
    <n v="2500"/>
    <n v="4.1934886956259421"/>
    <s v="Phone-96"/>
    <m/>
    <x v="0"/>
    <s v="LAGA Cameroon"/>
    <x v="0"/>
    <n v="596.16233199999999"/>
  </r>
  <r>
    <d v="2023-10-10T00:00:00"/>
    <s v="Phone"/>
    <x v="2"/>
    <x v="1"/>
    <n v="2500"/>
    <n v="4.1934886956259421"/>
    <s v="Phone-97"/>
    <m/>
    <x v="11"/>
    <s v="LAGA Cameroon"/>
    <x v="0"/>
    <n v="596.16233199999999"/>
  </r>
  <r>
    <d v="2023-10-10T00:00:00"/>
    <s v="Phone"/>
    <x v="2"/>
    <x v="1"/>
    <n v="2500"/>
    <n v="4.1934886956259421"/>
    <s v="Phone-98"/>
    <m/>
    <x v="10"/>
    <s v="LAGA Cameroon"/>
    <x v="0"/>
    <n v="596.16233199999999"/>
  </r>
  <r>
    <d v="2023-10-10T00:00:00"/>
    <s v="Phone"/>
    <x v="2"/>
    <x v="3"/>
    <n v="2500"/>
    <n v="4.148973369731447"/>
    <s v="Phone-99"/>
    <m/>
    <x v="6"/>
    <s v="LAGA Cameroon"/>
    <x v="2"/>
    <n v="602.55870000000004"/>
  </r>
  <r>
    <d v="2023-10-10T00:00:00"/>
    <s v="Phone"/>
    <x v="2"/>
    <x v="3"/>
    <n v="2500"/>
    <n v="4.148973369731447"/>
    <s v="Phone-100"/>
    <m/>
    <x v="8"/>
    <s v="LAGA Cameroon"/>
    <x v="2"/>
    <n v="602.55870000000004"/>
  </r>
  <r>
    <d v="2023-10-10T00:00:00"/>
    <s v="Phone"/>
    <x v="2"/>
    <x v="3"/>
    <n v="2500"/>
    <n v="4.148973369731447"/>
    <s v="Phone-101"/>
    <m/>
    <x v="13"/>
    <s v="LAGA Cameroon"/>
    <x v="2"/>
    <n v="602.55870000000004"/>
  </r>
  <r>
    <d v="2023-10-10T00:00:00"/>
    <s v="Phone"/>
    <x v="2"/>
    <x v="3"/>
    <n v="2500"/>
    <n v="4.148973369731447"/>
    <s v="Phone-102"/>
    <m/>
    <x v="7"/>
    <s v="LAGA Cameroon"/>
    <x v="2"/>
    <n v="602.55870000000004"/>
  </r>
  <r>
    <d v="2023-10-10T00:00:00"/>
    <s v="Phone"/>
    <x v="2"/>
    <x v="4"/>
    <n v="2500"/>
    <n v="4.1934886956259421"/>
    <s v="Phone-103"/>
    <m/>
    <x v="12"/>
    <s v="LAGA Cameroon"/>
    <x v="1"/>
    <n v="596.16233199999999"/>
  </r>
  <r>
    <d v="2023-10-10T00:00:00"/>
    <s v="Phone"/>
    <x v="2"/>
    <x v="4"/>
    <n v="2500"/>
    <n v="4.1934886956259421"/>
    <s v="Phone-104"/>
    <m/>
    <x v="14"/>
    <s v="LAGA Cameroon"/>
    <x v="1"/>
    <n v="596.16233199999999"/>
  </r>
  <r>
    <d v="2023-10-10T00:00:00"/>
    <s v="Phone"/>
    <x v="2"/>
    <x v="3"/>
    <n v="2500"/>
    <n v="4.148973369731447"/>
    <s v="Phone-105"/>
    <m/>
    <x v="4"/>
    <s v="LAGA Cameroon"/>
    <x v="2"/>
    <n v="602.55870000000004"/>
  </r>
  <r>
    <d v="2023-10-10T00:00:00"/>
    <s v="Phone"/>
    <x v="7"/>
    <x v="4"/>
    <n v="10000"/>
    <n v="16.773954782503768"/>
    <s v="Phone-106"/>
    <m/>
    <x v="14"/>
    <s v="LAGA Cameroon"/>
    <x v="1"/>
    <n v="596.16233199999999"/>
  </r>
  <r>
    <d v="2023-10-10T00:00:00"/>
    <s v="Phone"/>
    <x v="7"/>
    <x v="4"/>
    <n v="10000"/>
    <n v="16.773954782503768"/>
    <s v="Phone-107"/>
    <m/>
    <x v="12"/>
    <s v="LAGA Cameroon"/>
    <x v="1"/>
    <n v="596.16233199999999"/>
  </r>
  <r>
    <d v="2023-10-11T00:00:00"/>
    <s v="TAX - September 2023"/>
    <x v="9"/>
    <x v="2"/>
    <n v="192373"/>
    <n v="322.68560033745979"/>
    <s v="Hr-TAX-09"/>
    <m/>
    <x v="15"/>
    <s v="LAGA Cameroon"/>
    <x v="1"/>
    <n v="596.16233199999999"/>
  </r>
  <r>
    <d v="2023-10-11T00:00:00"/>
    <s v="TAX - September 2023"/>
    <x v="9"/>
    <x v="0"/>
    <n v="58409"/>
    <n v="97.974992489126265"/>
    <s v="Hr-TAX-09"/>
    <m/>
    <x v="15"/>
    <s v="LAGA Cameroon"/>
    <x v="1"/>
    <n v="596.16233199999999"/>
  </r>
  <r>
    <d v="2023-10-11T00:00:00"/>
    <s v="TAX - September 2023"/>
    <x v="9"/>
    <x v="3"/>
    <n v="147311"/>
    <n v="244.47576642740364"/>
    <s v="Hr-TAX-09"/>
    <m/>
    <x v="15"/>
    <s v="LAGA Cameroon"/>
    <x v="2"/>
    <n v="602.55870000000004"/>
  </r>
  <r>
    <d v="2023-10-11T00:00:00"/>
    <s v="TAX - September 2023"/>
    <x v="9"/>
    <x v="1"/>
    <n v="99514"/>
    <n v="166.924333622608"/>
    <s v="Hr-TAX-09"/>
    <m/>
    <x v="15"/>
    <s v="LAGA Cameroon"/>
    <x v="0"/>
    <n v="596.16233199999999"/>
  </r>
  <r>
    <d v="2023-10-11T00:00:00"/>
    <s v="TAX - September 2023"/>
    <x v="9"/>
    <x v="4"/>
    <n v="51833"/>
    <n v="86.944439824151786"/>
    <s v="Hr-TAX-09"/>
    <m/>
    <x v="15"/>
    <s v="LAGA Cameroon"/>
    <x v="1"/>
    <n v="596.16233199999999"/>
  </r>
  <r>
    <d v="2023-10-11T00:00:00"/>
    <s v="CNPS - September 2023"/>
    <x v="9"/>
    <x v="2"/>
    <n v="193855"/>
    <n v="325.17150043622684"/>
    <s v="Hr-CNPS 09"/>
    <m/>
    <x v="15"/>
    <s v="LAGA Cameroon"/>
    <x v="1"/>
    <n v="596.16233199999999"/>
  </r>
  <r>
    <d v="2023-10-11T00:00:00"/>
    <s v="CNPS - September 2023"/>
    <x v="9"/>
    <x v="0"/>
    <n v="87465"/>
    <n v="146.71339550516922"/>
    <s v="Hr-CNPS 09"/>
    <m/>
    <x v="15"/>
    <s v="LAGA Cameroon"/>
    <x v="1"/>
    <n v="596.16233199999999"/>
  </r>
  <r>
    <d v="2023-10-11T00:00:00"/>
    <s v="CNPS - September 2023"/>
    <x v="9"/>
    <x v="3"/>
    <n v="257250"/>
    <n v="426.92935974536584"/>
    <s v="Hr-CNPS 09"/>
    <m/>
    <x v="15"/>
    <s v="LAGA Cameroon"/>
    <x v="2"/>
    <n v="602.55870000000004"/>
  </r>
  <r>
    <d v="2023-10-11T00:00:00"/>
    <s v="CNPS - September 2023"/>
    <x v="9"/>
    <x v="1"/>
    <n v="174930"/>
    <n v="293.42679101033843"/>
    <s v="Hr-CNPS 09"/>
    <m/>
    <x v="15"/>
    <s v="LAGA Cameroon"/>
    <x v="0"/>
    <n v="596.16233199999999"/>
  </r>
  <r>
    <d v="2023-10-11T00:00:00"/>
    <s v="CNPS - September 2023"/>
    <x v="9"/>
    <x v="4"/>
    <n v="101186"/>
    <n v="169.72893886224264"/>
    <s v="Hr-CNPS 09"/>
    <m/>
    <x v="15"/>
    <s v="LAGA Cameroon"/>
    <x v="1"/>
    <n v="596.16233199999999"/>
  </r>
  <r>
    <d v="2023-10-11T00:00:00"/>
    <s v="Local Transport"/>
    <x v="0"/>
    <x v="0"/>
    <n v="1600"/>
    <n v="2.6838327652006031"/>
    <s v="ann-r"/>
    <m/>
    <x v="0"/>
    <s v="LAGA Cameroon"/>
    <x v="0"/>
    <n v="596.16233199999999"/>
  </r>
  <r>
    <d v="2023-10-11T00:00:00"/>
    <s v="Local Transport"/>
    <x v="0"/>
    <x v="1"/>
    <n v="2000"/>
    <n v="3.3547909565007541"/>
    <s v="aim-r"/>
    <m/>
    <x v="1"/>
    <s v="LAGA Cameroon"/>
    <x v="0"/>
    <n v="596.16233199999999"/>
  </r>
  <r>
    <d v="2023-10-11T00:00:00"/>
    <s v="Yaounde-Douala"/>
    <x v="0"/>
    <x v="1"/>
    <n v="7000"/>
    <n v="11.74176834775264"/>
    <s v="aim-4"/>
    <m/>
    <x v="1"/>
    <s v="LAGA Cameroon"/>
    <x v="0"/>
    <n v="596.16233199999999"/>
  </r>
  <r>
    <d v="2023-10-11T00:00:00"/>
    <s v="Feeding"/>
    <x v="3"/>
    <x v="1"/>
    <n v="5000"/>
    <n v="8.3869773912518841"/>
    <s v="aim-r"/>
    <m/>
    <x v="1"/>
    <s v="LAGA Cameroon"/>
    <x v="0"/>
    <n v="596.16233199999999"/>
  </r>
  <r>
    <d v="2023-10-11T00:00:00"/>
    <s v="Lodging"/>
    <x v="3"/>
    <x v="1"/>
    <n v="10000"/>
    <n v="16.773954782503768"/>
    <s v="aim-5"/>
    <m/>
    <x v="1"/>
    <s v="LAGA Cameroon"/>
    <x v="0"/>
    <n v="596.16233199999999"/>
  </r>
  <r>
    <d v="2023-10-11T00:00:00"/>
    <s v="Local Transport"/>
    <x v="0"/>
    <x v="2"/>
    <n v="2900"/>
    <n v="4.8644468869260935"/>
    <s v="Arrey-r"/>
    <m/>
    <x v="2"/>
    <s v="LAGA Cameroon"/>
    <x v="1"/>
    <n v="596.16233199999999"/>
  </r>
  <r>
    <d v="2023-10-11T00:00:00"/>
    <s v="Local Transport"/>
    <x v="0"/>
    <x v="3"/>
    <n v="1950"/>
    <n v="3.2361992283905283"/>
    <s v="i95-r"/>
    <m/>
    <x v="13"/>
    <s v="LAGA Cameroon"/>
    <x v="2"/>
    <n v="602.55870000000004"/>
  </r>
  <r>
    <d v="2023-10-11T00:00:00"/>
    <s v="Local Transport"/>
    <x v="0"/>
    <x v="1"/>
    <n v="1350"/>
    <n v="2.2644838956380089"/>
    <s v="fr-r"/>
    <m/>
    <x v="3"/>
    <s v="LAGA Cameroon"/>
    <x v="0"/>
    <n v="596.16233199999999"/>
  </r>
  <r>
    <d v="2023-10-11T00:00:00"/>
    <s v="abong bang-mindourou"/>
    <x v="0"/>
    <x v="3"/>
    <n v="3000"/>
    <n v="4.9787680436777357"/>
    <s v="6-i23-r"/>
    <n v="6"/>
    <x v="4"/>
    <s v="LAGA Cameroon"/>
    <x v="2"/>
    <n v="602.55870000000004"/>
  </r>
  <r>
    <d v="2023-10-11T00:00:00"/>
    <s v="Local Transport"/>
    <x v="0"/>
    <x v="3"/>
    <n v="1500"/>
    <n v="2.4893840218388679"/>
    <s v="6-i23-r"/>
    <n v="6"/>
    <x v="4"/>
    <s v="LAGA Cameroon"/>
    <x v="2"/>
    <n v="602.55870000000004"/>
  </r>
  <r>
    <d v="2023-10-11T00:00:00"/>
    <s v="Feeding"/>
    <x v="3"/>
    <x v="3"/>
    <n v="3000"/>
    <n v="4.9787680436777357"/>
    <s v="6-i23-r"/>
    <n v="6"/>
    <x v="4"/>
    <s v="LAGA Cameroon"/>
    <x v="2"/>
    <n v="602.55870000000004"/>
  </r>
  <r>
    <d v="2023-10-11T00:00:00"/>
    <s v="Lodging"/>
    <x v="3"/>
    <x v="3"/>
    <n v="8000"/>
    <n v="13.27671478314063"/>
    <s v="6-i23-5"/>
    <n v="6"/>
    <x v="4"/>
    <s v="LAGA Cameroon"/>
    <x v="2"/>
    <n v="602.55870000000004"/>
  </r>
  <r>
    <d v="2023-10-11T00:00:00"/>
    <s v="Lodging"/>
    <x v="3"/>
    <x v="3"/>
    <n v="2000"/>
    <n v="3.3191786957851575"/>
    <s v="6-i23-6"/>
    <n v="6"/>
    <x v="4"/>
    <s v="LAGA Cameroon"/>
    <x v="2"/>
    <n v="602.55870000000004"/>
  </r>
  <r>
    <d v="2023-10-11T00:00:00"/>
    <s v="Drinks with Informants"/>
    <x v="4"/>
    <x v="3"/>
    <n v="1500"/>
    <n v="2.4893840218388679"/>
    <s v="6-i23-r"/>
    <n v="6"/>
    <x v="4"/>
    <s v="LAGA Cameroon"/>
    <x v="2"/>
    <n v="602.55870000000004"/>
  </r>
  <r>
    <d v="2023-10-11T00:00:00"/>
    <s v="Yaounde-Douala"/>
    <x v="0"/>
    <x v="3"/>
    <n v="7000"/>
    <n v="11.617125435248051"/>
    <s v="i27-1"/>
    <m/>
    <x v="5"/>
    <s v="LAGA Cameroon"/>
    <x v="2"/>
    <n v="602.55870000000004"/>
  </r>
  <r>
    <d v="2023-10-11T00:00:00"/>
    <s v="Local Transport"/>
    <x v="0"/>
    <x v="3"/>
    <n v="1900"/>
    <n v="3.1532197609958996"/>
    <s v="i27-r"/>
    <m/>
    <x v="5"/>
    <s v="LAGA Cameroon"/>
    <x v="2"/>
    <n v="602.55870000000004"/>
  </r>
  <r>
    <d v="2023-10-11T00:00:00"/>
    <s v="Feeding"/>
    <x v="3"/>
    <x v="3"/>
    <n v="5000"/>
    <n v="8.2979467394628941"/>
    <s v="i27-r"/>
    <m/>
    <x v="5"/>
    <s v="LAGA Cameroon"/>
    <x v="2"/>
    <n v="602.55870000000004"/>
  </r>
  <r>
    <d v="2023-10-11T00:00:00"/>
    <s v="Lodging"/>
    <x v="3"/>
    <x v="3"/>
    <n v="10000"/>
    <n v="16.595893478925788"/>
    <s v="i27-2"/>
    <m/>
    <x v="5"/>
    <s v="LAGA Cameroon"/>
    <x v="2"/>
    <n v="602.55870000000004"/>
  </r>
  <r>
    <d v="2023-10-11T00:00:00"/>
    <s v="Ambam-kyeossi"/>
    <x v="0"/>
    <x v="3"/>
    <n v="2000"/>
    <n v="3.3191786957851575"/>
    <s v="4-i49-r"/>
    <n v="4"/>
    <x v="6"/>
    <s v="LAGA Cameroon"/>
    <x v="2"/>
    <n v="602.55870000000004"/>
  </r>
  <r>
    <d v="2023-10-11T00:00:00"/>
    <s v="Kyeossi-ambam"/>
    <x v="0"/>
    <x v="3"/>
    <n v="2000"/>
    <n v="3.3191786957851575"/>
    <s v="4-i49-r"/>
    <n v="4"/>
    <x v="6"/>
    <s v="LAGA Cameroon"/>
    <x v="2"/>
    <n v="602.55870000000004"/>
  </r>
  <r>
    <d v="2023-10-11T00:00:00"/>
    <s v="Local Transport"/>
    <x v="0"/>
    <x v="3"/>
    <n v="1900"/>
    <n v="3.1532197609958996"/>
    <s v="4-i49-r"/>
    <n v="4"/>
    <x v="6"/>
    <s v="LAGA Cameroon"/>
    <x v="2"/>
    <n v="602.55870000000004"/>
  </r>
  <r>
    <d v="2023-10-11T00:00:00"/>
    <s v="Feeding"/>
    <x v="3"/>
    <x v="3"/>
    <n v="5000"/>
    <n v="8.2979467394628941"/>
    <s v="4-i49-r"/>
    <n v="4"/>
    <x v="6"/>
    <s v="LAGA Cameroon"/>
    <x v="2"/>
    <n v="602.55870000000004"/>
  </r>
  <r>
    <d v="2023-10-11T00:00:00"/>
    <s v="Lodging"/>
    <x v="3"/>
    <x v="3"/>
    <n v="10000"/>
    <n v="16.595893478925788"/>
    <s v="4-i49-5"/>
    <n v="4"/>
    <x v="6"/>
    <s v="LAGA Cameroon"/>
    <x v="2"/>
    <n v="602.55870000000004"/>
  </r>
  <r>
    <d v="2023-10-11T00:00:00"/>
    <s v="Drinks with informant"/>
    <x v="4"/>
    <x v="3"/>
    <n v="2100"/>
    <n v="3.4851376305744153"/>
    <s v="4-i49-r"/>
    <n v="4"/>
    <x v="6"/>
    <s v="LAGA Cameroon"/>
    <x v="2"/>
    <n v="602.55870000000004"/>
  </r>
  <r>
    <d v="2023-10-11T00:00:00"/>
    <s v="Local Transport"/>
    <x v="0"/>
    <x v="3"/>
    <n v="1950"/>
    <n v="3.2361992283905283"/>
    <s v="i54-r"/>
    <m/>
    <x v="7"/>
    <s v="LAGA Cameroon"/>
    <x v="2"/>
    <n v="602.55870000000004"/>
  </r>
  <r>
    <d v="2023-10-11T00:00:00"/>
    <s v="Djoum-Yen"/>
    <x v="0"/>
    <x v="3"/>
    <n v="3500"/>
    <n v="5.8085627176240253"/>
    <s v="5-i69-r"/>
    <n v="5"/>
    <x v="8"/>
    <s v="LAGA Cameroon"/>
    <x v="2"/>
    <n v="602.55870000000004"/>
  </r>
  <r>
    <d v="2023-10-11T00:00:00"/>
    <s v="Yen-Djoum"/>
    <x v="0"/>
    <x v="3"/>
    <n v="3500"/>
    <n v="5.8085627176240253"/>
    <s v="5-i69-r"/>
    <n v="5"/>
    <x v="8"/>
    <s v="LAGA Cameroon"/>
    <x v="2"/>
    <n v="602.55870000000004"/>
  </r>
  <r>
    <d v="2023-10-11T00:00:00"/>
    <s v="Local Transport"/>
    <x v="0"/>
    <x v="3"/>
    <n v="1850"/>
    <n v="3.0702402936012705"/>
    <s v="5-i69-r"/>
    <n v="5"/>
    <x v="8"/>
    <s v="LAGA Cameroon"/>
    <x v="2"/>
    <n v="602.55870000000004"/>
  </r>
  <r>
    <d v="2023-10-11T00:00:00"/>
    <s v="Drinks with informant"/>
    <x v="4"/>
    <x v="3"/>
    <n v="1000"/>
    <n v="1.6595893478925787"/>
    <s v="5-i69-r"/>
    <n v="5"/>
    <x v="8"/>
    <s v="LAGA Cameroon"/>
    <x v="2"/>
    <n v="602.55870000000004"/>
  </r>
  <r>
    <d v="2023-10-11T00:00:00"/>
    <s v="Feeding"/>
    <x v="3"/>
    <x v="3"/>
    <n v="5000"/>
    <n v="8.2979467394628941"/>
    <s v="5-i69-r"/>
    <n v="5"/>
    <x v="8"/>
    <s v="LAGA Cameroon"/>
    <x v="2"/>
    <n v="602.55870000000004"/>
  </r>
  <r>
    <d v="2023-10-11T00:00:00"/>
    <s v="Lodging"/>
    <x v="3"/>
    <x v="3"/>
    <n v="8000"/>
    <n v="13.27671478314063"/>
    <s v="5-i69-6"/>
    <n v="5"/>
    <x v="8"/>
    <s v="LAGA Cameroon"/>
    <x v="2"/>
    <n v="602.55870000000004"/>
  </r>
  <r>
    <d v="2023-10-11T00:00:00"/>
    <s v="Local Transport"/>
    <x v="0"/>
    <x v="2"/>
    <n v="1600"/>
    <n v="2.6838327652006031"/>
    <s v="eri-r"/>
    <m/>
    <x v="9"/>
    <s v="LAGA Cameroon"/>
    <x v="1"/>
    <n v="596.16233199999999"/>
  </r>
  <r>
    <d v="2023-10-11T00:00:00"/>
    <s v="Local Transport"/>
    <x v="0"/>
    <x v="1"/>
    <n v="2000"/>
    <n v="3.3547909565007541"/>
    <s v="ste-r"/>
    <m/>
    <x v="10"/>
    <s v="LAGA Cameroon"/>
    <x v="0"/>
    <n v="596.16233199999999"/>
  </r>
  <r>
    <d v="2023-10-11T00:00:00"/>
    <s v="Feeding"/>
    <x v="3"/>
    <x v="1"/>
    <n v="5000"/>
    <n v="8.3869773912518841"/>
    <s v="ste-r"/>
    <m/>
    <x v="10"/>
    <s v="LAGA Cameroon"/>
    <x v="0"/>
    <n v="596.16233199999999"/>
  </r>
  <r>
    <d v="2023-10-11T00:00:00"/>
    <s v="Nanga-Yaoundé"/>
    <x v="0"/>
    <x v="1"/>
    <n v="2300"/>
    <n v="3.8580095999758672"/>
    <s v="ste-4"/>
    <m/>
    <x v="10"/>
    <s v="LAGA Cameroon"/>
    <x v="0"/>
    <n v="596.16233199999999"/>
  </r>
  <r>
    <d v="2023-10-11T00:00:00"/>
    <s v="Local Transport"/>
    <x v="0"/>
    <x v="1"/>
    <n v="1500"/>
    <n v="2.5160932173755652"/>
    <s v="Love-r"/>
    <m/>
    <x v="11"/>
    <s v="LAGA Cameroon"/>
    <x v="0"/>
    <n v="596.16233199999999"/>
  </r>
  <r>
    <d v="2023-10-11T00:00:00"/>
    <s v="Local Transport"/>
    <x v="0"/>
    <x v="4"/>
    <n v="2800"/>
    <n v="4.6967073391010556"/>
    <s v="Luc-r"/>
    <m/>
    <x v="12"/>
    <s v="LAGA Cameroon"/>
    <x v="1"/>
    <n v="596.16233199999999"/>
  </r>
  <r>
    <d v="2023-10-11T00:00:00"/>
    <s v="MTN Mobile money"/>
    <x v="5"/>
    <x v="4"/>
    <n v="500"/>
    <n v="0.83869773912518852"/>
    <s v="Luc-r"/>
    <m/>
    <x v="12"/>
    <s v="LAGA Cameroon"/>
    <x v="1"/>
    <n v="596.16233199999999"/>
  </r>
  <r>
    <d v="2023-10-11T00:00:00"/>
    <s v="MTN Mobile money"/>
    <x v="5"/>
    <x v="4"/>
    <n v="500"/>
    <n v="0.83869773912518852"/>
    <s v="Luc-r"/>
    <m/>
    <x v="12"/>
    <s v="LAGA Cameroon"/>
    <x v="1"/>
    <n v="596.16233199999999"/>
  </r>
  <r>
    <d v="2023-10-11T00:00:00"/>
    <s v="MTN Mobile money"/>
    <x v="5"/>
    <x v="4"/>
    <n v="500"/>
    <n v="0.83869773912518852"/>
    <s v="Luc-r"/>
    <m/>
    <x v="12"/>
    <s v="LAGA Cameroon"/>
    <x v="1"/>
    <n v="596.16233199999999"/>
  </r>
  <r>
    <d v="2023-10-11T00:00:00"/>
    <s v="Local Transport"/>
    <x v="0"/>
    <x v="4"/>
    <n v="2800"/>
    <n v="4.6967073391010556"/>
    <s v="Uni-r"/>
    <m/>
    <x v="14"/>
    <s v="LAGA Cameroon"/>
    <x v="1"/>
    <n v="596.16233199999999"/>
  </r>
  <r>
    <d v="2023-10-11T00:00:00"/>
    <s v="Phone"/>
    <x v="2"/>
    <x v="2"/>
    <n v="5000"/>
    <n v="8.3869773912518841"/>
    <s v="Phone-108"/>
    <m/>
    <x v="2"/>
    <s v="LAGA Cameroon"/>
    <x v="1"/>
    <n v="596.16233199999999"/>
  </r>
  <r>
    <d v="2023-10-11T00:00:00"/>
    <s v="Phone"/>
    <x v="2"/>
    <x v="2"/>
    <n v="5000"/>
    <n v="8.3869773912518841"/>
    <s v="Phone-109"/>
    <m/>
    <x v="9"/>
    <s v="LAGA Cameroon"/>
    <x v="1"/>
    <n v="596.16233199999999"/>
  </r>
  <r>
    <d v="2023-10-11T00:00:00"/>
    <s v="Phone"/>
    <x v="2"/>
    <x v="1"/>
    <n v="5000"/>
    <n v="8.3869773912518841"/>
    <s v="Phone-110"/>
    <m/>
    <x v="1"/>
    <s v="LAGA Cameroon"/>
    <x v="0"/>
    <n v="596.16233199999999"/>
  </r>
  <r>
    <d v="2023-10-11T00:00:00"/>
    <s v="Phone"/>
    <x v="2"/>
    <x v="3"/>
    <n v="5000"/>
    <n v="8.2979467394628941"/>
    <s v="Phone-111"/>
    <m/>
    <x v="5"/>
    <s v="LAGA Cameroon"/>
    <x v="2"/>
    <n v="602.55870000000004"/>
  </r>
  <r>
    <d v="2023-10-11T00:00:00"/>
    <s v="Phone"/>
    <x v="2"/>
    <x v="0"/>
    <n v="2500"/>
    <n v="4.1934886956259421"/>
    <s v="Phone-112"/>
    <m/>
    <x v="0"/>
    <s v="LAGA Cameroon"/>
    <x v="0"/>
    <n v="596.16233199999999"/>
  </r>
  <r>
    <d v="2023-10-11T00:00:00"/>
    <s v="Phone"/>
    <x v="2"/>
    <x v="1"/>
    <n v="2500"/>
    <n v="4.1934886956259421"/>
    <s v="Phone-113"/>
    <m/>
    <x v="11"/>
    <s v="LAGA Cameroon"/>
    <x v="0"/>
    <n v="596.16233199999999"/>
  </r>
  <r>
    <d v="2023-10-11T00:00:00"/>
    <s v="Phone"/>
    <x v="2"/>
    <x v="1"/>
    <n v="2500"/>
    <n v="4.1934886956259421"/>
    <s v="Phone-114"/>
    <m/>
    <x v="10"/>
    <s v="LAGA Cameroon"/>
    <x v="0"/>
    <n v="596.16233199999999"/>
  </r>
  <r>
    <d v="2023-10-11T00:00:00"/>
    <s v="Phone"/>
    <x v="2"/>
    <x v="1"/>
    <n v="2500"/>
    <n v="4.1934886956259421"/>
    <s v="Phone-115"/>
    <m/>
    <x v="3"/>
    <s v="LAGA Cameroon"/>
    <x v="0"/>
    <n v="596.16233199999999"/>
  </r>
  <r>
    <d v="2023-10-11T00:00:00"/>
    <s v="Phone"/>
    <x v="2"/>
    <x v="3"/>
    <n v="2500"/>
    <n v="4.148973369731447"/>
    <s v="Phone-116"/>
    <m/>
    <x v="6"/>
    <s v="LAGA Cameroon"/>
    <x v="2"/>
    <n v="602.55870000000004"/>
  </r>
  <r>
    <d v="2023-10-11T00:00:00"/>
    <s v="Phone"/>
    <x v="2"/>
    <x v="3"/>
    <n v="2500"/>
    <n v="4.148973369731447"/>
    <s v="Phone-117"/>
    <m/>
    <x v="8"/>
    <s v="LAGA Cameroon"/>
    <x v="2"/>
    <n v="602.55870000000004"/>
  </r>
  <r>
    <d v="2023-10-11T00:00:00"/>
    <s v="Phone"/>
    <x v="2"/>
    <x v="3"/>
    <n v="2500"/>
    <n v="4.148973369731447"/>
    <s v="Phone-118"/>
    <m/>
    <x v="13"/>
    <s v="LAGA Cameroon"/>
    <x v="2"/>
    <n v="602.55870000000004"/>
  </r>
  <r>
    <d v="2023-10-11T00:00:00"/>
    <s v="Phone"/>
    <x v="2"/>
    <x v="3"/>
    <n v="2500"/>
    <n v="4.148973369731447"/>
    <s v="Phone-119"/>
    <m/>
    <x v="4"/>
    <s v="LAGA Cameroon"/>
    <x v="2"/>
    <n v="602.55870000000004"/>
  </r>
  <r>
    <d v="2023-10-11T00:00:00"/>
    <s v="Phone"/>
    <x v="2"/>
    <x v="3"/>
    <n v="2500"/>
    <n v="4.148973369731447"/>
    <s v="Phone-120"/>
    <m/>
    <x v="7"/>
    <s v="LAGA Cameroon"/>
    <x v="2"/>
    <n v="602.55870000000004"/>
  </r>
  <r>
    <d v="2023-10-11T00:00:00"/>
    <s v="Phone"/>
    <x v="2"/>
    <x v="4"/>
    <n v="2500"/>
    <n v="4.1934886956259421"/>
    <s v="Phone-121"/>
    <m/>
    <x v="12"/>
    <s v="LAGA Cameroon"/>
    <x v="1"/>
    <n v="596.16233199999999"/>
  </r>
  <r>
    <d v="2023-10-11T00:00:00"/>
    <s v="Phone"/>
    <x v="2"/>
    <x v="4"/>
    <n v="2500"/>
    <n v="4.1934886956259421"/>
    <s v="Phone-122"/>
    <m/>
    <x v="14"/>
    <s v="LAGA Cameroon"/>
    <x v="1"/>
    <n v="596.16233199999999"/>
  </r>
  <r>
    <d v="2023-10-12T00:00:00"/>
    <s v="Local Transport"/>
    <x v="0"/>
    <x v="0"/>
    <n v="1500"/>
    <n v="2.5160932173755652"/>
    <s v="ann-r"/>
    <m/>
    <x v="0"/>
    <s v="LAGA Cameroon"/>
    <x v="0"/>
    <n v="596.16233199999999"/>
  </r>
  <r>
    <d v="2023-10-12T00:00:00"/>
    <s v="The Horizon newspaper E"/>
    <x v="8"/>
    <x v="0"/>
    <n v="10000"/>
    <n v="16.773954782503768"/>
    <s v="ann-r"/>
    <m/>
    <x v="0"/>
    <s v="LAGA Cameroon"/>
    <x v="0"/>
    <n v="596.16233199999999"/>
  </r>
  <r>
    <d v="2023-10-12T00:00:00"/>
    <s v="Local Transport"/>
    <x v="0"/>
    <x v="1"/>
    <n v="2000"/>
    <n v="3.3547909565007541"/>
    <s v="aim-r"/>
    <m/>
    <x v="1"/>
    <s v="LAGA Cameroon"/>
    <x v="0"/>
    <n v="596.16233199999999"/>
  </r>
  <r>
    <d v="2023-10-12T00:00:00"/>
    <s v="Feeding"/>
    <x v="3"/>
    <x v="1"/>
    <n v="5000"/>
    <n v="8.3869773912518841"/>
    <s v="aim-r"/>
    <m/>
    <x v="1"/>
    <s v="LAGA Cameroon"/>
    <x v="0"/>
    <n v="596.16233199999999"/>
  </r>
  <r>
    <d v="2023-10-12T00:00:00"/>
    <s v="Lodging"/>
    <x v="3"/>
    <x v="1"/>
    <n v="10000"/>
    <n v="16.773954782503768"/>
    <s v="aim-5"/>
    <m/>
    <x v="1"/>
    <s v="LAGA Cameroon"/>
    <x v="0"/>
    <n v="596.16233199999999"/>
  </r>
  <r>
    <d v="2023-10-12T00:00:00"/>
    <s v="Local Transport"/>
    <x v="0"/>
    <x v="2"/>
    <n v="2900"/>
    <n v="4.8644468869260935"/>
    <s v="Arrey-r"/>
    <m/>
    <x v="2"/>
    <s v="LAGA Cameroon"/>
    <x v="1"/>
    <n v="596.16233199999999"/>
  </r>
  <r>
    <d v="2023-10-12T00:00:00"/>
    <s v="Local Transport"/>
    <x v="0"/>
    <x v="3"/>
    <n v="1950"/>
    <n v="3.2361992283905283"/>
    <s v="i95-r"/>
    <m/>
    <x v="13"/>
    <s v="LAGA Cameroon"/>
    <x v="2"/>
    <n v="602.55870000000004"/>
  </r>
  <r>
    <d v="2023-10-12T00:00:00"/>
    <s v="Local Transport"/>
    <x v="0"/>
    <x v="1"/>
    <n v="1350"/>
    <n v="2.2644838956380089"/>
    <s v="fr-r"/>
    <m/>
    <x v="3"/>
    <s v="LAGA Cameroon"/>
    <x v="0"/>
    <n v="596.16233199999999"/>
  </r>
  <r>
    <d v="2023-10-12T00:00:00"/>
    <s v="mindourou-abong bang"/>
    <x v="0"/>
    <x v="3"/>
    <n v="3000"/>
    <n v="4.9787680436777357"/>
    <s v="6-i23-r"/>
    <n v="6"/>
    <x v="4"/>
    <s v="LAGA Cameroon"/>
    <x v="2"/>
    <n v="602.55870000000004"/>
  </r>
  <r>
    <d v="2023-10-12T00:00:00"/>
    <s v="Abong bang-Yaounde"/>
    <x v="0"/>
    <x v="3"/>
    <n v="3500"/>
    <n v="5.8085627176240253"/>
    <s v="6-i23-7"/>
    <n v="6"/>
    <x v="4"/>
    <s v="LAGA Cameroon"/>
    <x v="2"/>
    <n v="602.55870000000004"/>
  </r>
  <r>
    <d v="2023-10-12T00:00:00"/>
    <s v="Feeding"/>
    <x v="3"/>
    <x v="3"/>
    <n v="3000"/>
    <n v="4.9787680436777357"/>
    <s v="6-i23-r"/>
    <n v="6"/>
    <x v="4"/>
    <s v="LAGA Cameroon"/>
    <x v="2"/>
    <n v="602.55870000000004"/>
  </r>
  <r>
    <d v="2023-10-12T00:00:00"/>
    <s v="Local Transport"/>
    <x v="0"/>
    <x v="3"/>
    <n v="1000"/>
    <n v="1.6595893478925787"/>
    <s v="6-i23-r"/>
    <n v="6"/>
    <x v="4"/>
    <s v="LAGA Cameroon"/>
    <x v="2"/>
    <n v="602.55870000000004"/>
  </r>
  <r>
    <d v="2023-10-12T00:00:00"/>
    <s v="Local Transport"/>
    <x v="0"/>
    <x v="3"/>
    <n v="1950"/>
    <n v="3.2361992283905283"/>
    <s v="i27-r"/>
    <m/>
    <x v="5"/>
    <s v="LAGA Cameroon"/>
    <x v="2"/>
    <n v="602.55870000000004"/>
  </r>
  <r>
    <d v="2023-10-12T00:00:00"/>
    <s v="Feeding"/>
    <x v="3"/>
    <x v="3"/>
    <n v="5000"/>
    <n v="8.2979467394628941"/>
    <s v="i27-r"/>
    <m/>
    <x v="5"/>
    <s v="LAGA Cameroon"/>
    <x v="2"/>
    <n v="602.55870000000004"/>
  </r>
  <r>
    <d v="2023-10-12T00:00:00"/>
    <s v="Lodging"/>
    <x v="3"/>
    <x v="3"/>
    <n v="10000"/>
    <n v="16.595893478925788"/>
    <s v="i27-2"/>
    <m/>
    <x v="5"/>
    <s v="LAGA Cameroon"/>
    <x v="2"/>
    <n v="602.55870000000004"/>
  </r>
  <r>
    <d v="2023-10-12T00:00:00"/>
    <s v="Drinks with Cp-Dgre-Douane"/>
    <x v="4"/>
    <x v="3"/>
    <n v="5000"/>
    <n v="8.2979467394628941"/>
    <s v="i27-r"/>
    <m/>
    <x v="5"/>
    <s v="LAGA Cameroon"/>
    <x v="2"/>
    <n v="602.55870000000004"/>
  </r>
  <r>
    <d v="2023-10-12T00:00:00"/>
    <s v="Kyosi-Ambam"/>
    <x v="0"/>
    <x v="3"/>
    <n v="1000"/>
    <n v="1.6595893478925787"/>
    <s v="i27-r"/>
    <m/>
    <x v="5"/>
    <s v="LAGA Cameroon"/>
    <x v="2"/>
    <n v="602.55870000000004"/>
  </r>
  <r>
    <d v="2023-10-12T00:00:00"/>
    <s v="Local Transport"/>
    <x v="0"/>
    <x v="3"/>
    <n v="1900"/>
    <n v="3.1532197609958996"/>
    <s v="i27-r"/>
    <m/>
    <x v="5"/>
    <s v="LAGA Cameroon"/>
    <x v="2"/>
    <n v="602.55870000000004"/>
  </r>
  <r>
    <d v="2023-10-12T00:00:00"/>
    <s v="Feeding"/>
    <x v="3"/>
    <x v="3"/>
    <n v="3000"/>
    <n v="4.9787680436777357"/>
    <s v="i27-r"/>
    <m/>
    <x v="5"/>
    <s v="LAGA Cameroon"/>
    <x v="2"/>
    <n v="602.55870000000004"/>
  </r>
  <r>
    <d v="2023-10-12T00:00:00"/>
    <s v="Ambam-Ebolowa"/>
    <x v="0"/>
    <x v="3"/>
    <n v="2000"/>
    <n v="3.3191786957851575"/>
    <s v="i27-r"/>
    <m/>
    <x v="5"/>
    <s v="LAGA Cameroon"/>
    <x v="2"/>
    <n v="602.55870000000004"/>
  </r>
  <r>
    <d v="2023-10-12T00:00:00"/>
    <s v="Lodging"/>
    <x v="3"/>
    <x v="3"/>
    <n v="8000"/>
    <n v="13.27671478314063"/>
    <s v="i27-r"/>
    <m/>
    <x v="5"/>
    <s v="LAGA Cameroon"/>
    <x v="2"/>
    <n v="602.55870000000004"/>
  </r>
  <r>
    <d v="2023-10-12T00:00:00"/>
    <s v="Ambam-nselan"/>
    <x v="0"/>
    <x v="3"/>
    <n v="2000"/>
    <n v="3.3191786957851575"/>
    <s v="4-i49-r"/>
    <n v="4"/>
    <x v="6"/>
    <s v="LAGA Cameroon"/>
    <x v="2"/>
    <n v="602.55870000000004"/>
  </r>
  <r>
    <d v="2023-10-12T00:00:00"/>
    <s v="Nselan-ambam"/>
    <x v="0"/>
    <x v="3"/>
    <n v="2000"/>
    <n v="3.3191786957851575"/>
    <s v="4-i49-r"/>
    <n v="4"/>
    <x v="6"/>
    <s v="LAGA Cameroon"/>
    <x v="2"/>
    <n v="602.55870000000004"/>
  </r>
  <r>
    <d v="2023-10-12T00:00:00"/>
    <s v="Ambam-ebolowa"/>
    <x v="0"/>
    <x v="3"/>
    <n v="2000"/>
    <n v="3.3191786957851575"/>
    <s v="4-i49-6"/>
    <n v="4"/>
    <x v="6"/>
    <s v="LAGA Cameroon"/>
    <x v="2"/>
    <n v="602.55870000000004"/>
  </r>
  <r>
    <d v="2023-10-12T00:00:00"/>
    <s v="Local Transport"/>
    <x v="0"/>
    <x v="3"/>
    <n v="1700"/>
    <n v="2.8213018914173835"/>
    <s v="4-i49-r"/>
    <n v="4"/>
    <x v="6"/>
    <s v="LAGA Cameroon"/>
    <x v="2"/>
    <n v="602.55870000000004"/>
  </r>
  <r>
    <d v="2023-10-12T00:00:00"/>
    <s v="Feeding"/>
    <x v="3"/>
    <x v="3"/>
    <n v="5000"/>
    <n v="8.2979467394628941"/>
    <s v="4-i49-r"/>
    <n v="4"/>
    <x v="6"/>
    <s v="LAGA Cameroon"/>
    <x v="2"/>
    <n v="602.55870000000004"/>
  </r>
  <r>
    <d v="2023-10-12T00:00:00"/>
    <s v="Lodging"/>
    <x v="3"/>
    <x v="3"/>
    <n v="10000"/>
    <n v="16.595893478925788"/>
    <s v="4-i49-7"/>
    <n v="4"/>
    <x v="6"/>
    <s v="LAGA Cameroon"/>
    <x v="2"/>
    <n v="602.55870000000004"/>
  </r>
  <r>
    <d v="2023-10-12T00:00:00"/>
    <s v="Drinks with informant"/>
    <x v="4"/>
    <x v="3"/>
    <n v="3000"/>
    <n v="4.9787680436777357"/>
    <s v="4-i49-r"/>
    <n v="4"/>
    <x v="6"/>
    <s v="LAGA Cameroon"/>
    <x v="2"/>
    <n v="602.55870000000004"/>
  </r>
  <r>
    <d v="2023-10-12T00:00:00"/>
    <s v="Local Transport"/>
    <x v="0"/>
    <x v="3"/>
    <n v="1950"/>
    <n v="3.2361992283905283"/>
    <s v="i54-r"/>
    <m/>
    <x v="7"/>
    <s v="LAGA Cameroon"/>
    <x v="2"/>
    <n v="602.55870000000004"/>
  </r>
  <r>
    <d v="2023-10-12T00:00:00"/>
    <s v="Djoum-Yaounde"/>
    <x v="0"/>
    <x v="3"/>
    <n v="3500"/>
    <n v="5.8085627176240253"/>
    <s v="5-i69-7"/>
    <n v="5"/>
    <x v="8"/>
    <s v="LAGA Cameroon"/>
    <x v="2"/>
    <n v="602.55870000000004"/>
  </r>
  <r>
    <d v="2023-10-12T00:00:00"/>
    <s v="Local Transport"/>
    <x v="0"/>
    <x v="3"/>
    <n v="1900"/>
    <n v="3.1532197609958996"/>
    <s v="5-i69-r"/>
    <n v="5"/>
    <x v="8"/>
    <s v="LAGA Cameroon"/>
    <x v="2"/>
    <n v="602.55870000000004"/>
  </r>
  <r>
    <d v="2023-10-12T00:00:00"/>
    <s v="Feeding"/>
    <x v="3"/>
    <x v="3"/>
    <n v="5000"/>
    <n v="8.2979467394628941"/>
    <s v="5-i69-r"/>
    <m/>
    <x v="8"/>
    <s v="LAGA Cameroon"/>
    <x v="2"/>
    <n v="602.55870000000004"/>
  </r>
  <r>
    <d v="2023-10-12T00:00:00"/>
    <s v="Local Transport"/>
    <x v="0"/>
    <x v="2"/>
    <n v="1700"/>
    <n v="2.851572313025641"/>
    <s v="eri-r"/>
    <m/>
    <x v="9"/>
    <s v="LAGA Cameroon"/>
    <x v="1"/>
    <n v="596.16233199999999"/>
  </r>
  <r>
    <d v="2023-10-12T00:00:00"/>
    <s v="Local Transport"/>
    <x v="0"/>
    <x v="1"/>
    <n v="1900"/>
    <n v="3.1870514086757162"/>
    <s v="ste-r"/>
    <m/>
    <x v="10"/>
    <s v="LAGA Cameroon"/>
    <x v="0"/>
    <n v="596.16233199999999"/>
  </r>
  <r>
    <d v="2023-10-12T00:00:00"/>
    <s v="Local Transport"/>
    <x v="0"/>
    <x v="1"/>
    <n v="1500"/>
    <n v="2.5160932173755652"/>
    <s v="Love-r"/>
    <m/>
    <x v="11"/>
    <s v="LAGA Cameroon"/>
    <x v="0"/>
    <n v="596.16233199999999"/>
  </r>
  <r>
    <d v="2023-10-12T00:00:00"/>
    <s v="Local Transport"/>
    <x v="0"/>
    <x v="4"/>
    <n v="2400"/>
    <n v="4.0257491478009051"/>
    <s v="Uni-r"/>
    <m/>
    <x v="14"/>
    <s v="LAGA Cameroon"/>
    <x v="1"/>
    <n v="596.16233199999999"/>
  </r>
  <r>
    <d v="2023-10-12T00:00:00"/>
    <s v="Phone"/>
    <x v="2"/>
    <x v="2"/>
    <n v="5000"/>
    <n v="8.3869773912518841"/>
    <s v="Phone-123"/>
    <m/>
    <x v="2"/>
    <s v="LAGA Cameroon"/>
    <x v="1"/>
    <n v="596.16233199999999"/>
  </r>
  <r>
    <d v="2023-10-12T00:00:00"/>
    <s v="Phone"/>
    <x v="2"/>
    <x v="2"/>
    <n v="5000"/>
    <n v="8.3869773912518841"/>
    <s v="Phone-124"/>
    <m/>
    <x v="9"/>
    <s v="LAGA Cameroon"/>
    <x v="1"/>
    <n v="596.16233199999999"/>
  </r>
  <r>
    <d v="2023-10-12T00:00:00"/>
    <s v="Phone"/>
    <x v="2"/>
    <x v="1"/>
    <n v="5000"/>
    <n v="8.3869773912518841"/>
    <s v="Phone-125"/>
    <m/>
    <x v="1"/>
    <s v="LAGA Cameroon"/>
    <x v="0"/>
    <n v="596.16233199999999"/>
  </r>
  <r>
    <d v="2023-10-12T00:00:00"/>
    <s v="Phone"/>
    <x v="2"/>
    <x v="3"/>
    <n v="5000"/>
    <n v="8.2979467394628941"/>
    <s v="Phone-126"/>
    <m/>
    <x v="5"/>
    <s v="LAGA Cameroon"/>
    <x v="2"/>
    <n v="602.55870000000004"/>
  </r>
  <r>
    <d v="2023-10-12T00:00:00"/>
    <s v="Phone"/>
    <x v="2"/>
    <x v="0"/>
    <n v="2500"/>
    <n v="4.1934886956259421"/>
    <s v="Phone-127"/>
    <m/>
    <x v="0"/>
    <s v="LAGA Cameroon"/>
    <x v="0"/>
    <n v="596.16233199999999"/>
  </r>
  <r>
    <d v="2023-10-12T00:00:00"/>
    <s v="Phone"/>
    <x v="2"/>
    <x v="1"/>
    <n v="2500"/>
    <n v="4.1934886956259421"/>
    <s v="Phone-128"/>
    <m/>
    <x v="11"/>
    <s v="LAGA Cameroon"/>
    <x v="0"/>
    <n v="596.16233199999999"/>
  </r>
  <r>
    <d v="2023-10-12T00:00:00"/>
    <s v="Phone"/>
    <x v="2"/>
    <x v="1"/>
    <n v="2500"/>
    <n v="4.1934886956259421"/>
    <s v="Phone-129"/>
    <m/>
    <x v="10"/>
    <s v="LAGA Cameroon"/>
    <x v="0"/>
    <n v="596.16233199999999"/>
  </r>
  <r>
    <d v="2023-10-12T00:00:00"/>
    <s v="Phone"/>
    <x v="2"/>
    <x v="1"/>
    <n v="2500"/>
    <n v="4.1934886956259421"/>
    <s v="Phone-130"/>
    <m/>
    <x v="3"/>
    <s v="LAGA Cameroon"/>
    <x v="0"/>
    <n v="596.16233199999999"/>
  </r>
  <r>
    <d v="2023-10-12T00:00:00"/>
    <s v="Phone"/>
    <x v="2"/>
    <x v="3"/>
    <n v="2500"/>
    <n v="4.148973369731447"/>
    <s v="Phone-131"/>
    <m/>
    <x v="6"/>
    <s v="LAGA Cameroon"/>
    <x v="2"/>
    <n v="602.55870000000004"/>
  </r>
  <r>
    <d v="2023-10-12T00:00:00"/>
    <s v="Phone"/>
    <x v="2"/>
    <x v="3"/>
    <n v="2500"/>
    <n v="4.148973369731447"/>
    <s v="Phone-132"/>
    <m/>
    <x v="8"/>
    <s v="LAGA Cameroon"/>
    <x v="2"/>
    <n v="602.55870000000004"/>
  </r>
  <r>
    <d v="2023-10-12T00:00:00"/>
    <s v="Phone"/>
    <x v="2"/>
    <x v="3"/>
    <n v="2500"/>
    <n v="4.148973369731447"/>
    <s v="Phone-133"/>
    <m/>
    <x v="13"/>
    <s v="LAGA Cameroon"/>
    <x v="2"/>
    <n v="602.55870000000004"/>
  </r>
  <r>
    <d v="2023-10-12T00:00:00"/>
    <s v="Phone"/>
    <x v="2"/>
    <x v="3"/>
    <n v="2500"/>
    <n v="4.148973369731447"/>
    <s v="Phone-134"/>
    <m/>
    <x v="4"/>
    <s v="LAGA Cameroon"/>
    <x v="2"/>
    <n v="602.55870000000004"/>
  </r>
  <r>
    <d v="2023-10-12T00:00:00"/>
    <s v="Phone"/>
    <x v="2"/>
    <x v="3"/>
    <n v="2500"/>
    <n v="4.148973369731447"/>
    <s v="Phone-135"/>
    <m/>
    <x v="7"/>
    <s v="LAGA Cameroon"/>
    <x v="2"/>
    <n v="602.55870000000004"/>
  </r>
  <r>
    <d v="2023-10-12T00:00:00"/>
    <s v="Phone"/>
    <x v="2"/>
    <x v="4"/>
    <n v="2500"/>
    <n v="4.1934886956259421"/>
    <s v="Phone-136"/>
    <m/>
    <x v="12"/>
    <s v="LAGA Cameroon"/>
    <x v="1"/>
    <n v="596.16233199999999"/>
  </r>
  <r>
    <d v="2023-10-12T00:00:00"/>
    <s v="Phone"/>
    <x v="2"/>
    <x v="4"/>
    <n v="2500"/>
    <n v="4.1934886956259421"/>
    <s v="Phone-137"/>
    <m/>
    <x v="14"/>
    <s v="LAGA Cameroon"/>
    <x v="1"/>
    <n v="596.16233199999999"/>
  </r>
  <r>
    <d v="2023-10-13T00:00:00"/>
    <s v="Local Transport"/>
    <x v="0"/>
    <x v="0"/>
    <n v="1500"/>
    <n v="2.5160932173755652"/>
    <s v="ann-r"/>
    <m/>
    <x v="0"/>
    <s v="LAGA Cameroon"/>
    <x v="0"/>
    <n v="596.16233199999999"/>
  </r>
  <r>
    <d v="2023-10-13T00:00:00"/>
    <s v="Newspaper"/>
    <x v="6"/>
    <x v="0"/>
    <n v="5700"/>
    <n v="9.5611542260271492"/>
    <s v="ann-2"/>
    <m/>
    <x v="0"/>
    <s v="LAGA Cameroon"/>
    <x v="0"/>
    <n v="596.16233199999999"/>
  </r>
  <r>
    <d v="2023-10-13T00:00:00"/>
    <s v="Local Transport"/>
    <x v="0"/>
    <x v="1"/>
    <n v="2000"/>
    <n v="3.3547909565007541"/>
    <s v="aim-r"/>
    <m/>
    <x v="1"/>
    <s v="LAGA Cameroon"/>
    <x v="0"/>
    <n v="596.16233199999999"/>
  </r>
  <r>
    <d v="2023-10-13T00:00:00"/>
    <s v="Feeding"/>
    <x v="3"/>
    <x v="1"/>
    <n v="5000"/>
    <n v="8.3869773912518841"/>
    <s v="aim-r"/>
    <m/>
    <x v="1"/>
    <s v="LAGA Cameroon"/>
    <x v="0"/>
    <n v="596.16233199999999"/>
  </r>
  <r>
    <d v="2023-10-13T00:00:00"/>
    <s v="Douala-Yaounde"/>
    <x v="0"/>
    <x v="1"/>
    <n v="7000"/>
    <n v="11.74176834775264"/>
    <s v="aim-6"/>
    <m/>
    <x v="1"/>
    <s v="LAGA Cameroon"/>
    <x v="0"/>
    <n v="596.16233199999999"/>
  </r>
  <r>
    <d v="2023-10-13T00:00:00"/>
    <s v="Local Transport"/>
    <x v="0"/>
    <x v="2"/>
    <n v="2900"/>
    <n v="4.8644468869260935"/>
    <s v="Arrey-r"/>
    <m/>
    <x v="2"/>
    <s v="LAGA Cameroon"/>
    <x v="1"/>
    <n v="596.16233199999999"/>
  </r>
  <r>
    <d v="2023-10-13T00:00:00"/>
    <s v="Local Transport"/>
    <x v="0"/>
    <x v="3"/>
    <n v="1950"/>
    <n v="3.2361992283905283"/>
    <s v="i95-r"/>
    <m/>
    <x v="13"/>
    <s v="LAGA Cameroon"/>
    <x v="2"/>
    <n v="602.55870000000004"/>
  </r>
  <r>
    <d v="2023-10-13T00:00:00"/>
    <s v="Local Transport"/>
    <x v="0"/>
    <x v="1"/>
    <n v="1350"/>
    <n v="2.2644838956380089"/>
    <s v="fr-r"/>
    <m/>
    <x v="3"/>
    <s v="LAGA Cameroon"/>
    <x v="0"/>
    <n v="596.16233199999999"/>
  </r>
  <r>
    <d v="2023-10-13T00:00:00"/>
    <s v="Local Transport"/>
    <x v="0"/>
    <x v="3"/>
    <n v="1000"/>
    <n v="1.6595893478925787"/>
    <s v="i23-r"/>
    <m/>
    <x v="4"/>
    <s v="LAGA Cameroon"/>
    <x v="2"/>
    <n v="602.55870000000004"/>
  </r>
  <r>
    <d v="2023-10-13T00:00:00"/>
    <s v="Douala-Yaounde"/>
    <x v="0"/>
    <x v="3"/>
    <n v="7000"/>
    <n v="11.617125435248051"/>
    <s v="i27-3"/>
    <m/>
    <x v="5"/>
    <s v="LAGA Cameroon"/>
    <x v="2"/>
    <n v="602.55870000000004"/>
  </r>
  <r>
    <d v="2023-10-13T00:00:00"/>
    <s v="Feeding"/>
    <x v="3"/>
    <x v="3"/>
    <n v="5000"/>
    <n v="8.2979467394628941"/>
    <s v="i27-r"/>
    <m/>
    <x v="5"/>
    <s v="LAGA Cameroon"/>
    <x v="2"/>
    <n v="602.55870000000004"/>
  </r>
  <r>
    <d v="2023-10-13T00:00:00"/>
    <s v="Local Transport"/>
    <x v="0"/>
    <x v="3"/>
    <n v="1900"/>
    <n v="3.1532197609958996"/>
    <s v="i27-r"/>
    <m/>
    <x v="5"/>
    <s v="LAGA Cameroon"/>
    <x v="2"/>
    <n v="602.55870000000004"/>
  </r>
  <r>
    <d v="2023-10-13T00:00:00"/>
    <s v="Ebolowa-Ambam"/>
    <x v="0"/>
    <x v="3"/>
    <n v="2000"/>
    <n v="3.3191786957851575"/>
    <s v="i27-r"/>
    <m/>
    <x v="5"/>
    <s v="LAGA Cameroon"/>
    <x v="2"/>
    <n v="602.55870000000004"/>
  </r>
  <r>
    <d v="2023-10-13T00:00:00"/>
    <s v="Local Transport"/>
    <x v="0"/>
    <x v="3"/>
    <n v="1900"/>
    <n v="3.1532197609958996"/>
    <s v="i27-r"/>
    <m/>
    <x v="5"/>
    <s v="LAGA Cameroon"/>
    <x v="2"/>
    <n v="602.55870000000004"/>
  </r>
  <r>
    <d v="2023-10-13T00:00:00"/>
    <s v="Feeding"/>
    <x v="3"/>
    <x v="3"/>
    <n v="3000"/>
    <n v="4.9787680436777357"/>
    <s v="i27-r"/>
    <m/>
    <x v="5"/>
    <s v="LAGA Cameroon"/>
    <x v="2"/>
    <n v="602.55870000000004"/>
  </r>
  <r>
    <d v="2023-10-13T00:00:00"/>
    <s v="Ambam-Kyosi"/>
    <x v="0"/>
    <x v="3"/>
    <n v="1000"/>
    <n v="1.6595893478925787"/>
    <s v="i27-r"/>
    <m/>
    <x v="5"/>
    <s v="LAGA Cameroon"/>
    <x v="2"/>
    <n v="602.55870000000004"/>
  </r>
  <r>
    <d v="2023-10-13T00:00:00"/>
    <s v="Ebolowa-Yaounde"/>
    <x v="0"/>
    <x v="3"/>
    <n v="2000"/>
    <n v="3.3191786957851575"/>
    <s v="4-i49-8"/>
    <n v="4"/>
    <x v="6"/>
    <s v="LAGA Cameroon"/>
    <x v="2"/>
    <n v="602.55870000000004"/>
  </r>
  <r>
    <d v="2023-10-13T00:00:00"/>
    <s v="Local Transport"/>
    <x v="0"/>
    <x v="3"/>
    <n v="1900"/>
    <n v="3.1532197609958996"/>
    <s v="4-i49-r"/>
    <n v="4"/>
    <x v="6"/>
    <s v="LAGA Cameroon"/>
    <x v="2"/>
    <n v="602.55870000000004"/>
  </r>
  <r>
    <d v="2023-10-13T00:00:00"/>
    <s v="Feeding"/>
    <x v="3"/>
    <x v="3"/>
    <n v="5000"/>
    <n v="8.2979467394628941"/>
    <s v="4-i49-r"/>
    <n v="4"/>
    <x v="6"/>
    <s v="LAGA Cameroon"/>
    <x v="2"/>
    <n v="602.55870000000004"/>
  </r>
  <r>
    <d v="2023-10-13T00:00:00"/>
    <s v="Local Transport"/>
    <x v="0"/>
    <x v="3"/>
    <n v="1900"/>
    <n v="3.1532197609958996"/>
    <s v="i54-r"/>
    <m/>
    <x v="7"/>
    <s v="LAGA Cameroon"/>
    <x v="2"/>
    <n v="602.55870000000004"/>
  </r>
  <r>
    <d v="2023-10-13T00:00:00"/>
    <s v="Drinks with informant"/>
    <x v="4"/>
    <x v="3"/>
    <n v="5000"/>
    <n v="8.2979467394628941"/>
    <s v="i69-r"/>
    <m/>
    <x v="8"/>
    <s v="LAGA Cameroon"/>
    <x v="2"/>
    <n v="602.55870000000004"/>
  </r>
  <r>
    <d v="2023-10-13T00:00:00"/>
    <s v="Local Transport"/>
    <x v="0"/>
    <x v="3"/>
    <n v="2900"/>
    <n v="4.8128091088884783"/>
    <s v="i69-r"/>
    <m/>
    <x v="8"/>
    <s v="LAGA Cameroon"/>
    <x v="2"/>
    <n v="602.55870000000004"/>
  </r>
  <r>
    <d v="2023-10-13T00:00:00"/>
    <s v="Local Transport"/>
    <x v="0"/>
    <x v="2"/>
    <n v="1500"/>
    <n v="2.5160932173755652"/>
    <s v="eri-r"/>
    <m/>
    <x v="9"/>
    <s v="LAGA Cameroon"/>
    <x v="1"/>
    <n v="596.16233199999999"/>
  </r>
  <r>
    <d v="2023-10-13T00:00:00"/>
    <s v="Local Transport"/>
    <x v="0"/>
    <x v="1"/>
    <n v="1900"/>
    <n v="3.1870514086757162"/>
    <s v="ste-r"/>
    <m/>
    <x v="10"/>
    <s v="LAGA Cameroon"/>
    <x v="0"/>
    <n v="596.16233199999999"/>
  </r>
  <r>
    <d v="2023-10-13T00:00:00"/>
    <s v="Laptop"/>
    <x v="10"/>
    <x v="1"/>
    <n v="250000"/>
    <n v="419.34886956259425"/>
    <s v="ste-5"/>
    <m/>
    <x v="10"/>
    <s v="LAGA Cameroon"/>
    <x v="1"/>
    <n v="596.16233199999999"/>
  </r>
  <r>
    <d v="2023-10-13T00:00:00"/>
    <s v="Local Transport"/>
    <x v="0"/>
    <x v="1"/>
    <n v="1300"/>
    <n v="2.18061412172549"/>
    <s v="Love-r"/>
    <m/>
    <x v="11"/>
    <s v="LAGA Cameroon"/>
    <x v="0"/>
    <n v="596.16233199999999"/>
  </r>
  <r>
    <d v="2023-10-13T00:00:00"/>
    <s v="Local Transport"/>
    <x v="0"/>
    <x v="4"/>
    <n v="2300"/>
    <n v="3.8580095999758672"/>
    <s v="Uni-r"/>
    <m/>
    <x v="14"/>
    <s v="LAGA Cameroon"/>
    <x v="1"/>
    <n v="596.16233199999999"/>
  </r>
  <r>
    <d v="2023-10-13T00:00:00"/>
    <s v="Electricity Bill up stairs Sep"/>
    <x v="11"/>
    <x v="4"/>
    <n v="6724"/>
    <n v="11.278807195755535"/>
    <s v="Hr-Eneo,9"/>
    <m/>
    <x v="14"/>
    <s v="LAGA Cameroon"/>
    <x v="1"/>
    <n v="596.16233199999999"/>
  </r>
  <r>
    <d v="2023-10-13T00:00:00"/>
    <s v="Electricity Bill down stairs Sep"/>
    <x v="11"/>
    <x v="4"/>
    <n v="3813"/>
    <n v="6.395908958568687"/>
    <s v="Hr-Eneo,9"/>
    <m/>
    <x v="14"/>
    <s v="LAGA Cameroon"/>
    <x v="1"/>
    <n v="596.16233199999999"/>
  </r>
  <r>
    <d v="2023-10-13T00:00:00"/>
    <s v="Phone"/>
    <x v="2"/>
    <x v="2"/>
    <n v="5000"/>
    <n v="8.3869773912518841"/>
    <s v="Phone-138"/>
    <m/>
    <x v="2"/>
    <s v="LAGA Cameroon"/>
    <x v="1"/>
    <n v="596.16233199999999"/>
  </r>
  <r>
    <d v="2023-10-13T00:00:00"/>
    <s v="Phone"/>
    <x v="2"/>
    <x v="2"/>
    <n v="5000"/>
    <n v="8.3869773912518841"/>
    <s v="Phone-139"/>
    <m/>
    <x v="9"/>
    <s v="LAGA Cameroon"/>
    <x v="1"/>
    <n v="596.16233199999999"/>
  </r>
  <r>
    <d v="2023-10-13T00:00:00"/>
    <s v="Phone"/>
    <x v="2"/>
    <x v="1"/>
    <n v="5000"/>
    <n v="8.3869773912518841"/>
    <s v="Phone-140"/>
    <m/>
    <x v="1"/>
    <s v="LAGA Cameroon"/>
    <x v="0"/>
    <n v="596.16233199999999"/>
  </r>
  <r>
    <d v="2023-10-13T00:00:00"/>
    <s v="Phone"/>
    <x v="2"/>
    <x v="3"/>
    <n v="5000"/>
    <n v="8.2979467394628941"/>
    <s v="Phone-141"/>
    <m/>
    <x v="5"/>
    <s v="LAGA Cameroon"/>
    <x v="2"/>
    <n v="602.55870000000004"/>
  </r>
  <r>
    <d v="2023-10-13T00:00:00"/>
    <s v="Phone"/>
    <x v="2"/>
    <x v="0"/>
    <n v="2500"/>
    <n v="4.1934886956259421"/>
    <s v="Phone-142"/>
    <m/>
    <x v="0"/>
    <s v="LAGA Cameroon"/>
    <x v="0"/>
    <n v="596.16233199999999"/>
  </r>
  <r>
    <d v="2023-10-13T00:00:00"/>
    <s v="Phone"/>
    <x v="2"/>
    <x v="1"/>
    <n v="2500"/>
    <n v="4.1934886956259421"/>
    <s v="Phone-143"/>
    <m/>
    <x v="11"/>
    <s v="LAGA Cameroon"/>
    <x v="0"/>
    <n v="596.16233199999999"/>
  </r>
  <r>
    <d v="2023-10-13T00:00:00"/>
    <s v="Phone"/>
    <x v="2"/>
    <x v="1"/>
    <n v="2500"/>
    <n v="4.1934886956259421"/>
    <s v="Phone-144"/>
    <m/>
    <x v="10"/>
    <s v="LAGA Cameroon"/>
    <x v="0"/>
    <n v="596.16233199999999"/>
  </r>
  <r>
    <d v="2023-10-13T00:00:00"/>
    <s v="Phone"/>
    <x v="2"/>
    <x v="3"/>
    <n v="2500"/>
    <n v="4.148973369731447"/>
    <s v="Phone-145"/>
    <m/>
    <x v="6"/>
    <s v="LAGA Cameroon"/>
    <x v="2"/>
    <n v="602.55870000000004"/>
  </r>
  <r>
    <d v="2023-10-13T00:00:00"/>
    <s v="Phone"/>
    <x v="2"/>
    <x v="3"/>
    <n v="2500"/>
    <n v="4.148973369731447"/>
    <s v="Phone-146"/>
    <m/>
    <x v="8"/>
    <s v="LAGA Cameroon"/>
    <x v="2"/>
    <n v="602.55870000000004"/>
  </r>
  <r>
    <d v="2023-10-13T00:00:00"/>
    <s v="Phone"/>
    <x v="2"/>
    <x v="3"/>
    <n v="2500"/>
    <n v="4.148973369731447"/>
    <s v="Phone-147"/>
    <m/>
    <x v="13"/>
    <s v="LAGA Cameroon"/>
    <x v="2"/>
    <n v="602.55870000000004"/>
  </r>
  <r>
    <d v="2023-10-13T00:00:00"/>
    <s v="Phone"/>
    <x v="2"/>
    <x v="3"/>
    <n v="2500"/>
    <n v="4.148973369731447"/>
    <s v="Phone-148"/>
    <m/>
    <x v="7"/>
    <s v="LAGA Cameroon"/>
    <x v="2"/>
    <n v="602.55870000000004"/>
  </r>
  <r>
    <d v="2023-10-13T00:00:00"/>
    <s v="Phone"/>
    <x v="2"/>
    <x v="4"/>
    <n v="2500"/>
    <n v="4.1934886956259421"/>
    <s v="Phone-149"/>
    <m/>
    <x v="12"/>
    <s v="LAGA Cameroon"/>
    <x v="1"/>
    <n v="596.16233199999999"/>
  </r>
  <r>
    <d v="2023-10-13T00:00:00"/>
    <s v="Phone"/>
    <x v="2"/>
    <x v="4"/>
    <n v="2500"/>
    <n v="4.1934886956259421"/>
    <s v="Phone-150"/>
    <m/>
    <x v="14"/>
    <s v="LAGA Cameroon"/>
    <x v="1"/>
    <n v="596.16233199999999"/>
  </r>
  <r>
    <d v="2023-10-14T00:00:00"/>
    <s v="Alwihda infos internet publication F"/>
    <x v="8"/>
    <x v="0"/>
    <n v="5000"/>
    <n v="8.3869773912518841"/>
    <s v="ann-r"/>
    <m/>
    <x v="0"/>
    <s v="LAGA Cameroon"/>
    <x v="0"/>
    <n v="596.16233199999999"/>
  </r>
  <r>
    <d v="2023-10-14T00:00:00"/>
    <s v="Local Transport"/>
    <x v="0"/>
    <x v="0"/>
    <n v="1700"/>
    <n v="2.851572313025641"/>
    <s v="ann-r"/>
    <m/>
    <x v="0"/>
    <s v="LAGA Cameroon"/>
    <x v="0"/>
    <n v="596.16233199999999"/>
  </r>
  <r>
    <d v="2023-10-14T00:00:00"/>
    <s v="Local Transport"/>
    <x v="0"/>
    <x v="2"/>
    <n v="2900"/>
    <n v="4.8644468869260935"/>
    <s v="Arrey-r"/>
    <m/>
    <x v="2"/>
    <s v="LAGA Cameroon"/>
    <x v="1"/>
    <n v="596.16233199999999"/>
  </r>
  <r>
    <d v="2023-10-14T00:00:00"/>
    <s v="Local Transport"/>
    <x v="0"/>
    <x v="3"/>
    <n v="1500"/>
    <n v="2.4893840218388679"/>
    <s v="i23-r"/>
    <m/>
    <x v="4"/>
    <s v="LAGA Cameroon"/>
    <x v="2"/>
    <n v="602.55870000000004"/>
  </r>
  <r>
    <d v="2023-10-14T00:00:00"/>
    <s v="Local Transport"/>
    <x v="0"/>
    <x v="2"/>
    <n v="1800"/>
    <n v="3.0193118608506784"/>
    <s v="eri-r"/>
    <m/>
    <x v="9"/>
    <s v="LAGA Cameroon"/>
    <x v="1"/>
    <n v="596.16233199999999"/>
  </r>
  <r>
    <d v="2023-10-14T00:00:00"/>
    <s v="Local Transport"/>
    <x v="0"/>
    <x v="1"/>
    <n v="1500"/>
    <n v="2.5160932173755652"/>
    <s v="ste-r"/>
    <m/>
    <x v="10"/>
    <s v="LAGA Cameroon"/>
    <x v="0"/>
    <n v="596.16233199999999"/>
  </r>
  <r>
    <d v="2023-10-14T00:00:00"/>
    <s v="Local Transport"/>
    <x v="0"/>
    <x v="4"/>
    <n v="2700"/>
    <n v="4.5289677912760178"/>
    <s v="Uni-r"/>
    <m/>
    <x v="14"/>
    <s v="LAGA Cameroon"/>
    <x v="1"/>
    <n v="596.16233199999999"/>
  </r>
  <r>
    <d v="2023-10-14T00:00:00"/>
    <s v="Phone"/>
    <x v="2"/>
    <x v="2"/>
    <n v="5000"/>
    <n v="8.3869773912518841"/>
    <s v="Phone-151"/>
    <m/>
    <x v="2"/>
    <s v="LAGA Cameroon"/>
    <x v="1"/>
    <n v="596.16233199999999"/>
  </r>
  <r>
    <d v="2023-10-14T00:00:00"/>
    <s v="Phone"/>
    <x v="2"/>
    <x v="2"/>
    <n v="5000"/>
    <n v="8.3869773912518841"/>
    <s v="Phone-152"/>
    <m/>
    <x v="9"/>
    <s v="LAGA Cameroon"/>
    <x v="1"/>
    <n v="596.16233199999999"/>
  </r>
  <r>
    <d v="2023-10-14T00:00:00"/>
    <s v="Phone"/>
    <x v="2"/>
    <x v="4"/>
    <n v="2500"/>
    <n v="4.1934886956259421"/>
    <s v="Phone-153"/>
    <m/>
    <x v="14"/>
    <s v="LAGA Cameroon"/>
    <x v="1"/>
    <n v="596.16233199999999"/>
  </r>
  <r>
    <d v="2023-10-16T00:00:00"/>
    <s v="Le messager newspaper F"/>
    <x v="8"/>
    <x v="0"/>
    <n v="10000"/>
    <n v="16.773954782503768"/>
    <s v="ann-r"/>
    <m/>
    <x v="0"/>
    <s v="LAGA Cameroon"/>
    <x v="0"/>
    <n v="596.16233199999999"/>
  </r>
  <r>
    <d v="2023-10-16T00:00:00"/>
    <s v="Local Transport"/>
    <x v="0"/>
    <x v="0"/>
    <n v="1600"/>
    <n v="2.6838327652006031"/>
    <s v="ann-r"/>
    <m/>
    <x v="0"/>
    <s v="LAGA Cameroon"/>
    <x v="0"/>
    <n v="596.16233199999999"/>
  </r>
  <r>
    <d v="2023-10-16T00:00:00"/>
    <s v="Reperes newspaper F"/>
    <x v="8"/>
    <x v="0"/>
    <n v="10000"/>
    <n v="16.773954782503768"/>
    <s v="ann-r"/>
    <m/>
    <x v="0"/>
    <s v="LAGA Cameroon"/>
    <x v="0"/>
    <n v="596.16233199999999"/>
  </r>
  <r>
    <d v="2023-10-16T00:00:00"/>
    <s v="Local Transport"/>
    <x v="0"/>
    <x v="1"/>
    <n v="1900"/>
    <n v="3.1870514086757162"/>
    <s v="aim-r"/>
    <m/>
    <x v="1"/>
    <s v="LAGA Cameroon"/>
    <x v="0"/>
    <n v="596.16233199999999"/>
  </r>
  <r>
    <d v="2023-10-16T00:00:00"/>
    <s v="Local Transport"/>
    <x v="0"/>
    <x v="2"/>
    <n v="2900"/>
    <n v="4.8644468869260935"/>
    <s v="Arrey-r"/>
    <m/>
    <x v="2"/>
    <s v="LAGA Cameroon"/>
    <x v="1"/>
    <n v="596.16233199999999"/>
  </r>
  <r>
    <d v="2023-10-16T00:00:00"/>
    <s v="Local Transport"/>
    <x v="0"/>
    <x v="3"/>
    <n v="1950"/>
    <n v="3.2361992283905283"/>
    <s v="i95-r"/>
    <m/>
    <x v="13"/>
    <s v="LAGA Cameroon"/>
    <x v="2"/>
    <n v="602.55870000000004"/>
  </r>
  <r>
    <d v="2023-10-16T00:00:00"/>
    <s v="Local Transport"/>
    <x v="0"/>
    <x v="1"/>
    <n v="1350"/>
    <n v="2.2644838956380089"/>
    <s v="fr-r"/>
    <m/>
    <x v="3"/>
    <s v="LAGA Cameroon"/>
    <x v="0"/>
    <n v="596.16233199999999"/>
  </r>
  <r>
    <d v="2023-10-16T00:00:00"/>
    <s v="Local Transport"/>
    <x v="0"/>
    <x v="3"/>
    <n v="1000"/>
    <n v="1.6595893478925787"/>
    <s v="i23-r"/>
    <m/>
    <x v="4"/>
    <s v="LAGA Cameroon"/>
    <x v="2"/>
    <n v="602.55870000000004"/>
  </r>
  <r>
    <d v="2023-10-16T00:00:00"/>
    <s v="Local Transport"/>
    <x v="0"/>
    <x v="3"/>
    <n v="1950"/>
    <n v="3.2361992283905283"/>
    <s v="i27-r"/>
    <m/>
    <x v="5"/>
    <s v="LAGA Cameroon"/>
    <x v="2"/>
    <n v="602.55870000000004"/>
  </r>
  <r>
    <d v="2023-10-16T00:00:00"/>
    <s v="Local Transport"/>
    <x v="0"/>
    <x v="3"/>
    <n v="3000"/>
    <n v="4.9787680436777357"/>
    <s v="i49-r"/>
    <m/>
    <x v="6"/>
    <s v="LAGA Cameroon"/>
    <x v="2"/>
    <n v="602.55870000000004"/>
  </r>
  <r>
    <d v="2023-10-16T00:00:00"/>
    <s v="Local Transport"/>
    <x v="0"/>
    <x v="3"/>
    <n v="1900"/>
    <n v="3.1532197609958996"/>
    <s v="i54-r"/>
    <m/>
    <x v="7"/>
    <s v="LAGA Cameroon"/>
    <x v="2"/>
    <n v="602.55870000000004"/>
  </r>
  <r>
    <d v="2023-10-16T00:00:00"/>
    <s v="Local Transport"/>
    <x v="0"/>
    <x v="3"/>
    <n v="2600"/>
    <n v="4.3149323045207044"/>
    <s v="i69-r"/>
    <m/>
    <x v="8"/>
    <s v="LAGA Cameroon"/>
    <x v="2"/>
    <n v="602.55870000000004"/>
  </r>
  <r>
    <d v="2023-10-16T00:00:00"/>
    <s v="Local Transport "/>
    <x v="0"/>
    <x v="2"/>
    <n v="1500"/>
    <n v="2.5160932173755652"/>
    <s v="eri-r"/>
    <m/>
    <x v="9"/>
    <s v="LAGA Cameroon"/>
    <x v="1"/>
    <n v="596.16233199999999"/>
  </r>
  <r>
    <d v="2023-10-16T00:00:00"/>
    <s v="yaoundé-Douala"/>
    <x v="0"/>
    <x v="1"/>
    <n v="6000"/>
    <n v="10.064372869502261"/>
    <s v="ste-6"/>
    <m/>
    <x v="10"/>
    <s v="LAGA Cameroon"/>
    <x v="0"/>
    <n v="596.16233199999999"/>
  </r>
  <r>
    <d v="2023-10-16T00:00:00"/>
    <s v="Local Transport"/>
    <x v="0"/>
    <x v="1"/>
    <n v="2000"/>
    <n v="3.3547909565007541"/>
    <s v="ste-r"/>
    <m/>
    <x v="10"/>
    <s v="LAGA Cameroon"/>
    <x v="0"/>
    <n v="596.16233199999999"/>
  </r>
  <r>
    <d v="2023-10-16T00:00:00"/>
    <s v="Feeding"/>
    <x v="3"/>
    <x v="1"/>
    <n v="5000"/>
    <n v="8.3869773912518841"/>
    <s v="ste-r"/>
    <m/>
    <x v="10"/>
    <s v="LAGA Cameroon"/>
    <x v="0"/>
    <n v="596.16233199999999"/>
  </r>
  <r>
    <d v="2023-10-16T00:00:00"/>
    <s v="lodging"/>
    <x v="3"/>
    <x v="1"/>
    <n v="10000"/>
    <n v="16.773954782503768"/>
    <s v="ste-7"/>
    <m/>
    <x v="10"/>
    <s v="LAGA Cameroon"/>
    <x v="0"/>
    <n v="596.16233199999999"/>
  </r>
  <r>
    <d v="2023-10-16T00:00:00"/>
    <s v="Local Transport"/>
    <x v="0"/>
    <x v="1"/>
    <n v="1500"/>
    <n v="2.5160932173755652"/>
    <s v="Love-r"/>
    <m/>
    <x v="11"/>
    <s v="LAGA Cameroon"/>
    <x v="0"/>
    <n v="596.16233199999999"/>
  </r>
  <r>
    <d v="2023-10-16T00:00:00"/>
    <s v="Local Transport"/>
    <x v="0"/>
    <x v="4"/>
    <n v="1900"/>
    <n v="3.1870514086757162"/>
    <s v="Luc-r"/>
    <m/>
    <x v="12"/>
    <s v="LAGA Cameroon"/>
    <x v="1"/>
    <n v="596.16233199999999"/>
  </r>
  <r>
    <d v="2023-10-16T00:00:00"/>
    <s v="Local Transport"/>
    <x v="0"/>
    <x v="4"/>
    <n v="2400"/>
    <n v="4.0257491478009051"/>
    <s v="Uni-r"/>
    <m/>
    <x v="14"/>
    <s v="LAGA Cameroon"/>
    <x v="1"/>
    <n v="596.16233199999999"/>
  </r>
  <r>
    <d v="2023-10-16T00:00:00"/>
    <s v="Office Cleaning"/>
    <x v="1"/>
    <x v="4"/>
    <n v="12000"/>
    <n v="20.128745739004522"/>
    <s v="Uni-3"/>
    <m/>
    <x v="14"/>
    <s v="LAGA Cameroon"/>
    <x v="1"/>
    <n v="596.16233199999999"/>
  </r>
  <r>
    <d v="2023-10-16T00:00:00"/>
    <s v="Washing of chair covers"/>
    <x v="1"/>
    <x v="4"/>
    <n v="7000"/>
    <n v="11.74176834775264"/>
    <s v="Uni-4"/>
    <m/>
    <x v="14"/>
    <s v="LAGA Cameroon"/>
    <x v="1"/>
    <n v="596.16233199999999"/>
  </r>
  <r>
    <d v="2023-10-16T00:00:00"/>
    <s v="Phone"/>
    <x v="2"/>
    <x v="2"/>
    <n v="5000"/>
    <n v="8.3869773912518841"/>
    <s v="Phone-154"/>
    <m/>
    <x v="2"/>
    <s v="LAGA Cameroon"/>
    <x v="1"/>
    <n v="596.16233199999999"/>
  </r>
  <r>
    <d v="2023-10-16T00:00:00"/>
    <s v="Phone"/>
    <x v="2"/>
    <x v="2"/>
    <n v="5000"/>
    <n v="8.3869773912518841"/>
    <s v="Phone-155"/>
    <m/>
    <x v="9"/>
    <s v="LAGA Cameroon"/>
    <x v="1"/>
    <n v="596.16233199999999"/>
  </r>
  <r>
    <d v="2023-10-16T00:00:00"/>
    <s v="Phone"/>
    <x v="2"/>
    <x v="1"/>
    <n v="5000"/>
    <n v="8.3869773912518841"/>
    <s v="Phone-156"/>
    <m/>
    <x v="1"/>
    <s v="LAGA Cameroon"/>
    <x v="0"/>
    <n v="596.16233199999999"/>
  </r>
  <r>
    <d v="2023-10-16T00:00:00"/>
    <s v="Phone"/>
    <x v="2"/>
    <x v="3"/>
    <n v="5000"/>
    <n v="8.2979467394628941"/>
    <s v="Phone-157"/>
    <m/>
    <x v="5"/>
    <s v="LAGA Cameroon"/>
    <x v="2"/>
    <n v="602.55870000000004"/>
  </r>
  <r>
    <d v="2023-10-16T00:00:00"/>
    <s v="Phone"/>
    <x v="2"/>
    <x v="0"/>
    <n v="2500"/>
    <n v="4.1934886956259421"/>
    <s v="Phone-158"/>
    <m/>
    <x v="0"/>
    <s v="LAGA Cameroon"/>
    <x v="0"/>
    <n v="596.16233199999999"/>
  </r>
  <r>
    <d v="2023-10-16T00:00:00"/>
    <s v="Phone"/>
    <x v="2"/>
    <x v="1"/>
    <n v="2500"/>
    <n v="4.1934886956259421"/>
    <s v="Phone-159"/>
    <m/>
    <x v="11"/>
    <s v="LAGA Cameroon"/>
    <x v="0"/>
    <n v="596.16233199999999"/>
  </r>
  <r>
    <d v="2023-10-16T00:00:00"/>
    <s v="Phone"/>
    <x v="2"/>
    <x v="1"/>
    <n v="2500"/>
    <n v="4.1934886956259421"/>
    <s v="Phone-160"/>
    <m/>
    <x v="10"/>
    <s v="LAGA Cameroon"/>
    <x v="0"/>
    <n v="596.16233199999999"/>
  </r>
  <r>
    <d v="2023-10-16T00:00:00"/>
    <s v="Phone"/>
    <x v="2"/>
    <x v="3"/>
    <n v="2500"/>
    <n v="4.148973369731447"/>
    <s v="Phone-161"/>
    <m/>
    <x v="6"/>
    <s v="LAGA Cameroon"/>
    <x v="2"/>
    <n v="602.55870000000004"/>
  </r>
  <r>
    <d v="2023-10-16T00:00:00"/>
    <s v="Phone"/>
    <x v="2"/>
    <x v="3"/>
    <n v="2500"/>
    <n v="4.148973369731447"/>
    <s v="Phone-162"/>
    <m/>
    <x v="8"/>
    <s v="LAGA Cameroon"/>
    <x v="2"/>
    <n v="602.55870000000004"/>
  </r>
  <r>
    <d v="2023-10-16T00:00:00"/>
    <s v="Phone"/>
    <x v="2"/>
    <x v="3"/>
    <n v="2500"/>
    <n v="4.148973369731447"/>
    <s v="Phone-163"/>
    <m/>
    <x v="13"/>
    <s v="LAGA Cameroon"/>
    <x v="2"/>
    <n v="602.55870000000004"/>
  </r>
  <r>
    <d v="2023-10-16T00:00:00"/>
    <s v="Phone"/>
    <x v="2"/>
    <x v="3"/>
    <n v="2500"/>
    <n v="4.148973369731447"/>
    <s v="Phone-164"/>
    <m/>
    <x v="7"/>
    <s v="LAGA Cameroon"/>
    <x v="2"/>
    <n v="602.55870000000004"/>
  </r>
  <r>
    <d v="2023-10-16T00:00:00"/>
    <s v="Phone"/>
    <x v="2"/>
    <x v="4"/>
    <n v="2500"/>
    <n v="4.1934886956259421"/>
    <s v="Phone-165"/>
    <m/>
    <x v="12"/>
    <s v="LAGA Cameroon"/>
    <x v="1"/>
    <n v="596.16233199999999"/>
  </r>
  <r>
    <d v="2023-10-16T00:00:00"/>
    <s v="Phone"/>
    <x v="2"/>
    <x v="4"/>
    <n v="2500"/>
    <n v="4.1934886956259421"/>
    <s v="Phone-166"/>
    <m/>
    <x v="14"/>
    <s v="LAGA Cameroon"/>
    <x v="1"/>
    <n v="596.16233199999999"/>
  </r>
  <r>
    <d v="2023-10-17T00:00:00"/>
    <s v="Local Transport"/>
    <x v="0"/>
    <x v="0"/>
    <n v="1800"/>
    <n v="3.0193118608506784"/>
    <s v="ann-r"/>
    <m/>
    <x v="0"/>
    <s v="LAGA Cameroon"/>
    <x v="0"/>
    <n v="596.16233199999999"/>
  </r>
  <r>
    <d v="2023-10-17T00:00:00"/>
    <s v="Local Transport"/>
    <x v="0"/>
    <x v="1"/>
    <n v="1800"/>
    <n v="3.0193118608506784"/>
    <s v="aim-r"/>
    <m/>
    <x v="1"/>
    <s v="LAGA Cameroon"/>
    <x v="0"/>
    <n v="596.16233199999999"/>
  </r>
  <r>
    <d v="2023-10-17T00:00:00"/>
    <s v="Local Transport"/>
    <x v="0"/>
    <x v="2"/>
    <n v="2900"/>
    <n v="4.8644468869260935"/>
    <s v="Arrey-r"/>
    <m/>
    <x v="2"/>
    <s v="LAGA Cameroon"/>
    <x v="1"/>
    <n v="596.16233199999999"/>
  </r>
  <r>
    <d v="2023-10-17T00:00:00"/>
    <s v="Hire taxi"/>
    <x v="0"/>
    <x v="2"/>
    <n v="3500"/>
    <n v="5.8708841738763198"/>
    <s v="Arrey-r"/>
    <m/>
    <x v="2"/>
    <s v="LAGA Cameroon"/>
    <x v="1"/>
    <n v="596.16233199999999"/>
  </r>
  <r>
    <d v="2023-10-17T00:00:00"/>
    <s v="Local Transport"/>
    <x v="0"/>
    <x v="3"/>
    <n v="1950"/>
    <n v="3.2361992283905283"/>
    <s v="i95-r"/>
    <m/>
    <x v="13"/>
    <s v="LAGA Cameroon"/>
    <x v="2"/>
    <n v="602.55870000000004"/>
  </r>
  <r>
    <d v="2023-10-17T00:00:00"/>
    <s v="Local Transport"/>
    <x v="0"/>
    <x v="1"/>
    <n v="1350"/>
    <n v="2.2644838956380089"/>
    <s v="fr-r"/>
    <m/>
    <x v="3"/>
    <s v="LAGA Cameroon"/>
    <x v="0"/>
    <n v="596.16233199999999"/>
  </r>
  <r>
    <d v="2023-10-17T00:00:00"/>
    <s v="Yaounde-dimako"/>
    <x v="0"/>
    <x v="3"/>
    <n v="4500"/>
    <n v="7.4681520655166036"/>
    <s v="8-i23-8"/>
    <n v="8"/>
    <x v="4"/>
    <s v="LAGA Cameroon"/>
    <x v="2"/>
    <n v="602.55870000000004"/>
  </r>
  <r>
    <d v="2023-10-17T00:00:00"/>
    <s v="Local Transport"/>
    <x v="0"/>
    <x v="3"/>
    <n v="1000"/>
    <n v="1.6595893478925787"/>
    <s v="8-i23-r"/>
    <n v="8"/>
    <x v="4"/>
    <s v="LAGA Cameroon"/>
    <x v="2"/>
    <n v="602.55870000000004"/>
  </r>
  <r>
    <d v="2023-10-17T00:00:00"/>
    <s v="Feeding"/>
    <x v="3"/>
    <x v="3"/>
    <n v="3000"/>
    <n v="4.9787680436777357"/>
    <s v="8-i23-r"/>
    <n v="8"/>
    <x v="4"/>
    <s v="LAGA Cameroon"/>
    <x v="2"/>
    <n v="602.55870000000004"/>
  </r>
  <r>
    <d v="2023-10-17T00:00:00"/>
    <s v="Drinks with Informants"/>
    <x v="4"/>
    <x v="3"/>
    <n v="1500"/>
    <n v="2.4893840218388679"/>
    <s v="8-i23-r"/>
    <n v="8"/>
    <x v="4"/>
    <s v="LAGA Cameroon"/>
    <x v="2"/>
    <n v="602.55870000000004"/>
  </r>
  <r>
    <d v="2023-10-17T00:00:00"/>
    <s v="Lodging"/>
    <x v="3"/>
    <x v="3"/>
    <n v="8000"/>
    <n v="13.27671478314063"/>
    <s v="8-i23-9"/>
    <n v="8"/>
    <x v="4"/>
    <s v="LAGA Cameroon"/>
    <x v="2"/>
    <n v="602.55870000000004"/>
  </r>
  <r>
    <d v="2023-10-17T00:00:00"/>
    <s v="Yaounde-Ngaoundere"/>
    <x v="0"/>
    <x v="3"/>
    <n v="16000"/>
    <n v="26.55342956628126"/>
    <s v="i27-4"/>
    <m/>
    <x v="5"/>
    <s v="LAGA Cameroon"/>
    <x v="2"/>
    <n v="602.55870000000004"/>
  </r>
  <r>
    <d v="2023-10-17T00:00:00"/>
    <s v="Local Transport"/>
    <x v="0"/>
    <x v="3"/>
    <n v="3200"/>
    <n v="5.3106859132562514"/>
    <s v="i27-r"/>
    <m/>
    <x v="5"/>
    <s v="LAGA Cameroon"/>
    <x v="2"/>
    <n v="602.55870000000004"/>
  </r>
  <r>
    <d v="2023-10-17T00:00:00"/>
    <s v="Feeding"/>
    <x v="3"/>
    <x v="3"/>
    <n v="5000"/>
    <n v="8.2979467394628941"/>
    <s v="i27-r"/>
    <m/>
    <x v="5"/>
    <s v="LAGA Cameroon"/>
    <x v="2"/>
    <n v="602.55870000000004"/>
  </r>
  <r>
    <d v="2023-10-17T00:00:00"/>
    <s v="Ngaoundere-Garoua"/>
    <x v="0"/>
    <x v="3"/>
    <n v="4000"/>
    <n v="6.6383573915703149"/>
    <s v="i27-5"/>
    <m/>
    <x v="5"/>
    <s v="LAGA Cameroon"/>
    <x v="2"/>
    <n v="602.55870000000004"/>
  </r>
  <r>
    <d v="2023-10-17T00:00:00"/>
    <s v="Yaounde-ngaoundere"/>
    <x v="0"/>
    <x v="3"/>
    <n v="16000"/>
    <n v="26.55342956628126"/>
    <s v="9-i49-9"/>
    <n v="9"/>
    <x v="6"/>
    <s v="LAGA Cameroon"/>
    <x v="2"/>
    <n v="602.55870000000004"/>
  </r>
  <r>
    <d v="2023-10-17T00:00:00"/>
    <s v="Local Transport"/>
    <x v="0"/>
    <x v="3"/>
    <n v="1850"/>
    <n v="3.0702402936012705"/>
    <s v="9-i49-r"/>
    <n v="9"/>
    <x v="6"/>
    <s v="LAGA Cameroon"/>
    <x v="2"/>
    <n v="602.55870000000004"/>
  </r>
  <r>
    <d v="2023-10-17T00:00:00"/>
    <s v="Feeding"/>
    <x v="3"/>
    <x v="3"/>
    <n v="5000"/>
    <n v="8.2979467394628941"/>
    <s v="9-i49-r"/>
    <n v="9"/>
    <x v="6"/>
    <s v="LAGA Cameroon"/>
    <x v="2"/>
    <n v="602.55870000000004"/>
  </r>
  <r>
    <d v="2023-10-17T00:00:00"/>
    <s v="Local Transport"/>
    <x v="0"/>
    <x v="3"/>
    <n v="1900"/>
    <n v="3.1532197609958996"/>
    <s v="i54-r"/>
    <m/>
    <x v="7"/>
    <s v="LAGA Cameroon"/>
    <x v="2"/>
    <n v="602.55870000000004"/>
  </r>
  <r>
    <d v="2023-10-17T00:00:00"/>
    <s v="Yaounde-Bafang"/>
    <x v="0"/>
    <x v="3"/>
    <n v="4500"/>
    <n v="7.4681520655166036"/>
    <s v="7-i69-8"/>
    <n v="7"/>
    <x v="8"/>
    <s v="LAGA Cameroon"/>
    <x v="2"/>
    <n v="602.55870000000004"/>
  </r>
  <r>
    <d v="2023-10-17T00:00:00"/>
    <s v="Bafang-Bandoumka"/>
    <x v="0"/>
    <x v="3"/>
    <n v="1500"/>
    <n v="2.4893840218388679"/>
    <s v="7-i69-r"/>
    <n v="7"/>
    <x v="8"/>
    <s v="LAGA Cameroon"/>
    <x v="2"/>
    <n v="602.55870000000004"/>
  </r>
  <r>
    <d v="2023-10-17T00:00:00"/>
    <s v="Bandoumka-Bafang"/>
    <x v="0"/>
    <x v="3"/>
    <n v="1500"/>
    <n v="2.4893840218388679"/>
    <s v="7-i69-r"/>
    <n v="7"/>
    <x v="8"/>
    <s v="LAGA Cameroon"/>
    <x v="2"/>
    <n v="602.55870000000004"/>
  </r>
  <r>
    <d v="2023-10-17T00:00:00"/>
    <s v="Local Transport"/>
    <x v="0"/>
    <x v="3"/>
    <n v="1850"/>
    <n v="3.0702402936012705"/>
    <s v="7-i69-r"/>
    <n v="7"/>
    <x v="8"/>
    <s v="LAGA Cameroon"/>
    <x v="2"/>
    <n v="602.55870000000004"/>
  </r>
  <r>
    <d v="2023-10-17T00:00:00"/>
    <s v="Feeding"/>
    <x v="3"/>
    <x v="3"/>
    <n v="5000"/>
    <n v="8.2979467394628941"/>
    <s v="7-i69-r"/>
    <n v="7"/>
    <x v="8"/>
    <s v="LAGA Cameroon"/>
    <x v="2"/>
    <n v="602.55870000000004"/>
  </r>
  <r>
    <d v="2023-10-17T00:00:00"/>
    <s v="Lodging"/>
    <x v="3"/>
    <x v="3"/>
    <n v="10000"/>
    <n v="16.595893478925788"/>
    <s v="7-i69-9"/>
    <n v="7"/>
    <x v="8"/>
    <s v="LAGA Cameroon"/>
    <x v="2"/>
    <n v="602.55870000000004"/>
  </r>
  <r>
    <d v="2023-10-17T00:00:00"/>
    <s v="Local Transport "/>
    <x v="0"/>
    <x v="2"/>
    <n v="1700"/>
    <n v="2.851572313025641"/>
    <s v="eri-r"/>
    <m/>
    <x v="9"/>
    <s v="LAGA Cameroon"/>
    <x v="1"/>
    <n v="596.16233199999999"/>
  </r>
  <r>
    <d v="2023-10-17T00:00:00"/>
    <s v="Local Transport"/>
    <x v="0"/>
    <x v="1"/>
    <n v="2000"/>
    <n v="3.3547909565007541"/>
    <s v="ste-r"/>
    <m/>
    <x v="10"/>
    <s v="LAGA Cameroon"/>
    <x v="0"/>
    <n v="596.16233199999999"/>
  </r>
  <r>
    <d v="2023-10-17T00:00:00"/>
    <s v="Feeding"/>
    <x v="3"/>
    <x v="1"/>
    <n v="5000"/>
    <n v="8.3869773912518841"/>
    <s v="ste-r"/>
    <m/>
    <x v="10"/>
    <s v="LAGA Cameroon"/>
    <x v="0"/>
    <n v="596.16233199999999"/>
  </r>
  <r>
    <d v="2023-10-17T00:00:00"/>
    <s v="Lodging"/>
    <x v="3"/>
    <x v="1"/>
    <n v="10000"/>
    <n v="16.773954782503768"/>
    <s v="ste-7"/>
    <m/>
    <x v="10"/>
    <s v="LAGA Cameroon"/>
    <x v="0"/>
    <n v="596.16233199999999"/>
  </r>
  <r>
    <d v="2023-10-17T00:00:00"/>
    <s v="Local Transport"/>
    <x v="0"/>
    <x v="1"/>
    <n v="1400"/>
    <n v="2.3483536695505278"/>
    <s v="Love-r"/>
    <m/>
    <x v="11"/>
    <s v="LAGA Cameroon"/>
    <x v="0"/>
    <n v="596.16233199999999"/>
  </r>
  <r>
    <d v="2023-10-17T00:00:00"/>
    <s v="Local Transport"/>
    <x v="0"/>
    <x v="4"/>
    <n v="1900"/>
    <n v="3.1870514086757162"/>
    <s v="Luc-r"/>
    <m/>
    <x v="12"/>
    <s v="LAGA Cameroon"/>
    <x v="1"/>
    <n v="596.16233199999999"/>
  </r>
  <r>
    <d v="2023-10-17T00:00:00"/>
    <s v="MTN Mobile money"/>
    <x v="5"/>
    <x v="4"/>
    <n v="1171"/>
    <n v="1.9642301050311914"/>
    <s v="Luc-r"/>
    <m/>
    <x v="12"/>
    <s v="LAGA Cameroon"/>
    <x v="1"/>
    <n v="596.16233199999999"/>
  </r>
  <r>
    <d v="2023-10-17T00:00:00"/>
    <s v="Local Transport"/>
    <x v="0"/>
    <x v="4"/>
    <n v="2800"/>
    <n v="4.6967073391010556"/>
    <s v="Uni-r"/>
    <m/>
    <x v="14"/>
    <s v="LAGA Cameroon"/>
    <x v="1"/>
    <n v="596.16233199999999"/>
  </r>
  <r>
    <d v="2023-10-17T00:00:00"/>
    <s v="Phone"/>
    <x v="2"/>
    <x v="2"/>
    <n v="5000"/>
    <n v="8.3869773912518841"/>
    <s v="Phone-167"/>
    <m/>
    <x v="2"/>
    <s v="LAGA Cameroon"/>
    <x v="1"/>
    <n v="596.16233199999999"/>
  </r>
  <r>
    <d v="2023-10-17T00:00:00"/>
    <s v="Phone"/>
    <x v="2"/>
    <x v="2"/>
    <n v="5000"/>
    <n v="8.3869773912518841"/>
    <s v="Phone-168"/>
    <m/>
    <x v="9"/>
    <s v="LAGA Cameroon"/>
    <x v="1"/>
    <n v="596.16233199999999"/>
  </r>
  <r>
    <d v="2023-10-17T00:00:00"/>
    <s v="Phone"/>
    <x v="2"/>
    <x v="1"/>
    <n v="5000"/>
    <n v="8.3869773912518841"/>
    <s v="Phone-169"/>
    <m/>
    <x v="1"/>
    <s v="LAGA Cameroon"/>
    <x v="0"/>
    <n v="596.16233199999999"/>
  </r>
  <r>
    <d v="2023-10-17T00:00:00"/>
    <s v="Phone"/>
    <x v="2"/>
    <x v="3"/>
    <n v="5000"/>
    <n v="8.2979467394628941"/>
    <s v="Phone-170"/>
    <m/>
    <x v="5"/>
    <s v="LAGA Cameroon"/>
    <x v="2"/>
    <n v="602.55870000000004"/>
  </r>
  <r>
    <d v="2023-10-17T00:00:00"/>
    <s v="Phone"/>
    <x v="2"/>
    <x v="0"/>
    <n v="2500"/>
    <n v="4.1934886956259421"/>
    <s v="Phone-171"/>
    <m/>
    <x v="0"/>
    <s v="LAGA Cameroon"/>
    <x v="0"/>
    <n v="596.16233199999999"/>
  </r>
  <r>
    <d v="2023-10-17T00:00:00"/>
    <s v="Phone"/>
    <x v="2"/>
    <x v="1"/>
    <n v="2500"/>
    <n v="4.1934886956259421"/>
    <s v="Phone-172"/>
    <m/>
    <x v="11"/>
    <s v="LAGA Cameroon"/>
    <x v="0"/>
    <n v="596.16233199999999"/>
  </r>
  <r>
    <d v="2023-10-17T00:00:00"/>
    <s v="Phone"/>
    <x v="2"/>
    <x v="1"/>
    <n v="2500"/>
    <n v="4.1934886956259421"/>
    <s v="Phone-173"/>
    <m/>
    <x v="10"/>
    <s v="LAGA Cameroon"/>
    <x v="0"/>
    <n v="596.16233199999999"/>
  </r>
  <r>
    <d v="2023-10-17T00:00:00"/>
    <s v="Phone"/>
    <x v="2"/>
    <x v="1"/>
    <n v="2500"/>
    <n v="4.1934886956259421"/>
    <s v="Phone-174"/>
    <m/>
    <x v="3"/>
    <s v="LAGA Cameroon"/>
    <x v="0"/>
    <n v="596.16233199999999"/>
  </r>
  <r>
    <d v="2023-10-17T00:00:00"/>
    <s v="Phone"/>
    <x v="2"/>
    <x v="3"/>
    <n v="2500"/>
    <n v="4.148973369731447"/>
    <s v="Phone-175"/>
    <m/>
    <x v="6"/>
    <s v="LAGA Cameroon"/>
    <x v="2"/>
    <n v="602.55870000000004"/>
  </r>
  <r>
    <d v="2023-10-17T00:00:00"/>
    <s v="Phone"/>
    <x v="2"/>
    <x v="3"/>
    <n v="2500"/>
    <n v="4.148973369731447"/>
    <s v="Phone-176"/>
    <m/>
    <x v="8"/>
    <s v="LAGA Cameroon"/>
    <x v="2"/>
    <n v="602.55870000000004"/>
  </r>
  <r>
    <d v="2023-10-17T00:00:00"/>
    <s v="Phone"/>
    <x v="2"/>
    <x v="3"/>
    <n v="2500"/>
    <n v="4.148973369731447"/>
    <s v="Phone-177"/>
    <m/>
    <x v="13"/>
    <s v="LAGA Cameroon"/>
    <x v="2"/>
    <n v="602.55870000000004"/>
  </r>
  <r>
    <d v="2023-10-17T00:00:00"/>
    <s v="Phone"/>
    <x v="2"/>
    <x v="3"/>
    <n v="2500"/>
    <n v="4.148973369731447"/>
    <s v="Phone-178"/>
    <m/>
    <x v="4"/>
    <s v="LAGA Cameroon"/>
    <x v="2"/>
    <n v="602.55870000000004"/>
  </r>
  <r>
    <d v="2023-10-17T00:00:00"/>
    <s v="Phone"/>
    <x v="2"/>
    <x v="3"/>
    <n v="2500"/>
    <n v="4.148973369731447"/>
    <s v="Phone-179"/>
    <m/>
    <x v="7"/>
    <s v="LAGA Cameroon"/>
    <x v="2"/>
    <n v="602.55870000000004"/>
  </r>
  <r>
    <d v="2023-10-17T00:00:00"/>
    <s v="Phone"/>
    <x v="2"/>
    <x v="4"/>
    <n v="2500"/>
    <n v="4.1934886956259421"/>
    <s v="Phone-180"/>
    <m/>
    <x v="12"/>
    <s v="LAGA Cameroon"/>
    <x v="1"/>
    <n v="596.16233199999999"/>
  </r>
  <r>
    <d v="2023-10-17T00:00:00"/>
    <s v="Phone"/>
    <x v="2"/>
    <x v="4"/>
    <n v="2500"/>
    <n v="4.1934886956259421"/>
    <s v="Phone-181"/>
    <m/>
    <x v="14"/>
    <s v="LAGA Cameroon"/>
    <x v="1"/>
    <n v="596.16233199999999"/>
  </r>
  <r>
    <d v="2023-10-18T00:00:00"/>
    <s v="Local Transport"/>
    <x v="0"/>
    <x v="0"/>
    <n v="1500"/>
    <n v="2.5160932173755652"/>
    <s v="ann-r"/>
    <m/>
    <x v="0"/>
    <s v="LAGA Cameroon"/>
    <x v="0"/>
    <n v="596.16233199999999"/>
  </r>
  <r>
    <d v="2023-10-18T00:00:00"/>
    <s v="NewsWatch newpaper E"/>
    <x v="8"/>
    <x v="0"/>
    <n v="10000"/>
    <n v="16.773954782503768"/>
    <s v="ann-r"/>
    <m/>
    <x v="0"/>
    <s v="LAGA Cameroon"/>
    <x v="0"/>
    <n v="596.16233199999999"/>
  </r>
  <r>
    <d v="2023-10-18T00:00:00"/>
    <s v="Local Transport"/>
    <x v="0"/>
    <x v="1"/>
    <n v="1900"/>
    <n v="3.1870514086757162"/>
    <s v="aim-r"/>
    <m/>
    <x v="1"/>
    <s v="LAGA Cameroon"/>
    <x v="0"/>
    <n v="596.16233199999999"/>
  </r>
  <r>
    <d v="2023-10-18T00:00:00"/>
    <s v="Local Transport"/>
    <x v="0"/>
    <x v="2"/>
    <n v="2900"/>
    <n v="4.8644468869260935"/>
    <s v="Arrey-r"/>
    <m/>
    <x v="2"/>
    <s v="LAGA Cameroon"/>
    <x v="1"/>
    <n v="596.16233199999999"/>
  </r>
  <r>
    <d v="2023-10-18T00:00:00"/>
    <s v="Local Transport"/>
    <x v="0"/>
    <x v="3"/>
    <n v="1950"/>
    <n v="3.2361992283905283"/>
    <s v="i95-r"/>
    <m/>
    <x v="13"/>
    <s v="LAGA Cameroon"/>
    <x v="2"/>
    <n v="602.55870000000004"/>
  </r>
  <r>
    <d v="2023-10-18T00:00:00"/>
    <s v="Local Transport"/>
    <x v="0"/>
    <x v="1"/>
    <n v="1350"/>
    <n v="2.2644838956380089"/>
    <s v="fr-r"/>
    <m/>
    <x v="3"/>
    <s v="LAGA Cameroon"/>
    <x v="0"/>
    <n v="596.16233199999999"/>
  </r>
  <r>
    <d v="2023-10-18T00:00:00"/>
    <s v="dimako-doume"/>
    <x v="0"/>
    <x v="3"/>
    <n v="2500"/>
    <n v="4.148973369731447"/>
    <s v="8-i23-r"/>
    <n v="8"/>
    <x v="4"/>
    <s v="LAGA Cameroon"/>
    <x v="2"/>
    <n v="602.55870000000004"/>
  </r>
  <r>
    <d v="2023-10-18T00:00:00"/>
    <s v="doume-dimako"/>
    <x v="0"/>
    <x v="3"/>
    <n v="2500"/>
    <n v="4.148973369731447"/>
    <s v="8-i23-r"/>
    <n v="8"/>
    <x v="4"/>
    <s v="LAGA Cameroon"/>
    <x v="2"/>
    <n v="602.55870000000004"/>
  </r>
  <r>
    <d v="2023-10-18T00:00:00"/>
    <s v="Local Transport"/>
    <x v="0"/>
    <x v="3"/>
    <n v="1500"/>
    <n v="2.4893840218388679"/>
    <s v="8-i23-r"/>
    <n v="8"/>
    <x v="4"/>
    <s v="LAGA Cameroon"/>
    <x v="2"/>
    <n v="602.55870000000004"/>
  </r>
  <r>
    <d v="2023-10-18T00:00:00"/>
    <s v="Feeding"/>
    <x v="3"/>
    <x v="3"/>
    <n v="3000"/>
    <n v="4.9787680436777357"/>
    <s v="8-i23-r"/>
    <n v="8"/>
    <x v="4"/>
    <s v="LAGA Cameroon"/>
    <x v="2"/>
    <n v="602.55870000000004"/>
  </r>
  <r>
    <d v="2023-10-18T00:00:00"/>
    <s v="Lodging"/>
    <x v="3"/>
    <x v="3"/>
    <n v="8000"/>
    <n v="13.27671478314063"/>
    <s v="8-i23-9"/>
    <n v="8"/>
    <x v="4"/>
    <s v="LAGA Cameroon"/>
    <x v="2"/>
    <n v="602.55870000000004"/>
  </r>
  <r>
    <d v="2023-10-18T00:00:00"/>
    <s v="Drinks with Informants"/>
    <x v="4"/>
    <x v="3"/>
    <n v="1500"/>
    <n v="2.4893840218388679"/>
    <s v="8-i23-r"/>
    <n v="8"/>
    <x v="4"/>
    <s v="LAGA Cameroon"/>
    <x v="2"/>
    <n v="602.55870000000004"/>
  </r>
  <r>
    <d v="2023-10-18T00:00:00"/>
    <s v="Lodging"/>
    <x v="3"/>
    <x v="3"/>
    <n v="10000"/>
    <n v="16.595893478925788"/>
    <s v="i27-6"/>
    <m/>
    <x v="5"/>
    <s v="LAGA Cameroon"/>
    <x v="2"/>
    <n v="602.55870000000004"/>
  </r>
  <r>
    <d v="2023-10-18T00:00:00"/>
    <s v="Garoua-Gachiga"/>
    <x v="0"/>
    <x v="3"/>
    <n v="1500"/>
    <n v="2.4893840218388679"/>
    <s v="i27-r"/>
    <m/>
    <x v="5"/>
    <s v="LAGA Cameroon"/>
    <x v="2"/>
    <n v="602.55870000000004"/>
  </r>
  <r>
    <d v="2023-10-18T00:00:00"/>
    <s v="Local Transport"/>
    <x v="0"/>
    <x v="3"/>
    <n v="1900"/>
    <n v="3.1532197609958996"/>
    <s v="i27-r"/>
    <m/>
    <x v="5"/>
    <s v="LAGA Cameroon"/>
    <x v="2"/>
    <n v="602.55870000000004"/>
  </r>
  <r>
    <d v="2023-10-18T00:00:00"/>
    <s v="Feeding"/>
    <x v="3"/>
    <x v="3"/>
    <n v="5000"/>
    <n v="8.2979467394628941"/>
    <s v="i27-r"/>
    <m/>
    <x v="5"/>
    <s v="LAGA Cameroon"/>
    <x v="2"/>
    <n v="602.55870000000004"/>
  </r>
  <r>
    <d v="2023-10-18T00:00:00"/>
    <s v="Drinks with Informants"/>
    <x v="4"/>
    <x v="3"/>
    <n v="6000"/>
    <n v="9.9575360873554715"/>
    <s v="i27-r"/>
    <m/>
    <x v="5"/>
    <s v="LAGA Cameroon"/>
    <x v="2"/>
    <n v="602.55870000000004"/>
  </r>
  <r>
    <d v="2023-10-18T00:00:00"/>
    <s v="Gachiga-Garoua"/>
    <x v="0"/>
    <x v="3"/>
    <n v="1500"/>
    <n v="2.4893840218388679"/>
    <s v="i27-r"/>
    <m/>
    <x v="5"/>
    <s v="LAGA Cameroon"/>
    <x v="2"/>
    <n v="602.55870000000004"/>
  </r>
  <r>
    <d v="2023-10-18T00:00:00"/>
    <s v="Lodging"/>
    <x v="3"/>
    <x v="3"/>
    <n v="10000"/>
    <n v="16.595893478925788"/>
    <s v="i27-6"/>
    <m/>
    <x v="5"/>
    <s v="LAGA Cameroon"/>
    <x v="2"/>
    <n v="602.55870000000004"/>
  </r>
  <r>
    <d v="2023-10-18T00:00:00"/>
    <s v="Local Transport"/>
    <x v="0"/>
    <x v="3"/>
    <n v="1800"/>
    <n v="2.9872608262066414"/>
    <s v="9-i49-r"/>
    <n v="9"/>
    <x v="6"/>
    <s v="LAGA Cameroon"/>
    <x v="2"/>
    <n v="602.55870000000004"/>
  </r>
  <r>
    <d v="2023-10-18T00:00:00"/>
    <s v="Feeding"/>
    <x v="3"/>
    <x v="3"/>
    <n v="5000"/>
    <n v="8.2979467394628941"/>
    <s v="9-i49-r"/>
    <n v="9"/>
    <x v="6"/>
    <s v="LAGA Cameroon"/>
    <x v="2"/>
    <n v="602.55870000000004"/>
  </r>
  <r>
    <d v="2023-10-18T00:00:00"/>
    <s v="Lodging"/>
    <x v="3"/>
    <x v="3"/>
    <n v="10000"/>
    <n v="16.595893478925788"/>
    <s v="9-i49-10"/>
    <n v="9"/>
    <x v="6"/>
    <s v="LAGA Cameroon"/>
    <x v="2"/>
    <n v="602.55870000000004"/>
  </r>
  <r>
    <d v="2023-10-18T00:00:00"/>
    <s v="Drinks with informant"/>
    <x v="4"/>
    <x v="3"/>
    <n v="8000"/>
    <n v="13.27671478314063"/>
    <s v="9-i49-r"/>
    <n v="9"/>
    <x v="6"/>
    <s v="LAGA Cameroon"/>
    <x v="2"/>
    <n v="602.55870000000004"/>
  </r>
  <r>
    <d v="2023-10-18T00:00:00"/>
    <s v="Local Transport"/>
    <x v="0"/>
    <x v="3"/>
    <n v="1900"/>
    <n v="3.1532197609958996"/>
    <s v="i54-r"/>
    <m/>
    <x v="7"/>
    <s v="LAGA Cameroon"/>
    <x v="2"/>
    <n v="602.55870000000004"/>
  </r>
  <r>
    <d v="2023-10-18T00:00:00"/>
    <s v="Bafang-Sohok"/>
    <x v="0"/>
    <x v="3"/>
    <n v="7000"/>
    <n v="11.617125435248051"/>
    <s v="7-i69-r"/>
    <n v="7"/>
    <x v="8"/>
    <s v="LAGA Cameroon"/>
    <x v="2"/>
    <n v="602.55870000000004"/>
  </r>
  <r>
    <d v="2023-10-18T00:00:00"/>
    <s v="Sohok-Ndocksamba"/>
    <x v="0"/>
    <x v="3"/>
    <n v="2000"/>
    <n v="3.3191786957851575"/>
    <s v="7-i69-r"/>
    <n v="7"/>
    <x v="8"/>
    <s v="LAGA Cameroon"/>
    <x v="2"/>
    <n v="602.55870000000004"/>
  </r>
  <r>
    <d v="2023-10-18T00:00:00"/>
    <s v="Ndocksamba-Bafang"/>
    <x v="0"/>
    <x v="3"/>
    <n v="6000"/>
    <n v="9.9575360873554715"/>
    <s v="7-i69-r"/>
    <n v="7"/>
    <x v="8"/>
    <s v="LAGA Cameroon"/>
    <x v="2"/>
    <n v="602.55870000000004"/>
  </r>
  <r>
    <d v="2023-10-18T00:00:00"/>
    <s v="Local Transport"/>
    <x v="0"/>
    <x v="3"/>
    <n v="1800"/>
    <n v="2.9872608262066414"/>
    <s v="7-i69-r"/>
    <n v="7"/>
    <x v="8"/>
    <s v="LAGA Cameroon"/>
    <x v="2"/>
    <n v="602.55870000000004"/>
  </r>
  <r>
    <d v="2023-10-18T00:00:00"/>
    <s v="Drinks with informant"/>
    <x v="4"/>
    <x v="3"/>
    <n v="3000"/>
    <n v="4.9787680436777357"/>
    <s v="7-i69-r"/>
    <n v="7"/>
    <x v="8"/>
    <s v="LAGA Cameroon"/>
    <x v="2"/>
    <n v="602.55870000000004"/>
  </r>
  <r>
    <d v="2023-10-18T00:00:00"/>
    <s v="Feeding"/>
    <x v="3"/>
    <x v="3"/>
    <n v="5000"/>
    <n v="8.2979467394628941"/>
    <s v="7-i69-r"/>
    <n v="7"/>
    <x v="8"/>
    <s v="LAGA Cameroon"/>
    <x v="2"/>
    <n v="602.55870000000004"/>
  </r>
  <r>
    <d v="2023-10-18T00:00:00"/>
    <s v="Lodging"/>
    <x v="3"/>
    <x v="3"/>
    <n v="10000"/>
    <n v="16.595893478925788"/>
    <s v="7-i69-9"/>
    <n v="7"/>
    <x v="8"/>
    <s v="LAGA Cameroon"/>
    <x v="2"/>
    <n v="602.55870000000004"/>
  </r>
  <r>
    <d v="2023-10-18T00:00:00"/>
    <s v="Local Transport"/>
    <x v="0"/>
    <x v="2"/>
    <n v="1650"/>
    <n v="2.767702539113122"/>
    <s v="eri-r"/>
    <m/>
    <x v="9"/>
    <s v="LAGA Cameroon"/>
    <x v="1"/>
    <n v="596.16233199999999"/>
  </r>
  <r>
    <d v="2023-10-18T00:00:00"/>
    <s v="Local Transport"/>
    <x v="0"/>
    <x v="1"/>
    <n v="2000"/>
    <n v="3.3547909565007541"/>
    <s v="ste-r"/>
    <m/>
    <x v="10"/>
    <s v="LAGA Cameroon"/>
    <x v="0"/>
    <n v="596.16233199999999"/>
  </r>
  <r>
    <d v="2023-10-18T00:00:00"/>
    <s v="Feeding"/>
    <x v="3"/>
    <x v="1"/>
    <n v="5000"/>
    <n v="8.3869773912518841"/>
    <s v="ste-r"/>
    <m/>
    <x v="10"/>
    <s v="LAGA Cameroon"/>
    <x v="0"/>
    <n v="596.16233199999999"/>
  </r>
  <r>
    <d v="2023-10-18T00:00:00"/>
    <s v="lodging"/>
    <x v="3"/>
    <x v="1"/>
    <n v="10000"/>
    <n v="16.773954782503768"/>
    <s v="ste-7"/>
    <m/>
    <x v="10"/>
    <s v="LAGA Cameroon"/>
    <x v="0"/>
    <n v="596.16233199999999"/>
  </r>
  <r>
    <d v="2023-10-18T00:00:00"/>
    <s v="Local Transport"/>
    <x v="0"/>
    <x v="1"/>
    <n v="1500"/>
    <n v="2.5160932173755652"/>
    <s v="Love-r"/>
    <m/>
    <x v="11"/>
    <s v="LAGA Cameroon"/>
    <x v="0"/>
    <n v="596.16233199999999"/>
  </r>
  <r>
    <d v="2023-10-18T00:00:00"/>
    <s v="Internet Bill September"/>
    <x v="7"/>
    <x v="4"/>
    <n v="50830"/>
    <n v="85.262012159466664"/>
    <s v="Hr-Camtel 9"/>
    <m/>
    <x v="12"/>
    <s v="LAGA Cameroon"/>
    <x v="1"/>
    <n v="596.16233199999999"/>
  </r>
  <r>
    <d v="2023-10-18T00:00:00"/>
    <s v="Local Transport"/>
    <x v="0"/>
    <x v="4"/>
    <n v="1900"/>
    <n v="3.1870514086757162"/>
    <s v="Luc-r"/>
    <m/>
    <x v="12"/>
    <s v="LAGA Cameroon"/>
    <x v="1"/>
    <n v="596.16233199999999"/>
  </r>
  <r>
    <d v="2023-10-18T00:00:00"/>
    <s v="Local Transport"/>
    <x v="0"/>
    <x v="4"/>
    <n v="2400"/>
    <n v="4.0257491478009051"/>
    <s v="Uni-r"/>
    <m/>
    <x v="14"/>
    <s v="LAGA Cameroon"/>
    <x v="1"/>
    <n v="596.16233199999999"/>
  </r>
  <r>
    <d v="2023-10-18T00:00:00"/>
    <s v="Office Cupboad "/>
    <x v="6"/>
    <x v="4"/>
    <n v="50000"/>
    <n v="83.869773912518852"/>
    <s v="Uni-5"/>
    <m/>
    <x v="14"/>
    <s v="LAGA Cameroon"/>
    <x v="1"/>
    <n v="596.16233199999999"/>
  </r>
  <r>
    <d v="2023-10-18T00:00:00"/>
    <s v="Work Payment"/>
    <x v="1"/>
    <x v="4"/>
    <n v="7000"/>
    <n v="11.74176834775264"/>
    <s v="Uni-6"/>
    <m/>
    <x v="14"/>
    <s v="LAGA Cameroon"/>
    <x v="1"/>
    <n v="596.16233199999999"/>
  </r>
  <r>
    <d v="2023-10-18T00:00:00"/>
    <s v="Phone"/>
    <x v="2"/>
    <x v="2"/>
    <n v="5000"/>
    <n v="8.3869773912518841"/>
    <s v="Phone-182"/>
    <m/>
    <x v="2"/>
    <s v="LAGA Cameroon"/>
    <x v="1"/>
    <n v="596.16233199999999"/>
  </r>
  <r>
    <d v="2023-10-18T00:00:00"/>
    <s v="Phone"/>
    <x v="2"/>
    <x v="2"/>
    <n v="5000"/>
    <n v="8.3869773912518841"/>
    <s v="Phone-183"/>
    <m/>
    <x v="9"/>
    <s v="LAGA Cameroon"/>
    <x v="1"/>
    <n v="596.16233199999999"/>
  </r>
  <r>
    <d v="2023-10-18T00:00:00"/>
    <s v="Phone"/>
    <x v="2"/>
    <x v="1"/>
    <n v="5000"/>
    <n v="8.3869773912518841"/>
    <s v="Phone-184"/>
    <m/>
    <x v="1"/>
    <s v="LAGA Cameroon"/>
    <x v="0"/>
    <n v="596.16233199999999"/>
  </r>
  <r>
    <d v="2023-10-18T00:00:00"/>
    <s v="Phone"/>
    <x v="2"/>
    <x v="3"/>
    <n v="5000"/>
    <n v="8.2979467394628941"/>
    <s v="Phone-185"/>
    <m/>
    <x v="5"/>
    <s v="LAGA Cameroon"/>
    <x v="2"/>
    <n v="602.55870000000004"/>
  </r>
  <r>
    <d v="2023-10-18T00:00:00"/>
    <s v="Phone"/>
    <x v="2"/>
    <x v="0"/>
    <n v="2500"/>
    <n v="4.1934886956259421"/>
    <s v="Phone-186"/>
    <m/>
    <x v="0"/>
    <s v="LAGA Cameroon"/>
    <x v="0"/>
    <n v="596.16233199999999"/>
  </r>
  <r>
    <d v="2023-10-18T00:00:00"/>
    <s v="Phone"/>
    <x v="2"/>
    <x v="1"/>
    <n v="2500"/>
    <n v="4.1934886956259421"/>
    <s v="Phone-187"/>
    <m/>
    <x v="11"/>
    <s v="LAGA Cameroon"/>
    <x v="0"/>
    <n v="596.16233199999999"/>
  </r>
  <r>
    <d v="2023-10-18T00:00:00"/>
    <s v="Phone"/>
    <x v="2"/>
    <x v="1"/>
    <n v="2500"/>
    <n v="4.1934886956259421"/>
    <s v="Phone-188"/>
    <m/>
    <x v="10"/>
    <s v="LAGA Cameroon"/>
    <x v="0"/>
    <n v="596.16233199999999"/>
  </r>
  <r>
    <d v="2023-10-18T00:00:00"/>
    <s v="Phone"/>
    <x v="2"/>
    <x v="1"/>
    <n v="2500"/>
    <n v="4.1934886956259421"/>
    <s v="Phone-189"/>
    <m/>
    <x v="3"/>
    <s v="LAGA Cameroon"/>
    <x v="0"/>
    <n v="596.16233199999999"/>
  </r>
  <r>
    <d v="2023-10-18T00:00:00"/>
    <s v="Phone"/>
    <x v="2"/>
    <x v="3"/>
    <n v="2500"/>
    <n v="4.148973369731447"/>
    <s v="Phone-190"/>
    <m/>
    <x v="6"/>
    <s v="LAGA Cameroon"/>
    <x v="2"/>
    <n v="602.55870000000004"/>
  </r>
  <r>
    <d v="2023-10-18T00:00:00"/>
    <s v="Phone"/>
    <x v="2"/>
    <x v="3"/>
    <n v="2500"/>
    <n v="4.148973369731447"/>
    <s v="Phone-191"/>
    <m/>
    <x v="8"/>
    <s v="LAGA Cameroon"/>
    <x v="2"/>
    <n v="602.55870000000004"/>
  </r>
  <r>
    <d v="2023-10-18T00:00:00"/>
    <s v="Phone"/>
    <x v="2"/>
    <x v="3"/>
    <n v="2500"/>
    <n v="4.148973369731447"/>
    <s v="Phone-192"/>
    <m/>
    <x v="13"/>
    <s v="LAGA Cameroon"/>
    <x v="2"/>
    <n v="602.55870000000004"/>
  </r>
  <r>
    <d v="2023-10-18T00:00:00"/>
    <s v="Phone"/>
    <x v="2"/>
    <x v="3"/>
    <n v="2500"/>
    <n v="4.148973369731447"/>
    <s v="Phone-193"/>
    <m/>
    <x v="4"/>
    <s v="LAGA Cameroon"/>
    <x v="2"/>
    <n v="602.55870000000004"/>
  </r>
  <r>
    <d v="2023-10-18T00:00:00"/>
    <s v="Phone"/>
    <x v="2"/>
    <x v="3"/>
    <n v="2500"/>
    <n v="4.148973369731447"/>
    <s v="Phone-194"/>
    <m/>
    <x v="7"/>
    <s v="LAGA Cameroon"/>
    <x v="2"/>
    <n v="602.55870000000004"/>
  </r>
  <r>
    <d v="2023-10-18T00:00:00"/>
    <s v="Phone"/>
    <x v="2"/>
    <x v="4"/>
    <n v="2500"/>
    <n v="4.1934886956259421"/>
    <s v="Phone-195"/>
    <m/>
    <x v="12"/>
    <s v="LAGA Cameroon"/>
    <x v="1"/>
    <n v="596.16233199999999"/>
  </r>
  <r>
    <d v="2023-10-18T00:00:00"/>
    <s v="Phone"/>
    <x v="2"/>
    <x v="4"/>
    <n v="2500"/>
    <n v="4.1934886956259421"/>
    <s v="Phone-196"/>
    <m/>
    <x v="14"/>
    <s v="LAGA Cameroon"/>
    <x v="1"/>
    <n v="596.16233199999999"/>
  </r>
  <r>
    <d v="2023-10-19T00:00:00"/>
    <s v="Mutations newspaper F"/>
    <x v="8"/>
    <x v="0"/>
    <n v="10000"/>
    <n v="16.773954782503768"/>
    <s v="ann-r"/>
    <m/>
    <x v="0"/>
    <s v="LAGA Cameroon"/>
    <x v="0"/>
    <n v="596.16233199999999"/>
  </r>
  <r>
    <d v="2023-10-19T00:00:00"/>
    <s v="Local Transport"/>
    <x v="0"/>
    <x v="0"/>
    <n v="1700"/>
    <n v="2.851572313025641"/>
    <s v="ann-r"/>
    <m/>
    <x v="0"/>
    <s v="LAGA Cameroon"/>
    <x v="0"/>
    <n v="596.16233199999999"/>
  </r>
  <r>
    <d v="2023-10-19T00:00:00"/>
    <s v="Local Transport"/>
    <x v="0"/>
    <x v="1"/>
    <n v="2000"/>
    <n v="3.3547909565007541"/>
    <s v="aim-r"/>
    <m/>
    <x v="1"/>
    <s v="LAGA Cameroon"/>
    <x v="0"/>
    <n v="596.16233199999999"/>
  </r>
  <r>
    <d v="2023-10-19T00:00:00"/>
    <s v="Yaounde-Bertoua"/>
    <x v="0"/>
    <x v="1"/>
    <n v="7000"/>
    <n v="11.74176834775264"/>
    <s v="aim-7"/>
    <m/>
    <x v="1"/>
    <s v="LAGA Cameroon"/>
    <x v="0"/>
    <n v="596.16233199999999"/>
  </r>
  <r>
    <d v="2023-10-19T00:00:00"/>
    <s v="Feeding"/>
    <x v="3"/>
    <x v="1"/>
    <n v="5000"/>
    <n v="8.3869773912518841"/>
    <s v="aim-r"/>
    <m/>
    <x v="1"/>
    <s v="LAGA Cameroon"/>
    <x v="0"/>
    <n v="596.16233199999999"/>
  </r>
  <r>
    <d v="2023-10-19T00:00:00"/>
    <s v="Lodging"/>
    <x v="3"/>
    <x v="1"/>
    <n v="10000"/>
    <n v="16.773954782503768"/>
    <s v="aim-8"/>
    <m/>
    <x v="1"/>
    <s v="LAGA Cameroon"/>
    <x v="0"/>
    <n v="596.16233199999999"/>
  </r>
  <r>
    <d v="2023-10-19T00:00:00"/>
    <s v="Local Transport"/>
    <x v="0"/>
    <x v="2"/>
    <n v="3500"/>
    <n v="5.8708841738763198"/>
    <s v="Arrey-r"/>
    <m/>
    <x v="2"/>
    <s v="LAGA Cameroon"/>
    <x v="1"/>
    <n v="596.16233199999999"/>
  </r>
  <r>
    <d v="2023-10-19T00:00:00"/>
    <s v="Local Transport"/>
    <x v="0"/>
    <x v="3"/>
    <n v="1950"/>
    <n v="3.2361992283905283"/>
    <s v="i95-r"/>
    <m/>
    <x v="13"/>
    <s v="LAGA Cameroon"/>
    <x v="2"/>
    <n v="602.55870000000004"/>
  </r>
  <r>
    <d v="2023-10-19T00:00:00"/>
    <s v="Local Transport"/>
    <x v="0"/>
    <x v="1"/>
    <n v="1200"/>
    <n v="2.0128745739004525"/>
    <s v="fr-r"/>
    <m/>
    <x v="3"/>
    <s v="LAGA Cameroon"/>
    <x v="0"/>
    <n v="596.16233199999999"/>
  </r>
  <r>
    <d v="2023-10-19T00:00:00"/>
    <s v="dimako-Yaounde"/>
    <x v="0"/>
    <x v="3"/>
    <n v="4500"/>
    <n v="7.4681520655166036"/>
    <s v="8-i23-10"/>
    <n v="8"/>
    <x v="4"/>
    <s v="LAGA Cameroon"/>
    <x v="2"/>
    <n v="602.55870000000004"/>
  </r>
  <r>
    <d v="2023-10-19T00:00:00"/>
    <s v="Local Transport"/>
    <x v="0"/>
    <x v="3"/>
    <n v="1000"/>
    <n v="1.6595893478925787"/>
    <s v="8-i23-r"/>
    <n v="8"/>
    <x v="4"/>
    <s v="LAGA Cameroon"/>
    <x v="2"/>
    <n v="602.55870000000004"/>
  </r>
  <r>
    <d v="2023-10-19T00:00:00"/>
    <s v="Feeding"/>
    <x v="3"/>
    <x v="3"/>
    <n v="3000"/>
    <n v="4.9787680436777357"/>
    <s v="8-i23-r"/>
    <n v="8"/>
    <x v="4"/>
    <s v="LAGA Cameroon"/>
    <x v="2"/>
    <n v="602.55870000000004"/>
  </r>
  <r>
    <d v="2023-10-19T00:00:00"/>
    <s v="Local Transport"/>
    <x v="0"/>
    <x v="3"/>
    <n v="1950"/>
    <n v="3.2361992283905283"/>
    <s v="i27-r"/>
    <m/>
    <x v="5"/>
    <s v="LAGA Cameroon"/>
    <x v="2"/>
    <n v="602.55870000000004"/>
  </r>
  <r>
    <d v="2023-10-19T00:00:00"/>
    <s v="Drinks with Informants"/>
    <x v="4"/>
    <x v="3"/>
    <n v="8000"/>
    <n v="13.27671478314063"/>
    <s v="i27-r"/>
    <m/>
    <x v="5"/>
    <s v="LAGA Cameroon"/>
    <x v="2"/>
    <n v="602.55870000000004"/>
  </r>
  <r>
    <d v="2023-10-19T00:00:00"/>
    <s v="Feeding"/>
    <x v="3"/>
    <x v="3"/>
    <n v="5000"/>
    <n v="8.2979467394628941"/>
    <s v="i27-r"/>
    <m/>
    <x v="5"/>
    <s v="LAGA Cameroon"/>
    <x v="2"/>
    <n v="602.55870000000004"/>
  </r>
  <r>
    <d v="2023-10-19T00:00:00"/>
    <s v="Lodging"/>
    <x v="3"/>
    <x v="3"/>
    <n v="10000"/>
    <n v="16.595893478925788"/>
    <s v="i27-6"/>
    <m/>
    <x v="5"/>
    <s v="LAGA Cameroon"/>
    <x v="2"/>
    <n v="602.55870000000004"/>
  </r>
  <r>
    <d v="2023-10-19T00:00:00"/>
    <s v="Ngaoundere-ngaoundal"/>
    <x v="0"/>
    <x v="3"/>
    <n v="4000"/>
    <n v="6.6383573915703149"/>
    <s v="9-i49-r"/>
    <n v="9"/>
    <x v="6"/>
    <s v="LAGA Cameroon"/>
    <x v="2"/>
    <n v="602.55870000000004"/>
  </r>
  <r>
    <d v="2023-10-19T00:00:00"/>
    <s v="Local Transport"/>
    <x v="0"/>
    <x v="3"/>
    <n v="1900"/>
    <n v="3.1532197609958996"/>
    <s v="9-i49-r"/>
    <n v="9"/>
    <x v="6"/>
    <s v="LAGA Cameroon"/>
    <x v="2"/>
    <n v="602.55870000000004"/>
  </r>
  <r>
    <d v="2023-10-19T00:00:00"/>
    <s v="Feeding"/>
    <x v="3"/>
    <x v="3"/>
    <n v="5000"/>
    <n v="8.2979467394628941"/>
    <s v="9-i49-r"/>
    <n v="9"/>
    <x v="6"/>
    <s v="LAGA Cameroon"/>
    <x v="2"/>
    <n v="602.55870000000004"/>
  </r>
  <r>
    <d v="2023-10-19T00:00:00"/>
    <s v="Lodging"/>
    <x v="3"/>
    <x v="3"/>
    <n v="10000"/>
    <n v="16.595893478925788"/>
    <s v="9-i49-11"/>
    <n v="9"/>
    <x v="6"/>
    <s v="LAGA Cameroon"/>
    <x v="2"/>
    <n v="602.55870000000004"/>
  </r>
  <r>
    <d v="2023-10-19T00:00:00"/>
    <s v="Drinks with informant"/>
    <x v="4"/>
    <x v="3"/>
    <n v="2000"/>
    <n v="3.3191786957851575"/>
    <s v="9-i49-r"/>
    <n v="9"/>
    <x v="6"/>
    <s v="LAGA Cameroon"/>
    <x v="2"/>
    <n v="602.55870000000004"/>
  </r>
  <r>
    <d v="2023-10-19T00:00:00"/>
    <s v="Local Transport"/>
    <x v="0"/>
    <x v="3"/>
    <n v="1900"/>
    <n v="3.1532197609958996"/>
    <s v="i54-r"/>
    <m/>
    <x v="7"/>
    <s v="LAGA Cameroon"/>
    <x v="2"/>
    <n v="602.55870000000004"/>
  </r>
  <r>
    <d v="2023-10-19T00:00:00"/>
    <s v="Bafang-Yaounde"/>
    <x v="0"/>
    <x v="3"/>
    <n v="6500"/>
    <n v="10.787330761301762"/>
    <s v="7-i69-10"/>
    <n v="7"/>
    <x v="8"/>
    <s v="LAGA Cameroon"/>
    <x v="2"/>
    <n v="602.55870000000004"/>
  </r>
  <r>
    <d v="2023-10-19T00:00:00"/>
    <s v="Local Transport"/>
    <x v="0"/>
    <x v="3"/>
    <n v="1900"/>
    <n v="3.1532197609958996"/>
    <s v="7-i69-r"/>
    <n v="7"/>
    <x v="8"/>
    <s v="LAGA Cameroon"/>
    <x v="2"/>
    <n v="602.55870000000004"/>
  </r>
  <r>
    <d v="2023-10-19T00:00:00"/>
    <s v="Feeding"/>
    <x v="3"/>
    <x v="3"/>
    <n v="5000"/>
    <n v="8.2979467394628941"/>
    <s v="7-i69-r"/>
    <n v="7"/>
    <x v="8"/>
    <s v="LAGA Cameroon"/>
    <x v="2"/>
    <n v="602.55870000000004"/>
  </r>
  <r>
    <d v="2023-10-19T00:00:00"/>
    <s v="Local Transport"/>
    <x v="0"/>
    <x v="2"/>
    <n v="1700"/>
    <n v="2.851572313025641"/>
    <s v="eri-r"/>
    <m/>
    <x v="9"/>
    <s v="LAGA Cameroon"/>
    <x v="1"/>
    <n v="596.16233199999999"/>
  </r>
  <r>
    <d v="2023-10-19T00:00:00"/>
    <s v="Local Transport"/>
    <x v="0"/>
    <x v="1"/>
    <n v="2000"/>
    <n v="3.3547909565007541"/>
    <s v="ste-r"/>
    <m/>
    <x v="10"/>
    <s v="LAGA Cameroon"/>
    <x v="0"/>
    <n v="596.16233199999999"/>
  </r>
  <r>
    <d v="2023-10-19T00:00:00"/>
    <s v="Feeding"/>
    <x v="3"/>
    <x v="1"/>
    <n v="5000"/>
    <n v="8.3869773912518841"/>
    <s v="ste-r"/>
    <m/>
    <x v="10"/>
    <s v="LAGA Cameroon"/>
    <x v="0"/>
    <n v="596.16233199999999"/>
  </r>
  <r>
    <d v="2023-10-19T00:00:00"/>
    <s v="Local Transport"/>
    <x v="0"/>
    <x v="1"/>
    <n v="1200"/>
    <n v="2.0128745739004525"/>
    <s v="Love-r"/>
    <m/>
    <x v="11"/>
    <s v="LAGA Cameroon"/>
    <x v="0"/>
    <n v="596.16233199999999"/>
  </r>
  <r>
    <d v="2023-10-19T00:00:00"/>
    <s v="MTN Mobile money"/>
    <x v="5"/>
    <x v="4"/>
    <n v="500"/>
    <n v="0.83869773912518852"/>
    <s v="Luc-r"/>
    <m/>
    <x v="12"/>
    <s v="LAGA Cameroon"/>
    <x v="1"/>
    <n v="596.16233199999999"/>
  </r>
  <r>
    <d v="2023-10-19T00:00:00"/>
    <s v="MTN Mobile money"/>
    <x v="5"/>
    <x v="4"/>
    <n v="500"/>
    <n v="0.83869773912518852"/>
    <s v="Luc-r"/>
    <m/>
    <x v="12"/>
    <s v="LAGA Cameroon"/>
    <x v="1"/>
    <n v="596.16233199999999"/>
  </r>
  <r>
    <d v="2023-10-19T00:00:00"/>
    <s v="MTN Mobile money"/>
    <x v="5"/>
    <x v="4"/>
    <n v="1000"/>
    <n v="1.677395478250377"/>
    <s v="Luc-r"/>
    <m/>
    <x v="12"/>
    <s v="LAGA Cameroon"/>
    <x v="1"/>
    <n v="596.16233199999999"/>
  </r>
  <r>
    <d v="2023-10-19T00:00:00"/>
    <s v="Local Transport"/>
    <x v="0"/>
    <x v="4"/>
    <n v="1900"/>
    <n v="3.1870514086757162"/>
    <s v="Luc-r"/>
    <m/>
    <x v="12"/>
    <s v="LAGA Cameroon"/>
    <x v="1"/>
    <n v="596.16233199999999"/>
  </r>
  <r>
    <d v="2023-10-19T00:00:00"/>
    <s v="Ink"/>
    <x v="6"/>
    <x v="4"/>
    <n v="45000"/>
    <n v="75.482796521266962"/>
    <s v="Uni-7"/>
    <m/>
    <x v="14"/>
    <s v="LAGA Cameroon"/>
    <x v="1"/>
    <n v="596.16233199999999"/>
  </r>
  <r>
    <d v="2023-10-19T00:00:00"/>
    <s v="Office Cleaning"/>
    <x v="1"/>
    <x v="4"/>
    <n v="10000"/>
    <n v="16.773954782503768"/>
    <s v="Uni-r"/>
    <m/>
    <x v="14"/>
    <s v="LAGA Cameroon"/>
    <x v="1"/>
    <n v="596.16233199999999"/>
  </r>
  <r>
    <d v="2023-10-19T00:00:00"/>
    <s v="Water Bill up stairs sep"/>
    <x v="11"/>
    <x v="4"/>
    <n v="1809"/>
    <n v="3.0344084201549317"/>
    <s v="Uni-r"/>
    <m/>
    <x v="14"/>
    <s v="LAGA Cameroon"/>
    <x v="1"/>
    <n v="596.16233199999999"/>
  </r>
  <r>
    <d v="2023-10-19T00:00:00"/>
    <s v="Water Bill down stairs sep"/>
    <x v="11"/>
    <x v="4"/>
    <n v="1809"/>
    <n v="3.0344084201549317"/>
    <s v="Uni-r"/>
    <m/>
    <x v="14"/>
    <s v="LAGA Cameroon"/>
    <x v="1"/>
    <n v="596.16233199999999"/>
  </r>
  <r>
    <d v="2023-10-19T00:00:00"/>
    <s v="Local Transport"/>
    <x v="0"/>
    <x v="4"/>
    <n v="2400"/>
    <n v="4.0257491478009051"/>
    <s v="Uni-r"/>
    <m/>
    <x v="14"/>
    <s v="LAGA Cameroon"/>
    <x v="1"/>
    <n v="596.16233199999999"/>
  </r>
  <r>
    <d v="2023-10-19T00:00:00"/>
    <s v="Phone"/>
    <x v="2"/>
    <x v="2"/>
    <n v="5000"/>
    <n v="8.3869773912518841"/>
    <s v="Phone-197"/>
    <m/>
    <x v="2"/>
    <s v="LAGA Cameroon"/>
    <x v="1"/>
    <n v="596.16233199999999"/>
  </r>
  <r>
    <d v="2023-10-19T00:00:00"/>
    <s v="Phone"/>
    <x v="2"/>
    <x v="2"/>
    <n v="5000"/>
    <n v="8.3869773912518841"/>
    <s v="Phone-198"/>
    <m/>
    <x v="9"/>
    <s v="LAGA Cameroon"/>
    <x v="1"/>
    <n v="596.16233199999999"/>
  </r>
  <r>
    <d v="2023-10-19T00:00:00"/>
    <s v="Phone"/>
    <x v="2"/>
    <x v="1"/>
    <n v="5000"/>
    <n v="8.3869773912518841"/>
    <s v="Phone-199"/>
    <m/>
    <x v="1"/>
    <s v="LAGA Cameroon"/>
    <x v="0"/>
    <n v="596.16233199999999"/>
  </r>
  <r>
    <d v="2023-10-19T00:00:00"/>
    <s v="Phone"/>
    <x v="2"/>
    <x v="3"/>
    <n v="5000"/>
    <n v="8.2979467394628941"/>
    <s v="Phone-200"/>
    <m/>
    <x v="5"/>
    <s v="LAGA Cameroon"/>
    <x v="2"/>
    <n v="602.55870000000004"/>
  </r>
  <r>
    <d v="2023-10-19T00:00:00"/>
    <s v="Phone"/>
    <x v="2"/>
    <x v="0"/>
    <n v="2500"/>
    <n v="4.1934886956259421"/>
    <s v="Phone-201"/>
    <m/>
    <x v="0"/>
    <s v="LAGA Cameroon"/>
    <x v="0"/>
    <n v="596.16233199999999"/>
  </r>
  <r>
    <d v="2023-10-19T00:00:00"/>
    <s v="Phone"/>
    <x v="2"/>
    <x v="1"/>
    <n v="2500"/>
    <n v="4.1934886956259421"/>
    <s v="Phone-202"/>
    <m/>
    <x v="11"/>
    <s v="LAGA Cameroon"/>
    <x v="0"/>
    <n v="596.16233199999999"/>
  </r>
  <r>
    <d v="2023-10-19T00:00:00"/>
    <s v="Phone"/>
    <x v="2"/>
    <x v="1"/>
    <n v="2500"/>
    <n v="4.1934886956259421"/>
    <s v="Phone-203"/>
    <m/>
    <x v="10"/>
    <s v="LAGA Cameroon"/>
    <x v="0"/>
    <n v="596.16233199999999"/>
  </r>
  <r>
    <d v="2023-10-19T00:00:00"/>
    <s v="Phone"/>
    <x v="2"/>
    <x v="1"/>
    <n v="2500"/>
    <n v="4.1934886956259421"/>
    <s v="Phone-204"/>
    <m/>
    <x v="3"/>
    <s v="LAGA Cameroon"/>
    <x v="0"/>
    <n v="596.16233199999999"/>
  </r>
  <r>
    <d v="2023-10-19T00:00:00"/>
    <s v="Phone"/>
    <x v="2"/>
    <x v="3"/>
    <n v="2500"/>
    <n v="4.148973369731447"/>
    <s v="Phone-205"/>
    <m/>
    <x v="6"/>
    <s v="LAGA Cameroon"/>
    <x v="2"/>
    <n v="602.55870000000004"/>
  </r>
  <r>
    <d v="2023-10-19T00:00:00"/>
    <s v="Phone"/>
    <x v="2"/>
    <x v="3"/>
    <n v="2500"/>
    <n v="4.148973369731447"/>
    <s v="Phone-206"/>
    <m/>
    <x v="8"/>
    <s v="LAGA Cameroon"/>
    <x v="2"/>
    <n v="602.55870000000004"/>
  </r>
  <r>
    <d v="2023-10-19T00:00:00"/>
    <s v="Phone"/>
    <x v="2"/>
    <x v="3"/>
    <n v="2500"/>
    <n v="4.148973369731447"/>
    <s v="Phone-207"/>
    <m/>
    <x v="13"/>
    <s v="LAGA Cameroon"/>
    <x v="2"/>
    <n v="602.55870000000004"/>
  </r>
  <r>
    <d v="2023-10-19T00:00:00"/>
    <s v="Phone"/>
    <x v="2"/>
    <x v="3"/>
    <n v="2500"/>
    <n v="4.148973369731447"/>
    <s v="Phone-208"/>
    <m/>
    <x v="4"/>
    <s v="LAGA Cameroon"/>
    <x v="2"/>
    <n v="602.55870000000004"/>
  </r>
  <r>
    <d v="2023-10-19T00:00:00"/>
    <s v="Phone"/>
    <x v="2"/>
    <x v="3"/>
    <n v="2500"/>
    <n v="4.148973369731447"/>
    <s v="Phone-209"/>
    <m/>
    <x v="7"/>
    <s v="LAGA Cameroon"/>
    <x v="2"/>
    <n v="602.55870000000004"/>
  </r>
  <r>
    <d v="2023-10-19T00:00:00"/>
    <s v="Phone"/>
    <x v="2"/>
    <x v="4"/>
    <n v="2500"/>
    <n v="4.1934886956259421"/>
    <s v="Phone-210"/>
    <m/>
    <x v="12"/>
    <s v="LAGA Cameroon"/>
    <x v="1"/>
    <n v="596.16233199999999"/>
  </r>
  <r>
    <d v="2023-10-19T00:00:00"/>
    <s v="Phone"/>
    <x v="2"/>
    <x v="4"/>
    <n v="2500"/>
    <n v="4.1934886956259421"/>
    <s v="Phone-211"/>
    <m/>
    <x v="14"/>
    <s v="LAGA Cameroon"/>
    <x v="1"/>
    <n v="596.16233199999999"/>
  </r>
  <r>
    <d v="2023-10-20T00:00:00"/>
    <s v="Local Transport"/>
    <x v="0"/>
    <x v="0"/>
    <n v="1500"/>
    <n v="2.5160932173755652"/>
    <s v="ann-r"/>
    <m/>
    <x v="0"/>
    <s v="LAGA Cameroon"/>
    <x v="0"/>
    <n v="596.16233199999999"/>
  </r>
  <r>
    <d v="2023-10-20T00:00:00"/>
    <s v="Local Transport"/>
    <x v="0"/>
    <x v="1"/>
    <n v="2000"/>
    <n v="3.3547909565007541"/>
    <s v="aim-r"/>
    <m/>
    <x v="1"/>
    <s v="LAGA Cameroon"/>
    <x v="0"/>
    <n v="596.16233199999999"/>
  </r>
  <r>
    <d v="2023-10-20T00:00:00"/>
    <s v="Feeding"/>
    <x v="3"/>
    <x v="1"/>
    <n v="5000"/>
    <n v="8.3869773912518841"/>
    <s v="aim-r"/>
    <m/>
    <x v="1"/>
    <s v="LAGA Cameroon"/>
    <x v="0"/>
    <n v="596.16233199999999"/>
  </r>
  <r>
    <d v="2023-10-20T00:00:00"/>
    <s v="Bertoua-Yaounde"/>
    <x v="0"/>
    <x v="1"/>
    <n v="7000"/>
    <n v="11.74176834775264"/>
    <s v="aim-9"/>
    <m/>
    <x v="1"/>
    <s v="LAGA Cameroon"/>
    <x v="0"/>
    <n v="596.16233199999999"/>
  </r>
  <r>
    <d v="2023-10-20T00:00:00"/>
    <s v="Local Transport"/>
    <x v="0"/>
    <x v="2"/>
    <n v="2900"/>
    <n v="4.8644468869260935"/>
    <s v="Arrey-r"/>
    <m/>
    <x v="2"/>
    <s v="LAGA Cameroon"/>
    <x v="1"/>
    <n v="596.16233199999999"/>
  </r>
  <r>
    <d v="2023-10-20T00:00:00"/>
    <s v="Local Transport"/>
    <x v="0"/>
    <x v="3"/>
    <n v="1950"/>
    <n v="3.2361992283905283"/>
    <s v="i95-r"/>
    <m/>
    <x v="13"/>
    <s v="LAGA Cameroon"/>
    <x v="2"/>
    <n v="602.55870000000004"/>
  </r>
  <r>
    <d v="2023-10-20T00:00:00"/>
    <s v="Local Transport"/>
    <x v="0"/>
    <x v="1"/>
    <n v="1200"/>
    <n v="2.0128745739004525"/>
    <s v="fr-r"/>
    <m/>
    <x v="3"/>
    <s v="LAGA Cameroon"/>
    <x v="0"/>
    <n v="596.16233199999999"/>
  </r>
  <r>
    <d v="2023-10-20T00:00:00"/>
    <s v="Local Transport"/>
    <x v="0"/>
    <x v="3"/>
    <n v="1500"/>
    <n v="2.4893840218388679"/>
    <s v="i23-r"/>
    <m/>
    <x v="4"/>
    <s v="LAGA Cameroon"/>
    <x v="2"/>
    <n v="602.55870000000004"/>
  </r>
  <r>
    <d v="2023-10-20T00:00:00"/>
    <s v="Local Transport"/>
    <x v="0"/>
    <x v="3"/>
    <n v="1950"/>
    <n v="3.2361992283905283"/>
    <s v="i27-r"/>
    <m/>
    <x v="5"/>
    <s v="LAGA Cameroon"/>
    <x v="2"/>
    <n v="602.55870000000004"/>
  </r>
  <r>
    <d v="2023-10-20T00:00:00"/>
    <s v="Feeding"/>
    <x v="3"/>
    <x v="3"/>
    <n v="10000"/>
    <n v="16.595893478925788"/>
    <s v="i27-r"/>
    <m/>
    <x v="5"/>
    <s v="LAGA Cameroon"/>
    <x v="2"/>
    <n v="602.55870000000004"/>
  </r>
  <r>
    <d v="2023-10-20T00:00:00"/>
    <s v="Drinks with Informants"/>
    <x v="4"/>
    <x v="3"/>
    <n v="4000"/>
    <n v="6.6383573915703149"/>
    <s v="i27-r"/>
    <m/>
    <x v="5"/>
    <s v="LAGA Cameroon"/>
    <x v="2"/>
    <n v="602.55870000000004"/>
  </r>
  <r>
    <d v="2023-10-20T00:00:00"/>
    <s v="Lodging"/>
    <x v="3"/>
    <x v="3"/>
    <n v="10000"/>
    <n v="16.595893478925788"/>
    <s v="i27-6"/>
    <m/>
    <x v="5"/>
    <s v="LAGA Cameroon"/>
    <x v="2"/>
    <n v="602.55870000000004"/>
  </r>
  <r>
    <d v="2023-10-20T00:00:00"/>
    <s v="Ngaoundal-tibati"/>
    <x v="0"/>
    <x v="3"/>
    <n v="4000"/>
    <n v="6.6383573915703149"/>
    <s v="9-i49-r"/>
    <n v="9"/>
    <x v="6"/>
    <s v="LAGA Cameroon"/>
    <x v="2"/>
    <n v="602.55870000000004"/>
  </r>
  <r>
    <d v="2023-10-20T00:00:00"/>
    <s v="Local Transport"/>
    <x v="0"/>
    <x v="3"/>
    <n v="1850"/>
    <n v="3.0702402936012705"/>
    <s v="9-i49-r"/>
    <n v="9"/>
    <x v="6"/>
    <s v="LAGA Cameroon"/>
    <x v="2"/>
    <n v="602.55870000000004"/>
  </r>
  <r>
    <d v="2023-10-20T00:00:00"/>
    <s v="Feeding"/>
    <x v="3"/>
    <x v="3"/>
    <n v="5000"/>
    <n v="8.2979467394628941"/>
    <s v="9-i49-r"/>
    <n v="9"/>
    <x v="6"/>
    <s v="LAGA Cameroon"/>
    <x v="2"/>
    <n v="602.55870000000004"/>
  </r>
  <r>
    <d v="2023-10-20T00:00:00"/>
    <s v="Lodging"/>
    <x v="3"/>
    <x v="3"/>
    <n v="10000"/>
    <n v="16.595893478925788"/>
    <s v="9-i49-12"/>
    <n v="9"/>
    <x v="6"/>
    <s v="LAGA Cameroon"/>
    <x v="2"/>
    <n v="602.55870000000004"/>
  </r>
  <r>
    <d v="2023-10-20T00:00:00"/>
    <s v="Local Transport"/>
    <x v="0"/>
    <x v="3"/>
    <n v="1900"/>
    <n v="3.1532197609958996"/>
    <s v="i54-r"/>
    <m/>
    <x v="7"/>
    <s v="LAGA Cameroon"/>
    <x v="2"/>
    <n v="602.55870000000004"/>
  </r>
  <r>
    <d v="2023-10-20T00:00:00"/>
    <s v="Local Transport"/>
    <x v="0"/>
    <x v="3"/>
    <n v="1900"/>
    <n v="3.1532197609958996"/>
    <s v="i69-r"/>
    <m/>
    <x v="8"/>
    <s v="LAGA Cameroon"/>
    <x v="2"/>
    <n v="602.55870000000004"/>
  </r>
  <r>
    <d v="2023-10-20T00:00:00"/>
    <s v="Local Transport"/>
    <x v="0"/>
    <x v="2"/>
    <n v="1800"/>
    <n v="3.0193118608506784"/>
    <s v="eri-r"/>
    <m/>
    <x v="9"/>
    <s v="LAGA Cameroon"/>
    <x v="1"/>
    <n v="596.16233199999999"/>
  </r>
  <r>
    <d v="2023-10-20T00:00:00"/>
    <s v="Douala-Yaoundé"/>
    <x v="0"/>
    <x v="1"/>
    <n v="6000"/>
    <n v="10.064372869502261"/>
    <s v="ste-7"/>
    <m/>
    <x v="10"/>
    <s v="LAGA Cameroon"/>
    <x v="0"/>
    <n v="596.16233199999999"/>
  </r>
  <r>
    <d v="2023-10-20T00:00:00"/>
    <s v="Local Transport"/>
    <x v="0"/>
    <x v="1"/>
    <n v="1500"/>
    <n v="2.5160932173755652"/>
    <s v="ste-r"/>
    <m/>
    <x v="10"/>
    <s v="LAGA Cameroon"/>
    <x v="0"/>
    <n v="596.16233199999999"/>
  </r>
  <r>
    <d v="2023-10-20T00:00:00"/>
    <s v="Local Transport"/>
    <x v="0"/>
    <x v="1"/>
    <n v="1200"/>
    <n v="2.0128745739004525"/>
    <s v="Love-r"/>
    <m/>
    <x v="11"/>
    <s v="LAGA Cameroon"/>
    <x v="0"/>
    <n v="596.16233199999999"/>
  </r>
  <r>
    <d v="2023-10-20T00:00:00"/>
    <s v="Local Transport"/>
    <x v="0"/>
    <x v="4"/>
    <n v="1900"/>
    <n v="3.1870514086757162"/>
    <s v="Luc-r"/>
    <m/>
    <x v="12"/>
    <s v="LAGA Cameroon"/>
    <x v="1"/>
    <n v="596.16233199999999"/>
  </r>
  <r>
    <d v="2023-10-20T00:00:00"/>
    <s v="Local Transport"/>
    <x v="0"/>
    <x v="4"/>
    <n v="2400"/>
    <n v="4.0257491478009051"/>
    <s v="Uni-r"/>
    <m/>
    <x v="14"/>
    <s v="LAGA Cameroon"/>
    <x v="1"/>
    <n v="596.16233199999999"/>
  </r>
  <r>
    <d v="2023-10-20T00:00:00"/>
    <s v="1 Lone cloth"/>
    <x v="6"/>
    <x v="4"/>
    <n v="12000"/>
    <n v="20.128745739004522"/>
    <s v="Uni-8"/>
    <m/>
    <x v="14"/>
    <s v="LAGA Cameroon"/>
    <x v="1"/>
    <n v="596.16233199999999"/>
  </r>
  <r>
    <d v="2023-10-20T00:00:00"/>
    <s v="Phone"/>
    <x v="2"/>
    <x v="2"/>
    <n v="5000"/>
    <n v="8.3869773912518841"/>
    <s v="Phone-212"/>
    <m/>
    <x v="2"/>
    <s v="LAGA Cameroon"/>
    <x v="1"/>
    <n v="596.16233199999999"/>
  </r>
  <r>
    <d v="2023-10-20T00:00:00"/>
    <s v="Phone"/>
    <x v="2"/>
    <x v="2"/>
    <n v="5000"/>
    <n v="8.3869773912518841"/>
    <s v="Phone-213"/>
    <m/>
    <x v="9"/>
    <s v="LAGA Cameroon"/>
    <x v="1"/>
    <n v="596.16233199999999"/>
  </r>
  <r>
    <d v="2023-10-20T00:00:00"/>
    <s v="Phone"/>
    <x v="2"/>
    <x v="1"/>
    <n v="5000"/>
    <n v="8.3869773912518841"/>
    <s v="Phone-214"/>
    <m/>
    <x v="1"/>
    <s v="LAGA Cameroon"/>
    <x v="0"/>
    <n v="596.16233199999999"/>
  </r>
  <r>
    <d v="2023-10-20T00:00:00"/>
    <s v="Phone"/>
    <x v="2"/>
    <x v="3"/>
    <n v="5000"/>
    <n v="8.2979467394628941"/>
    <s v="Phone-215"/>
    <m/>
    <x v="5"/>
    <s v="LAGA Cameroon"/>
    <x v="2"/>
    <n v="602.55870000000004"/>
  </r>
  <r>
    <d v="2023-10-20T00:00:00"/>
    <s v="Phone"/>
    <x v="7"/>
    <x v="1"/>
    <n v="10000"/>
    <n v="16.773954782503768"/>
    <s v="Phone-216"/>
    <m/>
    <x v="1"/>
    <s v="LAGA Cameroon"/>
    <x v="1"/>
    <n v="596.16233199999999"/>
  </r>
  <r>
    <d v="2023-10-20T00:00:00"/>
    <s v="Phone"/>
    <x v="7"/>
    <x v="3"/>
    <n v="10000"/>
    <n v="16.595893478925788"/>
    <s v="Phone-217"/>
    <m/>
    <x v="5"/>
    <s v="LAGA Cameroon"/>
    <x v="2"/>
    <n v="602.55870000000004"/>
  </r>
  <r>
    <d v="2023-10-20T00:00:00"/>
    <s v="Phone"/>
    <x v="2"/>
    <x v="0"/>
    <n v="2500"/>
    <n v="4.1934886956259421"/>
    <s v="Phone-218"/>
    <m/>
    <x v="0"/>
    <s v="LAGA Cameroon"/>
    <x v="0"/>
    <n v="596.16233199999999"/>
  </r>
  <r>
    <d v="2023-10-20T00:00:00"/>
    <s v="Phone"/>
    <x v="2"/>
    <x v="1"/>
    <n v="2500"/>
    <n v="4.1934886956259421"/>
    <s v="Phone-219"/>
    <m/>
    <x v="11"/>
    <s v="LAGA Cameroon"/>
    <x v="0"/>
    <n v="596.16233199999999"/>
  </r>
  <r>
    <d v="2023-10-20T00:00:00"/>
    <s v="Phone"/>
    <x v="2"/>
    <x v="1"/>
    <n v="2500"/>
    <n v="4.1934886956259421"/>
    <s v="Phone-220"/>
    <m/>
    <x v="10"/>
    <s v="LAGA Cameroon"/>
    <x v="0"/>
    <n v="596.16233199999999"/>
  </r>
  <r>
    <d v="2023-10-20T00:00:00"/>
    <s v="Phone"/>
    <x v="2"/>
    <x v="3"/>
    <n v="2500"/>
    <n v="4.148973369731447"/>
    <s v="Phone-221"/>
    <m/>
    <x v="6"/>
    <s v="LAGA Cameroon"/>
    <x v="2"/>
    <n v="602.55870000000004"/>
  </r>
  <r>
    <d v="2023-10-20T00:00:00"/>
    <s v="Phone"/>
    <x v="2"/>
    <x v="3"/>
    <n v="2500"/>
    <n v="4.148973369731447"/>
    <s v="Phone-222"/>
    <m/>
    <x v="8"/>
    <s v="LAGA Cameroon"/>
    <x v="2"/>
    <n v="602.55870000000004"/>
  </r>
  <r>
    <d v="2023-10-20T00:00:00"/>
    <s v="Phone"/>
    <x v="2"/>
    <x v="3"/>
    <n v="2500"/>
    <n v="4.148973369731447"/>
    <s v="Phone-223"/>
    <m/>
    <x v="13"/>
    <s v="LAGA Cameroon"/>
    <x v="2"/>
    <n v="602.55870000000004"/>
  </r>
  <r>
    <d v="2023-10-20T00:00:00"/>
    <s v="Phone"/>
    <x v="2"/>
    <x v="3"/>
    <n v="2500"/>
    <n v="4.148973369731447"/>
    <s v="Phone-224"/>
    <m/>
    <x v="7"/>
    <s v="LAGA Cameroon"/>
    <x v="2"/>
    <n v="602.55870000000004"/>
  </r>
  <r>
    <d v="2023-10-20T00:00:00"/>
    <s v="Phone"/>
    <x v="2"/>
    <x v="4"/>
    <n v="2500"/>
    <n v="4.1934886956259421"/>
    <s v="Phone-225"/>
    <m/>
    <x v="12"/>
    <s v="LAGA Cameroon"/>
    <x v="1"/>
    <n v="596.16233199999999"/>
  </r>
  <r>
    <d v="2023-10-20T00:00:00"/>
    <s v="Phone"/>
    <x v="2"/>
    <x v="3"/>
    <n v="2500"/>
    <n v="4.148973369731447"/>
    <s v="Phone-226"/>
    <m/>
    <x v="4"/>
    <s v="LAGA Cameroon"/>
    <x v="2"/>
    <n v="602.55870000000004"/>
  </r>
  <r>
    <d v="2023-10-20T00:00:00"/>
    <s v="Phone"/>
    <x v="2"/>
    <x v="4"/>
    <n v="2500"/>
    <n v="4.1934886956259421"/>
    <s v="Phone-227"/>
    <m/>
    <x v="14"/>
    <s v="LAGA Cameroon"/>
    <x v="1"/>
    <n v="596.16233199999999"/>
  </r>
  <r>
    <d v="2023-10-21T00:00:00"/>
    <s v="Local Transport"/>
    <x v="0"/>
    <x v="1"/>
    <n v="1800"/>
    <n v="3.0193118608506784"/>
    <s v="aim-r"/>
    <m/>
    <x v="1"/>
    <s v="LAGA Cameroon"/>
    <x v="0"/>
    <n v="596.16233199999999"/>
  </r>
  <r>
    <d v="2023-10-21T00:00:00"/>
    <s v="Local Transport"/>
    <x v="0"/>
    <x v="2"/>
    <n v="2900"/>
    <n v="4.8644468869260935"/>
    <s v="Arrey-r"/>
    <m/>
    <x v="2"/>
    <s v="LAGA Cameroon"/>
    <x v="1"/>
    <n v="596.16233199999999"/>
  </r>
  <r>
    <d v="2023-10-21T00:00:00"/>
    <s v="Local Transport"/>
    <x v="0"/>
    <x v="3"/>
    <n v="1950"/>
    <n v="3.2361992283905283"/>
    <s v="i95-r"/>
    <m/>
    <x v="13"/>
    <s v="LAGA Cameroon"/>
    <x v="2"/>
    <n v="602.55870000000004"/>
  </r>
  <r>
    <d v="2023-10-21T00:00:00"/>
    <s v="Local Transport"/>
    <x v="0"/>
    <x v="1"/>
    <n v="1200"/>
    <n v="2.0128745739004525"/>
    <s v="fr-r"/>
    <m/>
    <x v="3"/>
    <s v="LAGA Cameroon"/>
    <x v="0"/>
    <n v="596.16233199999999"/>
  </r>
  <r>
    <d v="2023-10-21T00:00:00"/>
    <s v="Local Transport"/>
    <x v="0"/>
    <x v="3"/>
    <n v="1900"/>
    <n v="3.1532197609958996"/>
    <s v="i27-r"/>
    <m/>
    <x v="5"/>
    <s v="LAGA Cameroon"/>
    <x v="2"/>
    <n v="602.55870000000004"/>
  </r>
  <r>
    <d v="2023-10-21T00:00:00"/>
    <s v="Feeding"/>
    <x v="3"/>
    <x v="3"/>
    <n v="5000"/>
    <n v="8.2979467394628941"/>
    <s v="i27-r"/>
    <m/>
    <x v="5"/>
    <s v="LAGA Cameroon"/>
    <x v="2"/>
    <n v="602.55870000000004"/>
  </r>
  <r>
    <d v="2023-10-21T00:00:00"/>
    <s v="Lodging"/>
    <x v="3"/>
    <x v="3"/>
    <n v="10000"/>
    <n v="16.595893478925788"/>
    <s v="i27-r"/>
    <m/>
    <x v="5"/>
    <s v="LAGA Cameroon"/>
    <x v="2"/>
    <n v="602.55870000000004"/>
  </r>
  <r>
    <d v="2023-10-21T00:00:00"/>
    <s v="Drinks with Informants"/>
    <x v="4"/>
    <x v="3"/>
    <n v="3000"/>
    <n v="4.9787680436777357"/>
    <s v="i27-r"/>
    <m/>
    <x v="5"/>
    <s v="LAGA Cameroon"/>
    <x v="2"/>
    <n v="602.55870000000004"/>
  </r>
  <r>
    <d v="2023-10-21T00:00:00"/>
    <s v="Tibati-mbakao"/>
    <x v="0"/>
    <x v="3"/>
    <n v="3000"/>
    <n v="4.9787680436777357"/>
    <s v="9-i49-r"/>
    <n v="9"/>
    <x v="6"/>
    <s v="LAGA Cameroon"/>
    <x v="2"/>
    <n v="602.55870000000004"/>
  </r>
  <r>
    <d v="2023-10-21T00:00:00"/>
    <s v="Mbakao-tibati"/>
    <x v="0"/>
    <x v="3"/>
    <n v="3000"/>
    <n v="4.9787680436777357"/>
    <s v="9-i49-r"/>
    <n v="9"/>
    <x v="6"/>
    <s v="LAGA Cameroon"/>
    <x v="2"/>
    <n v="602.55870000000004"/>
  </r>
  <r>
    <d v="2023-10-21T00:00:00"/>
    <s v="Local Transport"/>
    <x v="0"/>
    <x v="3"/>
    <n v="1900"/>
    <n v="3.1532197609958996"/>
    <s v="9-i49-r"/>
    <n v="9"/>
    <x v="6"/>
    <s v="LAGA Cameroon"/>
    <x v="2"/>
    <n v="602.55870000000004"/>
  </r>
  <r>
    <d v="2023-10-21T00:00:00"/>
    <s v="Feeding"/>
    <x v="3"/>
    <x v="3"/>
    <n v="5000"/>
    <n v="8.2979467394628941"/>
    <s v="9-i49-r"/>
    <n v="9"/>
    <x v="6"/>
    <s v="LAGA Cameroon"/>
    <x v="2"/>
    <n v="602.55870000000004"/>
  </r>
  <r>
    <d v="2023-10-21T00:00:00"/>
    <s v="Lodging"/>
    <x v="3"/>
    <x v="3"/>
    <n v="10000"/>
    <n v="16.595893478925788"/>
    <s v="9-i49-12"/>
    <n v="9"/>
    <x v="6"/>
    <s v="LAGA Cameroon"/>
    <x v="2"/>
    <n v="602.55870000000004"/>
  </r>
  <r>
    <d v="2023-10-21T00:00:00"/>
    <s v="Drinks with informant"/>
    <x v="4"/>
    <x v="3"/>
    <n v="2100"/>
    <n v="3.4851376305744153"/>
    <s v="9-i49-r"/>
    <n v="9"/>
    <x v="6"/>
    <s v="LAGA Cameroon"/>
    <x v="2"/>
    <n v="602.55870000000004"/>
  </r>
  <r>
    <d v="2023-10-21T00:00:00"/>
    <s v="Local Transport"/>
    <x v="0"/>
    <x v="3"/>
    <n v="1900"/>
    <n v="3.1532197609958996"/>
    <s v="i54-r"/>
    <m/>
    <x v="7"/>
    <s v="LAGA Cameroon"/>
    <x v="2"/>
    <n v="602.55870000000004"/>
  </r>
  <r>
    <d v="2023-10-21T00:00:00"/>
    <s v="Local Transport"/>
    <x v="0"/>
    <x v="3"/>
    <n v="4400"/>
    <n v="7.3021931307273462"/>
    <s v="i69-r"/>
    <m/>
    <x v="8"/>
    <s v="LAGA Cameroon"/>
    <x v="2"/>
    <n v="602.55870000000004"/>
  </r>
  <r>
    <d v="2023-10-21T00:00:00"/>
    <s v="Local Transport "/>
    <x v="0"/>
    <x v="2"/>
    <n v="1700"/>
    <n v="2.851572313025641"/>
    <s v="eri-r"/>
    <m/>
    <x v="9"/>
    <s v="LAGA Cameroon"/>
    <x v="1"/>
    <n v="596.16233199999999"/>
  </r>
  <r>
    <d v="2023-10-21T00:00:00"/>
    <s v="Local Transport"/>
    <x v="0"/>
    <x v="1"/>
    <n v="1500"/>
    <n v="2.5160932173755652"/>
    <s v="ste-r"/>
    <m/>
    <x v="10"/>
    <s v="LAGA Cameroon"/>
    <x v="0"/>
    <n v="596.16233199999999"/>
  </r>
  <r>
    <d v="2023-10-21T00:00:00"/>
    <s v="Local Transport"/>
    <x v="0"/>
    <x v="1"/>
    <n v="1500"/>
    <n v="2.5160932173755652"/>
    <s v="Love-r"/>
    <m/>
    <x v="11"/>
    <s v="LAGA Cameroon"/>
    <x v="0"/>
    <n v="596.16233199999999"/>
  </r>
  <r>
    <d v="2023-10-21T00:00:00"/>
    <s v="Local Transport"/>
    <x v="0"/>
    <x v="4"/>
    <n v="1900"/>
    <n v="3.1870514086757162"/>
    <s v="Luc-r"/>
    <m/>
    <x v="12"/>
    <s v="LAGA Cameroon"/>
    <x v="1"/>
    <n v="596.16233199999999"/>
  </r>
  <r>
    <d v="2023-10-21T00:00:00"/>
    <s v="MTN Mobile money"/>
    <x v="5"/>
    <x v="4"/>
    <n v="1000"/>
    <n v="1.677395478250377"/>
    <s v="Luc-r"/>
    <m/>
    <x v="12"/>
    <s v="LAGA Cameroon"/>
    <x v="1"/>
    <n v="596.16233199999999"/>
  </r>
  <r>
    <d v="2023-10-21T00:00:00"/>
    <s v="MTN Mobile money"/>
    <x v="5"/>
    <x v="4"/>
    <n v="500"/>
    <n v="0.83869773912518852"/>
    <s v="Luc-r"/>
    <m/>
    <x v="12"/>
    <s v="LAGA Cameroon"/>
    <x v="1"/>
    <n v="596.16233199999999"/>
  </r>
  <r>
    <d v="2023-10-21T00:00:00"/>
    <s v="Local Transport"/>
    <x v="0"/>
    <x v="4"/>
    <n v="2400"/>
    <n v="4.0257491478009051"/>
    <s v="Uni-r"/>
    <m/>
    <x v="14"/>
    <s v="LAGA Cameroon"/>
    <x v="1"/>
    <n v="596.16233199999999"/>
  </r>
  <r>
    <d v="2023-10-21T00:00:00"/>
    <s v="Phone"/>
    <x v="2"/>
    <x v="2"/>
    <n v="5000"/>
    <n v="8.3869773912518841"/>
    <s v="Phone-228"/>
    <m/>
    <x v="2"/>
    <s v="LAGA Cameroon"/>
    <x v="1"/>
    <n v="596.16233199999999"/>
  </r>
  <r>
    <d v="2023-10-21T00:00:00"/>
    <s v="Phone"/>
    <x v="2"/>
    <x v="2"/>
    <n v="5000"/>
    <n v="8.3869773912518841"/>
    <s v="Phone-229"/>
    <m/>
    <x v="9"/>
    <s v="LAGA Cameroon"/>
    <x v="1"/>
    <n v="596.16233199999999"/>
  </r>
  <r>
    <d v="2023-10-21T00:00:00"/>
    <s v="Phone"/>
    <x v="2"/>
    <x v="1"/>
    <n v="5000"/>
    <n v="8.3869773912518841"/>
    <s v="Phone-230"/>
    <m/>
    <x v="1"/>
    <s v="LAGA Cameroon"/>
    <x v="0"/>
    <n v="596.16233199999999"/>
  </r>
  <r>
    <d v="2023-10-21T00:00:00"/>
    <s v="Phone"/>
    <x v="2"/>
    <x v="3"/>
    <n v="5000"/>
    <n v="8.2979467394628941"/>
    <s v="Phone-231"/>
    <m/>
    <x v="5"/>
    <s v="LAGA Cameroon"/>
    <x v="2"/>
    <n v="602.55870000000004"/>
  </r>
  <r>
    <d v="2023-10-21T00:00:00"/>
    <s v="Phone"/>
    <x v="2"/>
    <x v="0"/>
    <n v="2500"/>
    <n v="4.1934886956259421"/>
    <s v="Phone-232"/>
    <m/>
    <x v="0"/>
    <s v="LAGA Cameroon"/>
    <x v="0"/>
    <n v="596.16233199999999"/>
  </r>
  <r>
    <d v="2023-10-21T00:00:00"/>
    <s v="Phone"/>
    <x v="2"/>
    <x v="1"/>
    <n v="2500"/>
    <n v="4.1934886956259421"/>
    <s v="Phone-233"/>
    <m/>
    <x v="11"/>
    <s v="LAGA Cameroon"/>
    <x v="0"/>
    <n v="596.16233199999999"/>
  </r>
  <r>
    <d v="2023-10-21T00:00:00"/>
    <s v="Phone"/>
    <x v="2"/>
    <x v="1"/>
    <n v="2500"/>
    <n v="4.1934886956259421"/>
    <s v="Phone-234"/>
    <m/>
    <x v="10"/>
    <s v="LAGA Cameroon"/>
    <x v="0"/>
    <n v="596.16233199999999"/>
  </r>
  <r>
    <d v="2023-10-21T00:00:00"/>
    <s v="Phone"/>
    <x v="2"/>
    <x v="3"/>
    <n v="2500"/>
    <n v="4.148973369731447"/>
    <s v="Phone-235"/>
    <m/>
    <x v="6"/>
    <s v="LAGA Cameroon"/>
    <x v="2"/>
    <n v="602.55870000000004"/>
  </r>
  <r>
    <d v="2023-10-21T00:00:00"/>
    <s v="Phone"/>
    <x v="2"/>
    <x v="3"/>
    <n v="2500"/>
    <n v="4.148973369731447"/>
    <s v="Phone-236"/>
    <m/>
    <x v="8"/>
    <s v="LAGA Cameroon"/>
    <x v="2"/>
    <n v="602.55870000000004"/>
  </r>
  <r>
    <d v="2023-10-21T00:00:00"/>
    <s v="Phone"/>
    <x v="2"/>
    <x v="3"/>
    <n v="2500"/>
    <n v="4.148973369731447"/>
    <s v="Phone-237"/>
    <m/>
    <x v="13"/>
    <s v="LAGA Cameroon"/>
    <x v="2"/>
    <n v="602.55870000000004"/>
  </r>
  <r>
    <d v="2023-10-21T00:00:00"/>
    <s v="Phone"/>
    <x v="2"/>
    <x v="3"/>
    <n v="2500"/>
    <n v="4.148973369731447"/>
    <s v="Phone-238"/>
    <m/>
    <x v="7"/>
    <s v="LAGA Cameroon"/>
    <x v="2"/>
    <n v="602.55870000000004"/>
  </r>
  <r>
    <d v="2023-10-21T00:00:00"/>
    <s v="Phone"/>
    <x v="2"/>
    <x v="4"/>
    <n v="2500"/>
    <n v="4.1934886956259421"/>
    <s v="Phone-239"/>
    <m/>
    <x v="12"/>
    <s v="LAGA Cameroon"/>
    <x v="1"/>
    <n v="596.16233199999999"/>
  </r>
  <r>
    <d v="2023-10-21T00:00:00"/>
    <s v="Phone"/>
    <x v="2"/>
    <x v="3"/>
    <n v="2500"/>
    <n v="4.148973369731447"/>
    <s v="Phone-240"/>
    <m/>
    <x v="4"/>
    <s v="LAGA Cameroon"/>
    <x v="2"/>
    <n v="602.55870000000004"/>
  </r>
  <r>
    <d v="2023-10-21T00:00:00"/>
    <s v="Phone"/>
    <x v="2"/>
    <x v="4"/>
    <n v="2500"/>
    <n v="4.1934886956259421"/>
    <s v="Phone-241"/>
    <m/>
    <x v="14"/>
    <s v="LAGA Cameroon"/>
    <x v="1"/>
    <n v="596.16233199999999"/>
  </r>
  <r>
    <d v="2023-10-22T00:00:00"/>
    <s v="Garoua-Ngaoundere"/>
    <x v="0"/>
    <x v="3"/>
    <n v="4000"/>
    <n v="6.6383573915703149"/>
    <s v="i27-7"/>
    <m/>
    <x v="5"/>
    <s v="LAGA Cameroon"/>
    <x v="2"/>
    <n v="602.55870000000004"/>
  </r>
  <r>
    <d v="2023-10-22T00:00:00"/>
    <s v="Local Transport"/>
    <x v="0"/>
    <x v="3"/>
    <n v="1900"/>
    <n v="3.1532197609958996"/>
    <s v="i27-r"/>
    <m/>
    <x v="5"/>
    <s v="LAGA Cameroon"/>
    <x v="2"/>
    <n v="602.55870000000004"/>
  </r>
  <r>
    <d v="2023-10-22T00:00:00"/>
    <s v="Feeding"/>
    <x v="3"/>
    <x v="3"/>
    <n v="5000"/>
    <n v="8.2979467394628941"/>
    <s v="i27-r"/>
    <m/>
    <x v="5"/>
    <s v="LAGA Cameroon"/>
    <x v="2"/>
    <n v="602.55870000000004"/>
  </r>
  <r>
    <d v="2023-10-22T00:00:00"/>
    <s v="Ngaoundere-Yaounde"/>
    <x v="0"/>
    <x v="3"/>
    <n v="17000"/>
    <n v="28.213018914173837"/>
    <s v="i27-8"/>
    <m/>
    <x v="5"/>
    <s v="LAGA Cameroon"/>
    <x v="2"/>
    <n v="602.55870000000004"/>
  </r>
  <r>
    <d v="2023-10-22T00:00:00"/>
    <s v="Tibati-meiganga"/>
    <x v="0"/>
    <x v="3"/>
    <n v="5000"/>
    <n v="8.2979467394628941"/>
    <s v="9-i49-13"/>
    <n v="9"/>
    <x v="6"/>
    <s v="LAGA Cameroon"/>
    <x v="2"/>
    <n v="602.55870000000004"/>
  </r>
  <r>
    <d v="2023-10-22T00:00:00"/>
    <s v="Meiganga-garouaboulai"/>
    <x v="0"/>
    <x v="3"/>
    <n v="4000"/>
    <n v="6.6383573915703149"/>
    <s v="9-i49-r"/>
    <n v="9"/>
    <x v="6"/>
    <s v="LAGA Cameroon"/>
    <x v="2"/>
    <n v="602.55870000000004"/>
  </r>
  <r>
    <d v="2023-10-22T00:00:00"/>
    <s v="Garoua boulai-Yaounde"/>
    <x v="0"/>
    <x v="3"/>
    <n v="11000"/>
    <n v="18.255482826818366"/>
    <s v="9-i49-14"/>
    <n v="9"/>
    <x v="6"/>
    <s v="LAGA Cameroon"/>
    <x v="2"/>
    <n v="602.55870000000004"/>
  </r>
  <r>
    <d v="2023-10-22T00:00:00"/>
    <s v="Local Transport"/>
    <x v="0"/>
    <x v="3"/>
    <n v="5200"/>
    <n v="8.6298646090414088"/>
    <s v="9-i49-r"/>
    <n v="9"/>
    <x v="6"/>
    <s v="LAGA Cameroon"/>
    <x v="2"/>
    <n v="602.55870000000004"/>
  </r>
  <r>
    <d v="2023-10-22T00:00:00"/>
    <s v="Feeding"/>
    <x v="3"/>
    <x v="3"/>
    <n v="5000"/>
    <n v="8.2979467394628941"/>
    <s v="9-i49-r"/>
    <n v="9"/>
    <x v="6"/>
    <s v="LAGA Cameroon"/>
    <x v="2"/>
    <n v="602.55870000000004"/>
  </r>
  <r>
    <d v="2023-10-22T00:00:00"/>
    <s v="Drinks with informant"/>
    <x v="4"/>
    <x v="3"/>
    <n v="2200"/>
    <n v="3.6510965653636731"/>
    <s v="9-i49-r"/>
    <n v="9"/>
    <x v="6"/>
    <s v="LAGA Cameroon"/>
    <x v="2"/>
    <n v="602.55870000000004"/>
  </r>
  <r>
    <d v="2023-10-22T00:00:00"/>
    <s v="Local Transport"/>
    <x v="0"/>
    <x v="4"/>
    <n v="2800"/>
    <n v="4.6967073391010556"/>
    <s v="Uni-r"/>
    <m/>
    <x v="14"/>
    <s v="LAGA Cameroon"/>
    <x v="1"/>
    <n v="596.16233199999999"/>
  </r>
  <r>
    <d v="2023-10-22T00:00:00"/>
    <s v="Phone"/>
    <x v="2"/>
    <x v="3"/>
    <n v="2500"/>
    <n v="4.148973369731447"/>
    <s v="Phone-242"/>
    <m/>
    <x v="5"/>
    <s v="LAGA Cameroon"/>
    <x v="2"/>
    <n v="602.55870000000004"/>
  </r>
  <r>
    <d v="2023-10-22T00:00:00"/>
    <s v="Phone"/>
    <x v="2"/>
    <x v="3"/>
    <n v="2500"/>
    <n v="4.148973369731447"/>
    <s v="Phone-243"/>
    <m/>
    <x v="6"/>
    <s v="LAGA Cameroon"/>
    <x v="2"/>
    <n v="602.55870000000004"/>
  </r>
  <r>
    <d v="2023-10-23T00:00:00"/>
    <s v="EcoOutlook newspaper E"/>
    <x v="8"/>
    <x v="0"/>
    <n v="10000"/>
    <n v="16.773954782503768"/>
    <s v="ann-r"/>
    <m/>
    <x v="0"/>
    <s v="LAGA Cameroon"/>
    <x v="0"/>
    <n v="596.16233199999999"/>
  </r>
  <r>
    <d v="2023-10-23T00:00:00"/>
    <s v="Radio news flash F"/>
    <x v="8"/>
    <x v="0"/>
    <n v="7000"/>
    <n v="11.74176834775264"/>
    <s v="ann-r"/>
    <m/>
    <x v="0"/>
    <s v="LAGA Cameroon"/>
    <x v="0"/>
    <n v="596.16233199999999"/>
  </r>
  <r>
    <d v="2023-10-23T00:00:00"/>
    <s v="Radio news flash F"/>
    <x v="8"/>
    <x v="0"/>
    <n v="7000"/>
    <n v="11.74176834775264"/>
    <s v="ann-r"/>
    <m/>
    <x v="0"/>
    <s v="LAGA Cameroon"/>
    <x v="0"/>
    <n v="596.16233199999999"/>
  </r>
  <r>
    <d v="2023-10-23T00:00:00"/>
    <s v="Local Transport"/>
    <x v="0"/>
    <x v="0"/>
    <n v="1600"/>
    <n v="2.6838327652006031"/>
    <s v="ann-r"/>
    <m/>
    <x v="0"/>
    <s v="LAGA Cameroon"/>
    <x v="0"/>
    <n v="596.16233199999999"/>
  </r>
  <r>
    <d v="2023-10-23T00:00:00"/>
    <s v="family meal "/>
    <x v="9"/>
    <x v="5"/>
    <n v="21300"/>
    <n v="35.728523686733027"/>
    <s v="ann-3"/>
    <m/>
    <x v="0"/>
    <s v="LAGA Cameroon"/>
    <x v="0"/>
    <n v="596.16233199999999"/>
  </r>
  <r>
    <d v="2023-10-23T00:00:00"/>
    <s v="family meal "/>
    <x v="9"/>
    <x v="5"/>
    <n v="26500"/>
    <n v="44.450980173634989"/>
    <s v="ann-4"/>
    <m/>
    <x v="0"/>
    <s v="LAGA Cameroon"/>
    <x v="0"/>
    <n v="596.16233199999999"/>
  </r>
  <r>
    <d v="2023-10-23T00:00:00"/>
    <s v="Local Transport"/>
    <x v="0"/>
    <x v="1"/>
    <n v="1900"/>
    <n v="3.1870514086757162"/>
    <s v="aim-r"/>
    <m/>
    <x v="1"/>
    <s v="LAGA Cameroon"/>
    <x v="0"/>
    <n v="596.16233199999999"/>
  </r>
  <r>
    <d v="2023-10-23T00:00:00"/>
    <s v="Local Transport"/>
    <x v="0"/>
    <x v="2"/>
    <n v="2900"/>
    <n v="4.8644468869260935"/>
    <s v="Arrey-r"/>
    <m/>
    <x v="2"/>
    <s v="LAGA Cameroon"/>
    <x v="1"/>
    <n v="596.16233199999999"/>
  </r>
  <r>
    <d v="2023-10-23T00:00:00"/>
    <s v="Local Transport"/>
    <x v="0"/>
    <x v="3"/>
    <n v="1950"/>
    <n v="3.2361992283905283"/>
    <s v="i95-r"/>
    <m/>
    <x v="13"/>
    <s v="LAGA Cameroon"/>
    <x v="2"/>
    <n v="602.55870000000004"/>
  </r>
  <r>
    <d v="2023-10-23T00:00:00"/>
    <s v="Local Transport"/>
    <x v="0"/>
    <x v="1"/>
    <n v="1200"/>
    <n v="2.0128745739004525"/>
    <s v="fr-r"/>
    <m/>
    <x v="3"/>
    <s v="LAGA Cameroon"/>
    <x v="0"/>
    <n v="596.16233199999999"/>
  </r>
  <r>
    <d v="2023-10-23T00:00:00"/>
    <s v="Local Transport"/>
    <x v="0"/>
    <x v="3"/>
    <n v="1000"/>
    <n v="1.6595893478925787"/>
    <s v="i23-r"/>
    <m/>
    <x v="4"/>
    <s v="LAGA Cameroon"/>
    <x v="2"/>
    <n v="602.55870000000004"/>
  </r>
  <r>
    <d v="2023-10-23T00:00:00"/>
    <s v="Local Transport"/>
    <x v="0"/>
    <x v="3"/>
    <n v="1900"/>
    <n v="3.1532197609958996"/>
    <s v="i27-r"/>
    <m/>
    <x v="5"/>
    <s v="LAGA Cameroon"/>
    <x v="2"/>
    <n v="602.55870000000004"/>
  </r>
  <r>
    <d v="2023-10-23T00:00:00"/>
    <s v="Local Transport"/>
    <x v="0"/>
    <x v="3"/>
    <n v="1950"/>
    <n v="3.2361992283905283"/>
    <s v="i49-r"/>
    <m/>
    <x v="6"/>
    <s v="LAGA Cameroon"/>
    <x v="2"/>
    <n v="602.55870000000004"/>
  </r>
  <r>
    <d v="2023-10-23T00:00:00"/>
    <s v="Local Transport"/>
    <x v="0"/>
    <x v="3"/>
    <n v="1900"/>
    <n v="3.1532197609958996"/>
    <s v="i54-r"/>
    <m/>
    <x v="7"/>
    <s v="LAGA Cameroon"/>
    <x v="2"/>
    <n v="602.55870000000004"/>
  </r>
  <r>
    <d v="2023-10-23T00:00:00"/>
    <s v="Local Transport"/>
    <x v="0"/>
    <x v="3"/>
    <n v="1800"/>
    <n v="2.9872608262066414"/>
    <s v="i69-r"/>
    <m/>
    <x v="8"/>
    <s v="LAGA Cameroon"/>
    <x v="2"/>
    <n v="602.55870000000004"/>
  </r>
  <r>
    <d v="2023-10-23T00:00:00"/>
    <s v="Local Transport"/>
    <x v="0"/>
    <x v="2"/>
    <n v="1800"/>
    <n v="3.0193118608506784"/>
    <s v="eri-r"/>
    <m/>
    <x v="9"/>
    <s v="LAGA Cameroon"/>
    <x v="1"/>
    <n v="596.16233199999999"/>
  </r>
  <r>
    <d v="2023-10-23T00:00:00"/>
    <s v="Local Transport"/>
    <x v="0"/>
    <x v="1"/>
    <n v="1500"/>
    <n v="2.5160932173755652"/>
    <s v="ste-r"/>
    <m/>
    <x v="10"/>
    <s v="LAGA Cameroon"/>
    <x v="0"/>
    <n v="596.16233199999999"/>
  </r>
  <r>
    <d v="2023-10-23T00:00:00"/>
    <s v="Yaoundé-Bafia"/>
    <x v="0"/>
    <x v="1"/>
    <n v="1500"/>
    <n v="2.5160932173755652"/>
    <s v="Love-7"/>
    <m/>
    <x v="11"/>
    <s v="LAGA Cameroon"/>
    <x v="0"/>
    <n v="596.16233199999999"/>
  </r>
  <r>
    <d v="2023-10-23T00:00:00"/>
    <s v="Lodging"/>
    <x v="3"/>
    <x v="1"/>
    <n v="10000"/>
    <n v="16.773954782503768"/>
    <s v="Love-8"/>
    <m/>
    <x v="11"/>
    <s v="LAGA Cameroon"/>
    <x v="0"/>
    <n v="596.16233199999999"/>
  </r>
  <r>
    <d v="2023-10-23T00:00:00"/>
    <s v="Feeding"/>
    <x v="3"/>
    <x v="1"/>
    <n v="5000"/>
    <n v="8.3869773912518841"/>
    <s v="Love-r"/>
    <m/>
    <x v="11"/>
    <s v="LAGA Cameroon"/>
    <x v="0"/>
    <n v="596.16233199999999"/>
  </r>
  <r>
    <d v="2023-10-23T00:00:00"/>
    <s v="Local Transport"/>
    <x v="0"/>
    <x v="1"/>
    <n v="2000"/>
    <n v="3.3547909565007541"/>
    <s v="Love-r"/>
    <m/>
    <x v="11"/>
    <s v="LAGA Cameroon"/>
    <x v="0"/>
    <n v="596.16233199999999"/>
  </r>
  <r>
    <d v="2023-10-23T00:00:00"/>
    <s v="Local Transport"/>
    <x v="0"/>
    <x v="4"/>
    <n v="1900"/>
    <n v="3.1870514086757162"/>
    <s v="Luc-r"/>
    <m/>
    <x v="12"/>
    <s v="LAGA Cameroon"/>
    <x v="1"/>
    <n v="596.16233199999999"/>
  </r>
  <r>
    <d v="2023-10-23T00:00:00"/>
    <s v="Local Transport"/>
    <x v="0"/>
    <x v="4"/>
    <n v="2500"/>
    <n v="4.1934886956259421"/>
    <s v="Uni-r"/>
    <m/>
    <x v="14"/>
    <s v="LAGA Cameroon"/>
    <x v="1"/>
    <n v="596.16233199999999"/>
  </r>
  <r>
    <d v="2023-10-23T00:00:00"/>
    <s v="Office Cleaning"/>
    <x v="1"/>
    <x v="4"/>
    <n v="12000"/>
    <n v="20.128745739004522"/>
    <s v="Uni-9"/>
    <m/>
    <x v="14"/>
    <s v="LAGA Cameroon"/>
    <x v="1"/>
    <n v="596.16233199999999"/>
  </r>
  <r>
    <d v="2023-10-23T00:00:00"/>
    <s v="Phone"/>
    <x v="2"/>
    <x v="2"/>
    <n v="5000"/>
    <n v="8.3869773912518841"/>
    <s v="Phone-244"/>
    <m/>
    <x v="2"/>
    <s v="LAGA Cameroon"/>
    <x v="1"/>
    <n v="596.16233199999999"/>
  </r>
  <r>
    <d v="2023-10-23T00:00:00"/>
    <s v="Phone"/>
    <x v="2"/>
    <x v="2"/>
    <n v="5000"/>
    <n v="8.3869773912518841"/>
    <s v="Phone-245"/>
    <m/>
    <x v="9"/>
    <s v="LAGA Cameroon"/>
    <x v="1"/>
    <n v="596.16233199999999"/>
  </r>
  <r>
    <d v="2023-10-23T00:00:00"/>
    <s v="Phone"/>
    <x v="2"/>
    <x v="1"/>
    <n v="5000"/>
    <n v="8.3869773912518841"/>
    <s v="Phone-246"/>
    <m/>
    <x v="1"/>
    <s v="LAGA Cameroon"/>
    <x v="0"/>
    <n v="596.16233199999999"/>
  </r>
  <r>
    <d v="2023-10-23T00:00:00"/>
    <s v="Phone"/>
    <x v="2"/>
    <x v="3"/>
    <n v="5000"/>
    <n v="8.2979467394628941"/>
    <s v="Phone-247"/>
    <m/>
    <x v="5"/>
    <s v="LAGA Cameroon"/>
    <x v="2"/>
    <n v="602.55870000000004"/>
  </r>
  <r>
    <d v="2023-10-23T00:00:00"/>
    <s v="Phone"/>
    <x v="2"/>
    <x v="0"/>
    <n v="2500"/>
    <n v="4.1934886956259421"/>
    <s v="Phone-248"/>
    <m/>
    <x v="0"/>
    <s v="LAGA Cameroon"/>
    <x v="0"/>
    <n v="596.16233199999999"/>
  </r>
  <r>
    <d v="2023-10-23T00:00:00"/>
    <s v="Phone"/>
    <x v="2"/>
    <x v="1"/>
    <n v="2500"/>
    <n v="4.1934886956259421"/>
    <s v="Phone-249"/>
    <m/>
    <x v="11"/>
    <s v="LAGA Cameroon"/>
    <x v="0"/>
    <n v="596.16233199999999"/>
  </r>
  <r>
    <d v="2023-10-23T00:00:00"/>
    <s v="Phone"/>
    <x v="2"/>
    <x v="1"/>
    <n v="2500"/>
    <n v="4.1934886956259421"/>
    <s v="Phone-250"/>
    <m/>
    <x v="10"/>
    <s v="LAGA Cameroon"/>
    <x v="0"/>
    <n v="596.16233199999999"/>
  </r>
  <r>
    <d v="2023-10-23T00:00:00"/>
    <s v="Phone"/>
    <x v="2"/>
    <x v="1"/>
    <n v="2500"/>
    <n v="4.1934886956259421"/>
    <s v="Phone-251"/>
    <m/>
    <x v="3"/>
    <s v="LAGA Cameroon"/>
    <x v="0"/>
    <n v="596.16233199999999"/>
  </r>
  <r>
    <d v="2023-10-23T00:00:00"/>
    <s v="Phone"/>
    <x v="2"/>
    <x v="3"/>
    <n v="2500"/>
    <n v="4.148973369731447"/>
    <s v="Phone-252"/>
    <m/>
    <x v="6"/>
    <s v="LAGA Cameroon"/>
    <x v="2"/>
    <n v="602.55870000000004"/>
  </r>
  <r>
    <d v="2023-10-23T00:00:00"/>
    <s v="Phone"/>
    <x v="2"/>
    <x v="3"/>
    <n v="2500"/>
    <n v="4.148973369731447"/>
    <s v="Phone-253"/>
    <m/>
    <x v="8"/>
    <s v="LAGA Cameroon"/>
    <x v="2"/>
    <n v="602.55870000000004"/>
  </r>
  <r>
    <d v="2023-10-23T00:00:00"/>
    <s v="Phone"/>
    <x v="2"/>
    <x v="3"/>
    <n v="2500"/>
    <n v="4.148973369731447"/>
    <s v="Phone-254"/>
    <m/>
    <x v="13"/>
    <s v="LAGA Cameroon"/>
    <x v="2"/>
    <n v="602.55870000000004"/>
  </r>
  <r>
    <d v="2023-10-23T00:00:00"/>
    <s v="Phone"/>
    <x v="2"/>
    <x v="3"/>
    <n v="2500"/>
    <n v="4.148973369731447"/>
    <s v="Phone-255"/>
    <m/>
    <x v="4"/>
    <s v="LAGA Cameroon"/>
    <x v="2"/>
    <n v="602.55870000000004"/>
  </r>
  <r>
    <d v="2023-10-23T00:00:00"/>
    <s v="Phone"/>
    <x v="2"/>
    <x v="3"/>
    <n v="2500"/>
    <n v="4.148973369731447"/>
    <s v="Phone-256"/>
    <m/>
    <x v="7"/>
    <s v="LAGA Cameroon"/>
    <x v="2"/>
    <n v="602.55870000000004"/>
  </r>
  <r>
    <d v="2023-10-23T00:00:00"/>
    <s v="Phone"/>
    <x v="2"/>
    <x v="4"/>
    <n v="2500"/>
    <n v="4.1934886956259421"/>
    <s v="Phone-257"/>
    <m/>
    <x v="14"/>
    <s v="LAGA Cameroon"/>
    <x v="1"/>
    <n v="596.16233199999999"/>
  </r>
  <r>
    <d v="2023-10-24T00:00:00"/>
    <s v="Arrey - October Compensation - Bank"/>
    <x v="9"/>
    <x v="2"/>
    <n v="734727"/>
    <n v="1232.4277475484648"/>
    <s v="Bank transfer "/>
    <m/>
    <x v="15"/>
    <s v="LAGA Cameroon"/>
    <x v="1"/>
    <n v="596.16233199999999"/>
  </r>
  <r>
    <d v="2023-10-24T00:00:00"/>
    <s v="Arrey - October Compensation - Deduction"/>
    <x v="9"/>
    <x v="2"/>
    <n v="-4800"/>
    <n v="-8.0514982956018102"/>
    <s v="Cash Box"/>
    <m/>
    <x v="2"/>
    <s v="LAGA Cameroon"/>
    <x v="1"/>
    <n v="596.16233199999999"/>
  </r>
  <r>
    <d v="2023-10-24T00:00:00"/>
    <s v="Eric - October Compensation - Bank"/>
    <x v="9"/>
    <x v="2"/>
    <n v="299305"/>
    <n v="502.05285361772906"/>
    <s v="Bank transfer "/>
    <m/>
    <x v="15"/>
    <s v="LAGA Cameroon"/>
    <x v="1"/>
    <n v="596.16233199999999"/>
  </r>
  <r>
    <d v="2023-10-24T00:00:00"/>
    <s v="Eric - October Compensation - Deduction"/>
    <x v="9"/>
    <x v="2"/>
    <n v="14650"/>
    <n v="24.573843756368024"/>
    <s v="Cash Box"/>
    <m/>
    <x v="9"/>
    <s v="LAGA Cameroon"/>
    <x v="1"/>
    <n v="596.16233199999999"/>
  </r>
  <r>
    <d v="2023-10-24T00:00:00"/>
    <s v="Unice - October Compensation - Bank"/>
    <x v="9"/>
    <x v="4"/>
    <n v="294649"/>
    <n v="494.24290027099534"/>
    <s v="Bank transfer "/>
    <m/>
    <x v="15"/>
    <s v="LAGA Cameroon"/>
    <x v="1"/>
    <n v="596.16233199999999"/>
  </r>
  <r>
    <d v="2023-10-24T00:00:00"/>
    <s v="Anna - October Compensation - Bank"/>
    <x v="9"/>
    <x v="0"/>
    <n v="340321"/>
    <n v="570.85290655364656"/>
    <s v="Bank transfer "/>
    <m/>
    <x v="15"/>
    <s v="LAGA Cameroon"/>
    <x v="1"/>
    <n v="596.16233199999999"/>
  </r>
  <r>
    <d v="2023-10-24T00:00:00"/>
    <s v="Anna - October Compensation - Deduction"/>
    <x v="9"/>
    <x v="0"/>
    <n v="-10150"/>
    <n v="-17.025564104241326"/>
    <s v="Cash Box"/>
    <m/>
    <x v="0"/>
    <s v="LAGA Cameroon"/>
    <x v="1"/>
    <n v="596.16233199999999"/>
  </r>
  <r>
    <d v="2023-10-24T00:00:00"/>
    <s v="Anna- October Compensation -Advance"/>
    <x v="9"/>
    <x v="0"/>
    <n v="100000"/>
    <n v="167.7395478250377"/>
    <s v="Cash Box"/>
    <m/>
    <x v="0"/>
    <s v="LAGA Cameroon"/>
    <x v="1"/>
    <n v="596.16233199999999"/>
  </r>
  <r>
    <d v="2023-10-24T00:00:00"/>
    <s v="Aime - October Compensation - Bank"/>
    <x v="9"/>
    <x v="1"/>
    <n v="411691"/>
    <n v="690.568621836376"/>
    <s v="Bank transfer "/>
    <m/>
    <x v="15"/>
    <s v="LAGA Cameroon"/>
    <x v="0"/>
    <n v="596.16233199999999"/>
  </r>
  <r>
    <d v="2023-10-24T00:00:00"/>
    <s v="Aime - October Compensation - Deduction"/>
    <x v="9"/>
    <x v="1"/>
    <n v="11950"/>
    <n v="20.044875965092004"/>
    <s v="Cash Box"/>
    <m/>
    <x v="1"/>
    <s v="LAGA Cameroon"/>
    <x v="0"/>
    <n v="596.16233199999999"/>
  </r>
  <r>
    <d v="2023-10-24T00:00:00"/>
    <s v="Loveline - October Compensation - Bank"/>
    <x v="9"/>
    <x v="1"/>
    <n v="278478"/>
    <n v="467.1177379922085"/>
    <s v="Bank transfer "/>
    <m/>
    <x v="15"/>
    <s v="LAGA Cameroon"/>
    <x v="0"/>
    <n v="596.16233199999999"/>
  </r>
  <r>
    <d v="2023-10-24T00:00:00"/>
    <s v="Loveline - October Compensation - Deduction"/>
    <x v="9"/>
    <x v="1"/>
    <n v="7775"/>
    <n v="13.041749843396682"/>
    <s v="Cash Box"/>
    <m/>
    <x v="11"/>
    <s v="LAGA Cameroon"/>
    <x v="0"/>
    <n v="596.16233199999999"/>
  </r>
  <r>
    <d v="2023-10-24T00:00:00"/>
    <s v="i54 - October  Compensation - Bank"/>
    <x v="9"/>
    <x v="3"/>
    <n v="247714"/>
    <n v="411.10351572386224"/>
    <s v="Bank transfer "/>
    <m/>
    <x v="15"/>
    <s v="LAGA Cameroon"/>
    <x v="2"/>
    <n v="602.55870000000004"/>
  </r>
  <r>
    <d v="2023-10-24T00:00:00"/>
    <s v="I54 - October Compensation - Deduction"/>
    <x v="9"/>
    <x v="3"/>
    <n v="5550"/>
    <n v="9.2107208808038123"/>
    <s v="Cash Box"/>
    <m/>
    <x v="7"/>
    <s v="LAGA Cameroon"/>
    <x v="2"/>
    <n v="602.55870000000004"/>
  </r>
  <r>
    <d v="2023-10-24T00:00:00"/>
    <s v="i27 - October  Compensation - Bank"/>
    <x v="9"/>
    <x v="3"/>
    <n v="298386"/>
    <n v="495.198227160275"/>
    <s v="Bank transfer "/>
    <m/>
    <x v="15"/>
    <s v="LAGA Cameroon"/>
    <x v="2"/>
    <n v="602.55870000000004"/>
  </r>
  <r>
    <d v="2023-10-24T00:00:00"/>
    <s v="I27 - October Compensation - Deduction"/>
    <x v="9"/>
    <x v="3"/>
    <n v="42800"/>
    <n v="71.030424089802366"/>
    <s v="Cash Box"/>
    <m/>
    <x v="5"/>
    <s v="LAGA Cameroon"/>
    <x v="2"/>
    <n v="602.55870000000004"/>
  </r>
  <r>
    <d v="2023-10-24T00:00:00"/>
    <s v="i27- October Compensation -Advance"/>
    <x v="9"/>
    <x v="3"/>
    <n v="150000"/>
    <n v="248.93840218388681"/>
    <s v="Cash Box"/>
    <m/>
    <x v="5"/>
    <s v="LAGA Cameroon"/>
    <x v="2"/>
    <n v="602.55870000000004"/>
  </r>
  <r>
    <d v="2023-10-24T00:00:00"/>
    <s v="i49 - October Compensation - Bank"/>
    <x v="9"/>
    <x v="3"/>
    <n v="242314"/>
    <n v="402.14173324524228"/>
    <s v="Bank transfer "/>
    <m/>
    <x v="15"/>
    <s v="LAGA Cameroon"/>
    <x v="2"/>
    <n v="602.55870000000004"/>
  </r>
  <r>
    <d v="2023-10-24T00:00:00"/>
    <s v="I49 - October Compensation - Deduction"/>
    <x v="9"/>
    <x v="3"/>
    <n v="950"/>
    <n v="1.5766098804979498"/>
    <s v="Cash Box"/>
    <m/>
    <x v="6"/>
    <s v="LAGA Cameroon"/>
    <x v="2"/>
    <n v="602.55870000000004"/>
  </r>
  <r>
    <d v="2023-10-24T00:00:00"/>
    <s v="i49- October Compensation -Advance"/>
    <x v="9"/>
    <x v="3"/>
    <n v="10000"/>
    <n v="16.595893478925788"/>
    <s v="Cash Box"/>
    <m/>
    <x v="6"/>
    <s v="LAGA Cameroon"/>
    <x v="2"/>
    <n v="602.55870000000004"/>
  </r>
  <r>
    <d v="2023-10-24T00:00:00"/>
    <s v="i69 - October Compensation - Bank"/>
    <x v="9"/>
    <x v="3"/>
    <n v="138595"/>
    <n v="230.01078567117193"/>
    <s v="Bank transfer "/>
    <m/>
    <x v="15"/>
    <s v="LAGA Cameroon"/>
    <x v="2"/>
    <n v="602.55870000000004"/>
  </r>
  <r>
    <d v="2023-10-24T00:00:00"/>
    <s v="i69 - October Compensation - Deduction"/>
    <x v="9"/>
    <x v="3"/>
    <n v="20400"/>
    <n v="33.855622697008606"/>
    <s v="Cash Box"/>
    <m/>
    <x v="8"/>
    <s v="LAGA Cameroon"/>
    <x v="2"/>
    <n v="602.55870000000004"/>
  </r>
  <r>
    <d v="2023-10-24T00:00:00"/>
    <s v="Stevens - October Compensation - Bank"/>
    <x v="9"/>
    <x v="1"/>
    <n v="149952"/>
    <n v="251.52880675460054"/>
    <s v="Bank transfer "/>
    <m/>
    <x v="15"/>
    <s v="LAGA Cameroon"/>
    <x v="0"/>
    <n v="596.16233199999999"/>
  </r>
  <r>
    <d v="2023-10-24T00:00:00"/>
    <s v="Stevens - October Compensation - Deduction"/>
    <x v="9"/>
    <x v="1"/>
    <n v="17800"/>
    <n v="29.857639512856711"/>
    <s v="Cash Box"/>
    <m/>
    <x v="10"/>
    <s v="LAGA Cameroon"/>
    <x v="0"/>
    <n v="596.16233199999999"/>
  </r>
  <r>
    <d v="2023-10-24T00:00:00"/>
    <s v="Lucien - October Compensation - Bank"/>
    <x v="9"/>
    <x v="4"/>
    <n v="224724"/>
    <n v="376.95102145433771"/>
    <s v="Bank transfer "/>
    <m/>
    <x v="15"/>
    <s v="LAGA Cameroon"/>
    <x v="1"/>
    <n v="596.16233199999999"/>
  </r>
  <r>
    <d v="2023-10-24T00:00:00"/>
    <s v="Lucien - October Compensation - Deduction"/>
    <x v="9"/>
    <x v="4"/>
    <n v="-5985"/>
    <n v="-10.039211937328506"/>
    <s v="Cash Box"/>
    <m/>
    <x v="12"/>
    <s v="LAGA Cameroon"/>
    <x v="1"/>
    <n v="596.16233199999999"/>
  </r>
  <r>
    <d v="2023-10-24T00:00:00"/>
    <s v="i95 - October Compensation - Bank"/>
    <x v="9"/>
    <x v="3"/>
    <n v="132030"/>
    <n v="219.11558160225715"/>
    <s v="Bank transfer "/>
    <m/>
    <x v="15"/>
    <s v="LAGA Cameroon"/>
    <x v="2"/>
    <n v="602.55870000000004"/>
  </r>
  <r>
    <d v="2023-10-24T00:00:00"/>
    <s v="i95 - October Compensation - Deduction"/>
    <x v="9"/>
    <x v="3"/>
    <n v="950"/>
    <n v="1.5766098804979498"/>
    <s v="Cash Box"/>
    <m/>
    <x v="13"/>
    <s v="LAGA Cameroon"/>
    <x v="2"/>
    <n v="602.55870000000004"/>
  </r>
  <r>
    <d v="2023-10-24T00:00:00"/>
    <s v="Radio news flash F"/>
    <x v="8"/>
    <x v="0"/>
    <n v="7000"/>
    <n v="11.74176834775264"/>
    <s v="ann-r"/>
    <m/>
    <x v="0"/>
    <s v="LAGA Cameroon"/>
    <x v="0"/>
    <n v="596.16233199999999"/>
  </r>
  <r>
    <d v="2023-10-24T00:00:00"/>
    <s v="Radio news flash F"/>
    <x v="8"/>
    <x v="0"/>
    <n v="7000"/>
    <n v="11.74176834775264"/>
    <s v="ann-r"/>
    <m/>
    <x v="0"/>
    <s v="LAGA Cameroon"/>
    <x v="0"/>
    <n v="596.16233199999999"/>
  </r>
  <r>
    <d v="2023-10-24T00:00:00"/>
    <s v="Radio news flash E"/>
    <x v="8"/>
    <x v="0"/>
    <n v="7000"/>
    <n v="11.74176834775264"/>
    <s v="ann-r"/>
    <m/>
    <x v="0"/>
    <s v="LAGA Cameroon"/>
    <x v="0"/>
    <n v="596.16233199999999"/>
  </r>
  <r>
    <d v="2023-10-24T00:00:00"/>
    <s v="Radio news flash E"/>
    <x v="8"/>
    <x v="0"/>
    <n v="7000"/>
    <n v="11.74176834775264"/>
    <s v="ann-r"/>
    <m/>
    <x v="0"/>
    <s v="LAGA Cameroon"/>
    <x v="0"/>
    <n v="596.16233199999999"/>
  </r>
  <r>
    <d v="2023-10-24T00:00:00"/>
    <s v="Radio news flash E"/>
    <x v="8"/>
    <x v="0"/>
    <n v="7000"/>
    <n v="11.74176834775264"/>
    <s v="ann-r"/>
    <m/>
    <x v="0"/>
    <s v="LAGA Cameroon"/>
    <x v="0"/>
    <n v="596.16233199999999"/>
  </r>
  <r>
    <d v="2023-10-24T00:00:00"/>
    <s v="Radio news flash F"/>
    <x v="8"/>
    <x v="0"/>
    <n v="7000"/>
    <n v="11.74176834775264"/>
    <s v="ann-r"/>
    <m/>
    <x v="0"/>
    <s v="LAGA Cameroon"/>
    <x v="0"/>
    <n v="596.16233199999999"/>
  </r>
  <r>
    <d v="2023-10-24T00:00:00"/>
    <s v="Radio news flash E"/>
    <x v="8"/>
    <x v="0"/>
    <n v="7000"/>
    <n v="11.74176834775264"/>
    <s v="ann-r"/>
    <m/>
    <x v="0"/>
    <s v="LAGA Cameroon"/>
    <x v="0"/>
    <n v="596.16233199999999"/>
  </r>
  <r>
    <d v="2023-10-24T00:00:00"/>
    <s v="Local Transport"/>
    <x v="0"/>
    <x v="0"/>
    <n v="1600"/>
    <n v="2.6838327652006031"/>
    <s v="ann-r"/>
    <m/>
    <x v="0"/>
    <s v="LAGA Cameroon"/>
    <x v="0"/>
    <n v="596.16233199999999"/>
  </r>
  <r>
    <d v="2023-10-24T00:00:00"/>
    <s v="Newspaper"/>
    <x v="6"/>
    <x v="0"/>
    <n v="5600"/>
    <n v="9.3934146782021113"/>
    <s v="ann-5"/>
    <m/>
    <x v="0"/>
    <s v="LAGA Cameroon"/>
    <x v="0"/>
    <n v="596.16233199999999"/>
  </r>
  <r>
    <d v="2023-10-24T00:00:00"/>
    <s v="Local Transport"/>
    <x v="0"/>
    <x v="1"/>
    <n v="1800"/>
    <n v="3.0193118608506784"/>
    <s v="aim-r"/>
    <m/>
    <x v="1"/>
    <s v="LAGA Cameroon"/>
    <x v="0"/>
    <n v="596.16233199999999"/>
  </r>
  <r>
    <d v="2023-10-24T00:00:00"/>
    <s v="Local Transport"/>
    <x v="0"/>
    <x v="2"/>
    <n v="2900"/>
    <n v="4.8644468869260935"/>
    <s v="Arrey-r"/>
    <m/>
    <x v="2"/>
    <s v="LAGA Cameroon"/>
    <x v="1"/>
    <n v="596.16233199999999"/>
  </r>
  <r>
    <d v="2023-10-24T00:00:00"/>
    <s v="Hire taxi"/>
    <x v="0"/>
    <x v="2"/>
    <n v="3500"/>
    <n v="5.8708841738763198"/>
    <s v="Arrey-r"/>
    <m/>
    <x v="2"/>
    <s v="LAGA Cameroon"/>
    <x v="1"/>
    <n v="596.16233199999999"/>
  </r>
  <r>
    <d v="2023-10-24T00:00:00"/>
    <s v="Local Transport"/>
    <x v="0"/>
    <x v="3"/>
    <n v="1950"/>
    <n v="3.2361992283905283"/>
    <s v="i95-r"/>
    <m/>
    <x v="13"/>
    <s v="LAGA Cameroon"/>
    <x v="2"/>
    <n v="602.55870000000004"/>
  </r>
  <r>
    <d v="2023-10-24T00:00:00"/>
    <s v="Local Transport"/>
    <x v="0"/>
    <x v="1"/>
    <n v="1200"/>
    <n v="2.0128745739004525"/>
    <s v="fr-r"/>
    <m/>
    <x v="3"/>
    <s v="LAGA Cameroon"/>
    <x v="0"/>
    <n v="596.16233199999999"/>
  </r>
  <r>
    <d v="2023-10-24T00:00:00"/>
    <s v="Local Transport"/>
    <x v="0"/>
    <x v="3"/>
    <n v="1000"/>
    <n v="1.6595893478925787"/>
    <s v="i23-r"/>
    <m/>
    <x v="4"/>
    <s v="LAGA Cameroon"/>
    <x v="2"/>
    <n v="602.55870000000004"/>
  </r>
  <r>
    <d v="2023-10-24T00:00:00"/>
    <s v="Local Transport"/>
    <x v="0"/>
    <x v="3"/>
    <n v="1850"/>
    <n v="3.0702402936012705"/>
    <s v="i27-r"/>
    <m/>
    <x v="5"/>
    <s v="LAGA Cameroon"/>
    <x v="2"/>
    <n v="602.55870000000004"/>
  </r>
  <r>
    <d v="2023-10-24T00:00:00"/>
    <s v="Local Transport"/>
    <x v="0"/>
    <x v="3"/>
    <n v="2500"/>
    <n v="4.148973369731447"/>
    <s v="i49-r"/>
    <m/>
    <x v="6"/>
    <s v="LAGA Cameroon"/>
    <x v="2"/>
    <n v="602.55870000000004"/>
  </r>
  <r>
    <d v="2023-10-24T00:00:00"/>
    <s v="Local Transport"/>
    <x v="0"/>
    <x v="3"/>
    <n v="1900"/>
    <n v="3.1532197609958996"/>
    <s v="i54-r"/>
    <m/>
    <x v="7"/>
    <s v="LAGA Cameroon"/>
    <x v="2"/>
    <n v="602.55870000000004"/>
  </r>
  <r>
    <d v="2023-10-24T00:00:00"/>
    <s v="Local Transport"/>
    <x v="0"/>
    <x v="3"/>
    <n v="2000"/>
    <n v="3.3191786957851575"/>
    <s v="i69-r"/>
    <m/>
    <x v="8"/>
    <s v="LAGA Cameroon"/>
    <x v="2"/>
    <n v="602.55870000000004"/>
  </r>
  <r>
    <d v="2023-10-24T00:00:00"/>
    <s v="Local Transport"/>
    <x v="0"/>
    <x v="2"/>
    <n v="1650"/>
    <n v="2.767702539113122"/>
    <s v="eri-r"/>
    <m/>
    <x v="9"/>
    <s v="LAGA Cameroon"/>
    <x v="1"/>
    <n v="596.16233199999999"/>
  </r>
  <r>
    <d v="2023-10-24T00:00:00"/>
    <s v="Yaoundé-Nanga"/>
    <x v="0"/>
    <x v="1"/>
    <n v="2300"/>
    <n v="3.8580095999758672"/>
    <s v="ste-8"/>
    <m/>
    <x v="10"/>
    <s v="LAGA Cameroon"/>
    <x v="0"/>
    <n v="596.16233199999999"/>
  </r>
  <r>
    <d v="2023-10-24T00:00:00"/>
    <s v="Local Transport"/>
    <x v="0"/>
    <x v="1"/>
    <n v="2000"/>
    <n v="3.3547909565007541"/>
    <s v="ste-r"/>
    <m/>
    <x v="10"/>
    <s v="LAGA Cameroon"/>
    <x v="0"/>
    <n v="596.16233199999999"/>
  </r>
  <r>
    <d v="2023-10-24T00:00:00"/>
    <s v="Feeding"/>
    <x v="3"/>
    <x v="1"/>
    <n v="5000"/>
    <n v="8.3869773912518841"/>
    <s v="ste-r"/>
    <m/>
    <x v="10"/>
    <s v="LAGA Cameroon"/>
    <x v="0"/>
    <n v="596.16233199999999"/>
  </r>
  <r>
    <d v="2023-10-24T00:00:00"/>
    <s v="lodging"/>
    <x v="3"/>
    <x v="1"/>
    <n v="10000"/>
    <n v="16.773954782503768"/>
    <s v="ste-9"/>
    <m/>
    <x v="10"/>
    <s v="LAGA Cameroon"/>
    <x v="0"/>
    <n v="596.16233199999999"/>
  </r>
  <r>
    <d v="2023-10-24T00:00:00"/>
    <s v="Bafia-Yaoundé"/>
    <x v="0"/>
    <x v="1"/>
    <n v="1500"/>
    <n v="2.5160932173755652"/>
    <s v="Love-9"/>
    <m/>
    <x v="11"/>
    <s v="LAGA Cameroon"/>
    <x v="0"/>
    <n v="596.16233199999999"/>
  </r>
  <r>
    <d v="2023-10-24T00:00:00"/>
    <s v="Feeding"/>
    <x v="3"/>
    <x v="1"/>
    <n v="5000"/>
    <n v="8.3869773912518841"/>
    <s v="Love-r"/>
    <m/>
    <x v="11"/>
    <s v="LAGA Cameroon"/>
    <x v="0"/>
    <n v="596.16233199999999"/>
  </r>
  <r>
    <d v="2023-10-24T00:00:00"/>
    <s v="Local Transport"/>
    <x v="0"/>
    <x v="1"/>
    <n v="2000"/>
    <n v="3.3547909565007541"/>
    <s v="Love-r"/>
    <m/>
    <x v="11"/>
    <s v="LAGA Cameroon"/>
    <x v="0"/>
    <n v="596.16233199999999"/>
  </r>
  <r>
    <d v="2023-10-24T00:00:00"/>
    <s v="Local Transport"/>
    <x v="0"/>
    <x v="4"/>
    <n v="2800"/>
    <n v="4.6967073391010556"/>
    <s v="Uni-r"/>
    <m/>
    <x v="14"/>
    <s v="LAGA Cameroon"/>
    <x v="1"/>
    <n v="596.16233199999999"/>
  </r>
  <r>
    <d v="2023-10-24T00:00:00"/>
    <s v="Phone"/>
    <x v="2"/>
    <x v="2"/>
    <n v="5000"/>
    <n v="8.3869773912518841"/>
    <s v="Phone-258"/>
    <m/>
    <x v="2"/>
    <s v="LAGA Cameroon"/>
    <x v="1"/>
    <n v="596.16233199999999"/>
  </r>
  <r>
    <d v="2023-10-24T00:00:00"/>
    <s v="Phone"/>
    <x v="2"/>
    <x v="2"/>
    <n v="5000"/>
    <n v="8.3869773912518841"/>
    <s v="Phone-259"/>
    <m/>
    <x v="9"/>
    <s v="LAGA Cameroon"/>
    <x v="1"/>
    <n v="596.16233199999999"/>
  </r>
  <r>
    <d v="2023-10-24T00:00:00"/>
    <s v="Phone"/>
    <x v="2"/>
    <x v="1"/>
    <n v="5000"/>
    <n v="8.3869773912518841"/>
    <s v="Phone-260"/>
    <m/>
    <x v="1"/>
    <s v="LAGA Cameroon"/>
    <x v="0"/>
    <n v="596.16233199999999"/>
  </r>
  <r>
    <d v="2023-10-24T00:00:00"/>
    <s v="Phone"/>
    <x v="2"/>
    <x v="3"/>
    <n v="5000"/>
    <n v="8.2979467394628941"/>
    <s v="Phone-261"/>
    <m/>
    <x v="5"/>
    <s v="LAGA Cameroon"/>
    <x v="2"/>
    <n v="602.55870000000004"/>
  </r>
  <r>
    <d v="2023-10-24T00:00:00"/>
    <s v="Phone"/>
    <x v="2"/>
    <x v="0"/>
    <n v="2500"/>
    <n v="4.1934886956259421"/>
    <s v="Phone-262"/>
    <m/>
    <x v="0"/>
    <s v="LAGA Cameroon"/>
    <x v="0"/>
    <n v="596.16233199999999"/>
  </r>
  <r>
    <d v="2023-10-24T00:00:00"/>
    <s v="Phone"/>
    <x v="2"/>
    <x v="1"/>
    <n v="2500"/>
    <n v="4.1934886956259421"/>
    <s v="Phone-263"/>
    <m/>
    <x v="11"/>
    <s v="LAGA Cameroon"/>
    <x v="0"/>
    <n v="596.16233199999999"/>
  </r>
  <r>
    <d v="2023-10-24T00:00:00"/>
    <s v="Phone"/>
    <x v="2"/>
    <x v="1"/>
    <n v="2500"/>
    <n v="4.1934886956259421"/>
    <s v="Phone-264"/>
    <m/>
    <x v="10"/>
    <s v="LAGA Cameroon"/>
    <x v="0"/>
    <n v="596.16233199999999"/>
  </r>
  <r>
    <d v="2023-10-24T00:00:00"/>
    <s v="Phone"/>
    <x v="2"/>
    <x v="1"/>
    <n v="2500"/>
    <n v="4.1934886956259421"/>
    <s v="Phone-265"/>
    <m/>
    <x v="3"/>
    <s v="LAGA Cameroon"/>
    <x v="0"/>
    <n v="596.16233199999999"/>
  </r>
  <r>
    <d v="2023-10-24T00:00:00"/>
    <s v="Phone"/>
    <x v="2"/>
    <x v="3"/>
    <n v="2500"/>
    <n v="4.148973369731447"/>
    <s v="Phone-266"/>
    <m/>
    <x v="6"/>
    <s v="LAGA Cameroon"/>
    <x v="2"/>
    <n v="602.55870000000004"/>
  </r>
  <r>
    <d v="2023-10-24T00:00:00"/>
    <s v="Phone"/>
    <x v="2"/>
    <x v="3"/>
    <n v="2500"/>
    <n v="4.148973369731447"/>
    <s v="Phone-267"/>
    <m/>
    <x v="8"/>
    <s v="LAGA Cameroon"/>
    <x v="2"/>
    <n v="602.55870000000004"/>
  </r>
  <r>
    <d v="2023-10-24T00:00:00"/>
    <s v="Phone"/>
    <x v="2"/>
    <x v="3"/>
    <n v="2500"/>
    <n v="4.148973369731447"/>
    <s v="Phone-268"/>
    <m/>
    <x v="13"/>
    <s v="LAGA Cameroon"/>
    <x v="2"/>
    <n v="602.55870000000004"/>
  </r>
  <r>
    <d v="2023-10-24T00:00:00"/>
    <s v="Phone"/>
    <x v="2"/>
    <x v="3"/>
    <n v="2500"/>
    <n v="4.148973369731447"/>
    <s v="Phone-269"/>
    <m/>
    <x v="4"/>
    <s v="LAGA Cameroon"/>
    <x v="2"/>
    <n v="602.55870000000004"/>
  </r>
  <r>
    <d v="2023-10-24T00:00:00"/>
    <s v="Phone"/>
    <x v="2"/>
    <x v="3"/>
    <n v="2500"/>
    <n v="4.148973369731447"/>
    <s v="Phone-270"/>
    <m/>
    <x v="7"/>
    <s v="LAGA Cameroon"/>
    <x v="2"/>
    <n v="602.55870000000004"/>
  </r>
  <r>
    <d v="2023-10-24T00:00:00"/>
    <s v="Phone"/>
    <x v="2"/>
    <x v="3"/>
    <n v="5000"/>
    <n v="8.2979467394628941"/>
    <s v="Phone-271"/>
    <m/>
    <x v="5"/>
    <s v="LAGA Cameroon"/>
    <x v="2"/>
    <n v="602.55870000000004"/>
  </r>
  <r>
    <d v="2023-10-24T00:00:00"/>
    <s v="Phone"/>
    <x v="2"/>
    <x v="4"/>
    <n v="2500"/>
    <n v="4.1934886956259421"/>
    <s v="Phone-272"/>
    <m/>
    <x v="14"/>
    <s v="LAGA Cameroon"/>
    <x v="1"/>
    <n v="596.16233199999999"/>
  </r>
  <r>
    <d v="2023-10-25T00:00:00"/>
    <s v="Local Transport"/>
    <x v="0"/>
    <x v="0"/>
    <n v="1500"/>
    <n v="2.5160932173755652"/>
    <s v="ann-r"/>
    <m/>
    <x v="0"/>
    <s v="LAGA Cameroon"/>
    <x v="0"/>
    <n v="596.16233199999999"/>
  </r>
  <r>
    <d v="2023-10-25T00:00:00"/>
    <s v="Local Transport"/>
    <x v="0"/>
    <x v="1"/>
    <n v="1900"/>
    <n v="3.1870514086757162"/>
    <s v="aim-r"/>
    <m/>
    <x v="1"/>
    <s v="LAGA Cameroon"/>
    <x v="0"/>
    <n v="596.16233199999999"/>
  </r>
  <r>
    <d v="2023-10-25T00:00:00"/>
    <s v="Local Transport"/>
    <x v="0"/>
    <x v="2"/>
    <n v="2900"/>
    <n v="4.8644468869260935"/>
    <s v="Arrey-r"/>
    <m/>
    <x v="2"/>
    <s v="LAGA Cameroon"/>
    <x v="1"/>
    <n v="596.16233199999999"/>
  </r>
  <r>
    <d v="2023-10-25T00:00:00"/>
    <s v="Local Transport"/>
    <x v="0"/>
    <x v="3"/>
    <n v="1950"/>
    <n v="3.2361992283905283"/>
    <s v="i95-r"/>
    <m/>
    <x v="13"/>
    <s v="LAGA Cameroon"/>
    <x v="2"/>
    <n v="602.55870000000004"/>
  </r>
  <r>
    <d v="2023-10-25T00:00:00"/>
    <s v="Local Transport"/>
    <x v="0"/>
    <x v="1"/>
    <n v="1200"/>
    <n v="2.0128745739004525"/>
    <s v="fr-r"/>
    <m/>
    <x v="3"/>
    <s v="LAGA Cameroon"/>
    <x v="0"/>
    <n v="596.16233199999999"/>
  </r>
  <r>
    <d v="2023-10-25T00:00:00"/>
    <s v="Yaounde-sangmelima"/>
    <x v="0"/>
    <x v="3"/>
    <n v="2000"/>
    <n v="3.3191786957851575"/>
    <s v="12-i23-11"/>
    <n v="12"/>
    <x v="4"/>
    <s v="LAGA Cameroon"/>
    <x v="2"/>
    <n v="602.55870000000004"/>
  </r>
  <r>
    <d v="2023-10-25T00:00:00"/>
    <s v="sangmelima-djoum"/>
    <x v="0"/>
    <x v="3"/>
    <n v="1500"/>
    <n v="2.4893840218388679"/>
    <s v="12-i23-12"/>
    <n v="12"/>
    <x v="4"/>
    <s v="LAGA Cameroon"/>
    <x v="2"/>
    <n v="602.55870000000004"/>
  </r>
  <r>
    <d v="2023-10-25T00:00:00"/>
    <s v="Local Transport"/>
    <x v="0"/>
    <x v="3"/>
    <n v="1000"/>
    <n v="1.6595893478925787"/>
    <s v="12-i23-r"/>
    <n v="12"/>
    <x v="4"/>
    <s v="LAGA Cameroon"/>
    <x v="2"/>
    <n v="602.55870000000004"/>
  </r>
  <r>
    <d v="2023-10-25T00:00:00"/>
    <s v="Feeding"/>
    <x v="3"/>
    <x v="3"/>
    <n v="3000"/>
    <n v="4.9787680436777357"/>
    <s v="12-i23-r"/>
    <n v="12"/>
    <x v="4"/>
    <s v="LAGA Cameroon"/>
    <x v="2"/>
    <n v="602.55870000000004"/>
  </r>
  <r>
    <d v="2023-10-25T00:00:00"/>
    <s v="Lodging"/>
    <x v="3"/>
    <x v="3"/>
    <n v="8000"/>
    <n v="13.27671478314063"/>
    <s v="12-i23-13"/>
    <n v="12"/>
    <x v="4"/>
    <s v="LAGA Cameroon"/>
    <x v="2"/>
    <n v="602.55870000000004"/>
  </r>
  <r>
    <d v="2023-10-25T00:00:00"/>
    <s v="Drinks with Informants"/>
    <x v="4"/>
    <x v="3"/>
    <n v="4000"/>
    <n v="6.6383573915703149"/>
    <s v="12-i23-r"/>
    <n v="12"/>
    <x v="4"/>
    <s v="LAGA Cameroon"/>
    <x v="2"/>
    <n v="602.55870000000004"/>
  </r>
  <r>
    <d v="2023-10-25T00:00:00"/>
    <s v="Local Transport"/>
    <x v="0"/>
    <x v="3"/>
    <n v="3000"/>
    <n v="4.9787680436777357"/>
    <s v="i27-r"/>
    <m/>
    <x v="5"/>
    <s v="LAGA Cameroon"/>
    <x v="2"/>
    <n v="602.55870000000004"/>
  </r>
  <r>
    <d v="2023-10-25T00:00:00"/>
    <s v="Yaounde-dschang"/>
    <x v="0"/>
    <x v="3"/>
    <n v="8000"/>
    <n v="13.419163826003016"/>
    <s v="11-i49-15"/>
    <n v="11"/>
    <x v="6"/>
    <s v="LAGA Cameroon"/>
    <x v="0"/>
    <n v="596.16233199999999"/>
  </r>
  <r>
    <d v="2023-10-25T00:00:00"/>
    <s v="Local Transport"/>
    <x v="0"/>
    <x v="3"/>
    <n v="1850"/>
    <n v="3.0702402936012705"/>
    <s v="11-i49-r"/>
    <n v="11"/>
    <x v="6"/>
    <s v="LAGA Cameroon"/>
    <x v="2"/>
    <n v="602.55870000000004"/>
  </r>
  <r>
    <d v="2023-10-25T00:00:00"/>
    <s v="Feeding"/>
    <x v="3"/>
    <x v="3"/>
    <n v="5000"/>
    <n v="8.2979467394628941"/>
    <s v="11-i49-r"/>
    <n v="11"/>
    <x v="6"/>
    <s v="LAGA Cameroon"/>
    <x v="2"/>
    <n v="602.55870000000004"/>
  </r>
  <r>
    <d v="2023-10-25T00:00:00"/>
    <s v="Lodging"/>
    <x v="3"/>
    <x v="3"/>
    <n v="10000"/>
    <n v="16.595893478925788"/>
    <s v="11-i49-16"/>
    <n v="11"/>
    <x v="6"/>
    <s v="LAGA Cameroon"/>
    <x v="2"/>
    <n v="602.55870000000004"/>
  </r>
  <r>
    <d v="2023-10-25T00:00:00"/>
    <s v="Local Transport"/>
    <x v="0"/>
    <x v="3"/>
    <n v="1900"/>
    <n v="3.1870514086757162"/>
    <s v="i54-r"/>
    <m/>
    <x v="7"/>
    <s v="LAGA Cameroon"/>
    <x v="0"/>
    <n v="596.16233199999999"/>
  </r>
  <r>
    <d v="2023-10-25T00:00:00"/>
    <s v="Yaounde-Bafang"/>
    <x v="0"/>
    <x v="3"/>
    <n v="4500"/>
    <n v="7.5482796521266966"/>
    <s v="10-i69-11"/>
    <n v="10"/>
    <x v="8"/>
    <s v="LAGA Cameroon"/>
    <x v="0"/>
    <n v="596.16233199999999"/>
  </r>
  <r>
    <d v="2023-10-25T00:00:00"/>
    <s v="Local Transport"/>
    <x v="0"/>
    <x v="3"/>
    <n v="1850"/>
    <n v="3.1031816347631973"/>
    <s v="10-i69-r"/>
    <n v="10"/>
    <x v="8"/>
    <s v="LAGA Cameroon"/>
    <x v="0"/>
    <n v="596.16233199999999"/>
  </r>
  <r>
    <d v="2023-10-25T00:00:00"/>
    <s v="Feeding"/>
    <x v="0"/>
    <x v="3"/>
    <n v="5000"/>
    <n v="8.3869773912518841"/>
    <s v="10-i69-r"/>
    <n v="10"/>
    <x v="8"/>
    <s v="LAGA Cameroon"/>
    <x v="0"/>
    <n v="596.16233199999999"/>
  </r>
  <r>
    <d v="2023-10-25T00:00:00"/>
    <s v="Lodging"/>
    <x v="3"/>
    <x v="3"/>
    <n v="10000"/>
    <n v="16.595893478925788"/>
    <s v="10-i69-12"/>
    <n v="10"/>
    <x v="8"/>
    <s v="LAGA Cameroon"/>
    <x v="2"/>
    <n v="602.55870000000004"/>
  </r>
  <r>
    <d v="2023-10-25T00:00:00"/>
    <s v="Local Transport"/>
    <x v="0"/>
    <x v="2"/>
    <n v="2000"/>
    <n v="3.3547909565007541"/>
    <s v="eri-r"/>
    <m/>
    <x v="9"/>
    <s v="LAGA Cameroon"/>
    <x v="1"/>
    <n v="596.16233199999999"/>
  </r>
  <r>
    <d v="2023-10-25T00:00:00"/>
    <s v="Local Transport"/>
    <x v="0"/>
    <x v="1"/>
    <n v="2000"/>
    <n v="3.3547909565007541"/>
    <s v="ste-r"/>
    <m/>
    <x v="10"/>
    <s v="LAGA Cameroon"/>
    <x v="0"/>
    <n v="596.16233199999999"/>
  </r>
  <r>
    <d v="2023-10-25T00:00:00"/>
    <s v="Feeding"/>
    <x v="3"/>
    <x v="1"/>
    <n v="5000"/>
    <n v="8.3869773912518841"/>
    <s v="ste-r"/>
    <m/>
    <x v="10"/>
    <s v="LAGA Cameroon"/>
    <x v="0"/>
    <n v="596.16233199999999"/>
  </r>
  <r>
    <d v="2023-10-25T00:00:00"/>
    <s v="Nanga-Ntui (clando)"/>
    <x v="0"/>
    <x v="1"/>
    <n v="2000"/>
    <n v="3.3547909565007541"/>
    <s v="ste-r"/>
    <m/>
    <x v="10"/>
    <s v="LAGA Cameroon"/>
    <x v="0"/>
    <n v="596.16233199999999"/>
  </r>
  <r>
    <d v="2023-10-25T00:00:00"/>
    <s v="lodging"/>
    <x v="3"/>
    <x v="1"/>
    <n v="10000"/>
    <n v="16.773954782503768"/>
    <s v="ste-10"/>
    <m/>
    <x v="10"/>
    <s v="LAGA Cameroon"/>
    <x v="0"/>
    <n v="596.16233199999999"/>
  </r>
  <r>
    <d v="2023-10-25T00:00:00"/>
    <s v="Yaoundé-Ntui"/>
    <x v="0"/>
    <x v="1"/>
    <n v="3000"/>
    <n v="5.0321864347511305"/>
    <s v="ste-11"/>
    <m/>
    <x v="10"/>
    <s v="LAGA Cameroon"/>
    <x v="0"/>
    <n v="596.16233199999999"/>
  </r>
  <r>
    <d v="2023-10-25T00:00:00"/>
    <s v="Local Transport"/>
    <x v="0"/>
    <x v="1"/>
    <n v="1500"/>
    <n v="2.5160932173755652"/>
    <s v="ste-11"/>
    <m/>
    <x v="10"/>
    <s v="LAGA Cameroon"/>
    <x v="0"/>
    <n v="596.16233199999999"/>
  </r>
  <r>
    <d v="2023-10-25T00:00:00"/>
    <s v="Feeding"/>
    <x v="3"/>
    <x v="1"/>
    <n v="3000"/>
    <n v="5.0321864347511305"/>
    <s v="ste-11"/>
    <m/>
    <x v="10"/>
    <s v="LAGA Cameroon"/>
    <x v="0"/>
    <n v="596.16233199999999"/>
  </r>
  <r>
    <d v="2023-10-25T00:00:00"/>
    <s v="lodging"/>
    <x v="3"/>
    <x v="1"/>
    <n v="15000"/>
    <n v="25.160932173755654"/>
    <s v="ste-11"/>
    <m/>
    <x v="10"/>
    <s v="LAGA Cameroon"/>
    <x v="0"/>
    <n v="596.16233199999999"/>
  </r>
  <r>
    <d v="2023-10-25T00:00:00"/>
    <s v="Local Transport"/>
    <x v="0"/>
    <x v="1"/>
    <n v="1400"/>
    <n v="2.3483536695505278"/>
    <s v="Love-r"/>
    <m/>
    <x v="11"/>
    <s v="LAGA Cameroon"/>
    <x v="0"/>
    <n v="596.16233199999999"/>
  </r>
  <r>
    <d v="2023-10-25T00:00:00"/>
    <s v="Local Transport"/>
    <x v="0"/>
    <x v="4"/>
    <n v="2400"/>
    <n v="4.0257491478009051"/>
    <s v="Uni-r"/>
    <m/>
    <x v="14"/>
    <s v="LAGA Cameroon"/>
    <x v="1"/>
    <n v="596.16233199999999"/>
  </r>
  <r>
    <d v="2023-10-25T00:00:00"/>
    <s v="Phone"/>
    <x v="2"/>
    <x v="2"/>
    <n v="5000"/>
    <n v="8.3869773912518841"/>
    <s v="Phone-273"/>
    <m/>
    <x v="2"/>
    <s v="LAGA Cameroon"/>
    <x v="1"/>
    <n v="596.16233199999999"/>
  </r>
  <r>
    <d v="2023-10-25T00:00:00"/>
    <s v="Phone"/>
    <x v="2"/>
    <x v="2"/>
    <n v="5000"/>
    <n v="8.3869773912518841"/>
    <s v="Phone-274"/>
    <m/>
    <x v="9"/>
    <s v="LAGA Cameroon"/>
    <x v="1"/>
    <n v="596.16233199999999"/>
  </r>
  <r>
    <d v="2023-10-25T00:00:00"/>
    <s v="Phone"/>
    <x v="2"/>
    <x v="1"/>
    <n v="5000"/>
    <n v="8.3869773912518841"/>
    <s v="Phone-275"/>
    <m/>
    <x v="1"/>
    <s v="LAGA Cameroon"/>
    <x v="0"/>
    <n v="596.16233199999999"/>
  </r>
  <r>
    <d v="2023-10-25T00:00:00"/>
    <s v="Phone"/>
    <x v="2"/>
    <x v="3"/>
    <n v="5000"/>
    <n v="8.3869773912518841"/>
    <s v="Phone-276"/>
    <m/>
    <x v="5"/>
    <s v="LAGA Cameroon"/>
    <x v="0"/>
    <n v="596.16233199999999"/>
  </r>
  <r>
    <d v="2023-10-25T00:00:00"/>
    <s v="Phone"/>
    <x v="2"/>
    <x v="0"/>
    <n v="2500"/>
    <n v="4.1934886956259421"/>
    <s v="Phone-277"/>
    <m/>
    <x v="0"/>
    <s v="LAGA Cameroon"/>
    <x v="0"/>
    <n v="596.16233199999999"/>
  </r>
  <r>
    <d v="2023-10-25T00:00:00"/>
    <s v="Phone"/>
    <x v="2"/>
    <x v="1"/>
    <n v="2500"/>
    <n v="4.1934886956259421"/>
    <s v="Phone-278"/>
    <m/>
    <x v="11"/>
    <s v="LAGA Cameroon"/>
    <x v="0"/>
    <n v="596.16233199999999"/>
  </r>
  <r>
    <d v="2023-10-25T00:00:00"/>
    <s v="Phone"/>
    <x v="2"/>
    <x v="1"/>
    <n v="2500"/>
    <n v="4.1934886956259421"/>
    <s v="Phone-279"/>
    <m/>
    <x v="10"/>
    <s v="LAGA Cameroon"/>
    <x v="0"/>
    <n v="596.16233199999999"/>
  </r>
  <r>
    <d v="2023-10-25T00:00:00"/>
    <s v="Phone"/>
    <x v="2"/>
    <x v="1"/>
    <n v="2500"/>
    <n v="4.1934886956259421"/>
    <s v="Phone-280"/>
    <m/>
    <x v="3"/>
    <s v="LAGA Cameroon"/>
    <x v="0"/>
    <n v="596.16233199999999"/>
  </r>
  <r>
    <d v="2023-10-25T00:00:00"/>
    <s v="Phone"/>
    <x v="2"/>
    <x v="3"/>
    <n v="2500"/>
    <n v="4.1934886956259421"/>
    <s v="Phone-281"/>
    <m/>
    <x v="6"/>
    <s v="LAGA Cameroon"/>
    <x v="0"/>
    <n v="596.16233199999999"/>
  </r>
  <r>
    <d v="2023-10-25T00:00:00"/>
    <s v="Phone"/>
    <x v="2"/>
    <x v="3"/>
    <n v="2500"/>
    <n v="4.1934886956259421"/>
    <s v="Phone-282"/>
    <m/>
    <x v="8"/>
    <s v="LAGA Cameroon"/>
    <x v="0"/>
    <n v="596.16233199999999"/>
  </r>
  <r>
    <d v="2023-10-25T00:00:00"/>
    <s v="Phone"/>
    <x v="2"/>
    <x v="3"/>
    <n v="2500"/>
    <n v="4.1934886956259421"/>
    <s v="Phone-283"/>
    <m/>
    <x v="13"/>
    <s v="LAGA Cameroon"/>
    <x v="0"/>
    <n v="596.16233199999999"/>
  </r>
  <r>
    <d v="2023-10-25T00:00:00"/>
    <s v="Phone"/>
    <x v="2"/>
    <x v="3"/>
    <n v="2500"/>
    <n v="4.1934886956259421"/>
    <s v="Phone-284"/>
    <m/>
    <x v="4"/>
    <s v="LAGA Cameroon"/>
    <x v="0"/>
    <n v="596.16233199999999"/>
  </r>
  <r>
    <d v="2023-10-25T00:00:00"/>
    <s v="Phone"/>
    <x v="2"/>
    <x v="3"/>
    <n v="2500"/>
    <n v="4.1934886956259421"/>
    <s v="Phone-285"/>
    <m/>
    <x v="7"/>
    <s v="LAGA Cameroon"/>
    <x v="0"/>
    <n v="596.16233199999999"/>
  </r>
  <r>
    <d v="2023-10-25T00:00:00"/>
    <s v="Phone"/>
    <x v="2"/>
    <x v="3"/>
    <n v="5000"/>
    <n v="8.3869773912518841"/>
    <s v="Phone-286"/>
    <m/>
    <x v="5"/>
    <s v="LAGA Cameroon"/>
    <x v="0"/>
    <n v="596.16233199999999"/>
  </r>
  <r>
    <d v="2023-10-25T00:00:00"/>
    <s v="Phone"/>
    <x v="2"/>
    <x v="4"/>
    <n v="2500"/>
    <n v="4.1934886956259421"/>
    <s v="Phone-287"/>
    <m/>
    <x v="14"/>
    <s v="LAGA Cameroon"/>
    <x v="1"/>
    <n v="596.16233199999999"/>
  </r>
  <r>
    <d v="2023-10-26T00:00:00"/>
    <s v="Local Transport"/>
    <x v="0"/>
    <x v="1"/>
    <n v="2000"/>
    <n v="3.3547909565007541"/>
    <s v="aim-r"/>
    <m/>
    <x v="1"/>
    <s v="LAGA Cameroon"/>
    <x v="0"/>
    <n v="596.16233199999999"/>
  </r>
  <r>
    <d v="2023-10-26T00:00:00"/>
    <s v="Yaounde-Ebolowa"/>
    <x v="0"/>
    <x v="1"/>
    <n v="2000"/>
    <n v="3.3547909565007541"/>
    <s v="aim-10"/>
    <m/>
    <x v="1"/>
    <s v="LAGA Cameroon"/>
    <x v="0"/>
    <n v="596.16233199999999"/>
  </r>
  <r>
    <d v="2023-10-26T00:00:00"/>
    <s v="Feeding"/>
    <x v="3"/>
    <x v="1"/>
    <n v="5000"/>
    <n v="8.3869773912518841"/>
    <s v="aim-r"/>
    <m/>
    <x v="1"/>
    <s v="LAGA Cameroon"/>
    <x v="0"/>
    <n v="596.16233199999999"/>
  </r>
  <r>
    <d v="2023-10-26T00:00:00"/>
    <s v="Lodging"/>
    <x v="3"/>
    <x v="1"/>
    <n v="10000"/>
    <n v="16.773954782503768"/>
    <s v="aim-11"/>
    <m/>
    <x v="1"/>
    <s v="LAGA Cameroon"/>
    <x v="0"/>
    <n v="596.16233199999999"/>
  </r>
  <r>
    <d v="2023-10-26T00:00:00"/>
    <s v="Local Transport"/>
    <x v="0"/>
    <x v="2"/>
    <n v="3500"/>
    <n v="5.8708841738763198"/>
    <s v="Arrey-r"/>
    <m/>
    <x v="2"/>
    <s v="LAGA Cameroon"/>
    <x v="1"/>
    <n v="596.16233199999999"/>
  </r>
  <r>
    <d v="2023-10-26T00:00:00"/>
    <s v="Local Transport"/>
    <x v="0"/>
    <x v="1"/>
    <n v="1200"/>
    <n v="2.0128745739004525"/>
    <s v="fr-r"/>
    <m/>
    <x v="3"/>
    <s v="LAGA Cameroon"/>
    <x v="0"/>
    <n v="596.16233199999999"/>
  </r>
  <r>
    <d v="2023-10-26T00:00:00"/>
    <s v="Local Transport"/>
    <x v="0"/>
    <x v="3"/>
    <n v="1500"/>
    <n v="2.5160932173755652"/>
    <s v="12-i23-r"/>
    <n v="12"/>
    <x v="4"/>
    <s v="LAGA Cameroon"/>
    <x v="0"/>
    <n v="596.16233199999999"/>
  </r>
  <r>
    <d v="2023-10-26T00:00:00"/>
    <s v="Feeding"/>
    <x v="3"/>
    <x v="3"/>
    <n v="3000"/>
    <n v="5.0321864347511305"/>
    <s v="12-i23-r"/>
    <n v="12"/>
    <x v="4"/>
    <s v="LAGA Cameroon"/>
    <x v="0"/>
    <n v="596.16233199999999"/>
  </r>
  <r>
    <d v="2023-10-26T00:00:00"/>
    <s v="Drinks with Informants"/>
    <x v="4"/>
    <x v="3"/>
    <n v="4000"/>
    <n v="6.7095819130015082"/>
    <s v="12-i23-r"/>
    <n v="12"/>
    <x v="4"/>
    <s v="LAGA Cameroon"/>
    <x v="0"/>
    <n v="596.16233199999999"/>
  </r>
  <r>
    <d v="2023-10-26T00:00:00"/>
    <s v="Lodging"/>
    <x v="3"/>
    <x v="3"/>
    <n v="8000"/>
    <n v="13.27671478314063"/>
    <s v="12-i23-13"/>
    <n v="12"/>
    <x v="4"/>
    <s v="LAGA Cameroon"/>
    <x v="2"/>
    <n v="602.55870000000004"/>
  </r>
  <r>
    <d v="2023-10-26T00:00:00"/>
    <s v="Yaounde-Ebolowa"/>
    <x v="0"/>
    <x v="3"/>
    <n v="2000"/>
    <n v="3.3547909565007541"/>
    <s v="i27-9"/>
    <m/>
    <x v="5"/>
    <s v="LAGA Cameroon"/>
    <x v="0"/>
    <n v="596.16233199999999"/>
  </r>
  <r>
    <d v="2023-10-26T00:00:00"/>
    <s v="Local Transport"/>
    <x v="0"/>
    <x v="3"/>
    <n v="1900"/>
    <n v="3.1870514086757162"/>
    <s v="i27-r"/>
    <m/>
    <x v="5"/>
    <s v="LAGA Cameroon"/>
    <x v="0"/>
    <n v="596.16233199999999"/>
  </r>
  <r>
    <d v="2023-10-26T00:00:00"/>
    <s v="Feeding"/>
    <x v="0"/>
    <x v="3"/>
    <n v="5000"/>
    <n v="8.3869773912518841"/>
    <s v="i27-r"/>
    <m/>
    <x v="5"/>
    <s v="LAGA Cameroon"/>
    <x v="0"/>
    <n v="596.16233199999999"/>
  </r>
  <r>
    <d v="2023-10-26T00:00:00"/>
    <s v="Lodging"/>
    <x v="0"/>
    <x v="3"/>
    <n v="10000"/>
    <n v="16.773954782503768"/>
    <s v="i27-10"/>
    <m/>
    <x v="5"/>
    <s v="LAGA Cameroon"/>
    <x v="0"/>
    <n v="596.16233199999999"/>
  </r>
  <r>
    <d v="2023-10-26T00:00:00"/>
    <s v="Dschang-fongo"/>
    <x v="0"/>
    <x v="3"/>
    <n v="5000"/>
    <n v="8.3869773912518841"/>
    <s v="11-i49-r"/>
    <n v="11"/>
    <x v="6"/>
    <s v="LAGA Cameroon"/>
    <x v="0"/>
    <n v="596.16233199999999"/>
  </r>
  <r>
    <d v="2023-10-26T00:00:00"/>
    <s v="Fongo-dshang"/>
    <x v="0"/>
    <x v="3"/>
    <n v="5000"/>
    <n v="8.3869773912518841"/>
    <s v="11-i49-r"/>
    <n v="11"/>
    <x v="6"/>
    <s v="LAGA Cameroon"/>
    <x v="0"/>
    <n v="596.16233199999999"/>
  </r>
  <r>
    <d v="2023-10-26T00:00:00"/>
    <s v="Local Transport"/>
    <x v="0"/>
    <x v="3"/>
    <n v="1900"/>
    <n v="3.1870514086757162"/>
    <s v="11-i49-r"/>
    <n v="11"/>
    <x v="6"/>
    <s v="LAGA Cameroon"/>
    <x v="0"/>
    <n v="596.16233199999999"/>
  </r>
  <r>
    <d v="2023-10-26T00:00:00"/>
    <s v="Feeding"/>
    <x v="3"/>
    <x v="3"/>
    <n v="5000"/>
    <n v="8.2979467394628941"/>
    <s v="11-i49-r"/>
    <n v="11"/>
    <x v="6"/>
    <s v="LAGA Cameroon"/>
    <x v="2"/>
    <n v="602.55870000000004"/>
  </r>
  <r>
    <d v="2023-10-26T00:00:00"/>
    <s v="Lodging"/>
    <x v="3"/>
    <x v="3"/>
    <n v="10000"/>
    <n v="16.773954782503768"/>
    <s v="11-i49-16"/>
    <n v="11"/>
    <x v="6"/>
    <s v="LAGA Cameroon"/>
    <x v="0"/>
    <n v="596.16233199999999"/>
  </r>
  <r>
    <d v="2023-10-26T00:00:00"/>
    <s v="Drinks with informant"/>
    <x v="4"/>
    <x v="3"/>
    <n v="1800"/>
    <n v="3.0193118608506784"/>
    <s v="11-i49-r"/>
    <n v="11"/>
    <x v="6"/>
    <s v="LAGA Cameroon"/>
    <x v="0"/>
    <n v="596.16233199999999"/>
  </r>
  <r>
    <d v="2023-10-26T00:00:00"/>
    <s v="Local Transport"/>
    <x v="0"/>
    <x v="3"/>
    <n v="2800"/>
    <n v="4.6967073391010556"/>
    <s v="i54-r"/>
    <m/>
    <x v="7"/>
    <s v="LAGA Cameroon"/>
    <x v="0"/>
    <n v="596.16233199999999"/>
  </r>
  <r>
    <d v="2023-10-26T00:00:00"/>
    <s v="Bafang-Sohok"/>
    <x v="0"/>
    <x v="3"/>
    <n v="8000"/>
    <n v="13.419163826003016"/>
    <s v="10-i69-r"/>
    <n v="10"/>
    <x v="8"/>
    <s v="LAGA Cameroon"/>
    <x v="0"/>
    <n v="596.16233199999999"/>
  </r>
  <r>
    <d v="2023-10-26T00:00:00"/>
    <s v="Sohok-Ndocksamba"/>
    <x v="0"/>
    <x v="3"/>
    <n v="2000"/>
    <n v="3.3547909565007541"/>
    <s v="10-i69-r"/>
    <n v="10"/>
    <x v="8"/>
    <s v="LAGA Cameroon"/>
    <x v="0"/>
    <n v="596.16233199999999"/>
  </r>
  <r>
    <d v="2023-10-26T00:00:00"/>
    <s v="Ndocksamba-Bafang"/>
    <x v="0"/>
    <x v="3"/>
    <n v="8000"/>
    <n v="13.419163826003016"/>
    <s v="10-i69-r"/>
    <n v="10"/>
    <x v="8"/>
    <s v="LAGA Cameroon"/>
    <x v="0"/>
    <n v="596.16233199999999"/>
  </r>
  <r>
    <d v="2023-10-26T00:00:00"/>
    <s v="Local Transport"/>
    <x v="0"/>
    <x v="3"/>
    <n v="1950"/>
    <n v="3.2709211825882352"/>
    <s v="10-i69-r"/>
    <n v="10"/>
    <x v="8"/>
    <s v="LAGA Cameroon"/>
    <x v="0"/>
    <n v="596.16233199999999"/>
  </r>
  <r>
    <d v="2023-10-26T00:00:00"/>
    <s v="Drinks with informant"/>
    <x v="4"/>
    <x v="3"/>
    <n v="3000"/>
    <n v="5.0321864347511305"/>
    <s v="10-i69-r"/>
    <n v="10"/>
    <x v="8"/>
    <s v="LAGA Cameroon"/>
    <x v="0"/>
    <n v="596.16233199999999"/>
  </r>
  <r>
    <d v="2023-10-26T00:00:00"/>
    <s v="Feeding"/>
    <x v="3"/>
    <x v="3"/>
    <n v="5000"/>
    <n v="8.3869773912518841"/>
    <s v="10-i69-r"/>
    <n v="10"/>
    <x v="8"/>
    <s v="LAGA Cameroon"/>
    <x v="0"/>
    <n v="596.16233199999999"/>
  </r>
  <r>
    <d v="2023-10-26T00:00:00"/>
    <s v="Lodging"/>
    <x v="3"/>
    <x v="3"/>
    <n v="10000"/>
    <n v="16.773954782503768"/>
    <s v="10-i69-12"/>
    <n v="10"/>
    <x v="8"/>
    <s v="LAGA Cameroon"/>
    <x v="0"/>
    <n v="596.16233199999999"/>
  </r>
  <r>
    <d v="2023-10-26T00:00:00"/>
    <s v="Local Transport"/>
    <x v="0"/>
    <x v="2"/>
    <n v="1700"/>
    <n v="2.851572313025641"/>
    <s v="eri-r"/>
    <m/>
    <x v="9"/>
    <s v="LAGA Cameroon"/>
    <x v="1"/>
    <n v="596.16233199999999"/>
  </r>
  <r>
    <d v="2023-10-26T00:00:00"/>
    <s v="Local Transport"/>
    <x v="0"/>
    <x v="1"/>
    <n v="1500"/>
    <n v="2.5160932173755652"/>
    <s v="ste-11"/>
    <m/>
    <x v="10"/>
    <s v="LAGA Cameroon"/>
    <x v="0"/>
    <n v="596.16233199999999"/>
  </r>
  <r>
    <d v="2023-10-26T00:00:00"/>
    <s v="Feeding"/>
    <x v="3"/>
    <x v="1"/>
    <n v="3000"/>
    <n v="5.0321864347511305"/>
    <s v="ste-11"/>
    <m/>
    <x v="10"/>
    <s v="LAGA Cameroon"/>
    <x v="0"/>
    <n v="596.16233199999999"/>
  </r>
  <r>
    <d v="2023-10-26T00:00:00"/>
    <s v="Ntui-Yaoundé "/>
    <x v="0"/>
    <x v="1"/>
    <n v="3000"/>
    <n v="5.0321864347511305"/>
    <s v="ste-11"/>
    <m/>
    <x v="10"/>
    <s v="LAGA Cameroon"/>
    <x v="0"/>
    <n v="596.16233199999999"/>
  </r>
  <r>
    <d v="2023-10-26T00:00:00"/>
    <s v="Yaoundé-Ntui"/>
    <x v="0"/>
    <x v="1"/>
    <n v="1500"/>
    <n v="2.5160932173755652"/>
    <s v="ste-12"/>
    <m/>
    <x v="10"/>
    <s v="LAGA Cameroon"/>
    <x v="0"/>
    <n v="596.16233199999999"/>
  </r>
  <r>
    <d v="2023-10-26T00:00:00"/>
    <s v="Local Transport"/>
    <x v="0"/>
    <x v="1"/>
    <n v="2000"/>
    <n v="3.3547909565007541"/>
    <s v="ste-12"/>
    <m/>
    <x v="10"/>
    <s v="LAGA Cameroon"/>
    <x v="0"/>
    <n v="596.16233199999999"/>
  </r>
  <r>
    <d v="2023-10-26T00:00:00"/>
    <s v="Feeding"/>
    <x v="3"/>
    <x v="1"/>
    <n v="5000"/>
    <n v="8.3869773912518841"/>
    <s v="ste-12"/>
    <m/>
    <x v="10"/>
    <s v="LAGA Cameroon"/>
    <x v="0"/>
    <n v="596.16233199999999"/>
  </r>
  <r>
    <d v="2023-10-26T00:00:00"/>
    <s v="Ntui-Yaoundé "/>
    <x v="0"/>
    <x v="1"/>
    <n v="1500"/>
    <n v="2.5160932173755652"/>
    <s v="ste-12"/>
    <m/>
    <x v="10"/>
    <s v="LAGA Cameroon"/>
    <x v="0"/>
    <n v="596.16233199999999"/>
  </r>
  <r>
    <d v="2023-10-26T00:00:00"/>
    <s v="Yaoundé-Ntui"/>
    <x v="0"/>
    <x v="1"/>
    <n v="1500"/>
    <n v="2.5160932173755652"/>
    <s v="ste-13"/>
    <m/>
    <x v="10"/>
    <s v="LAGA Cameroon"/>
    <x v="0"/>
    <n v="596.16233199999999"/>
  </r>
  <r>
    <d v="2023-10-26T00:00:00"/>
    <s v="Local Transport"/>
    <x v="0"/>
    <x v="1"/>
    <n v="2000"/>
    <n v="3.3547909565007541"/>
    <s v="ste-13"/>
    <m/>
    <x v="10"/>
    <s v="LAGA Cameroon"/>
    <x v="0"/>
    <n v="596.16233199999999"/>
  </r>
  <r>
    <d v="2023-10-26T00:00:00"/>
    <s v="Feeding"/>
    <x v="3"/>
    <x v="1"/>
    <n v="5000"/>
    <n v="8.3869773912518841"/>
    <s v="ste-13"/>
    <m/>
    <x v="10"/>
    <s v="LAGA Cameroon"/>
    <x v="0"/>
    <n v="596.16233199999999"/>
  </r>
  <r>
    <d v="2023-10-26T00:00:00"/>
    <s v="Ntui-Yaoundé "/>
    <x v="0"/>
    <x v="1"/>
    <n v="1500"/>
    <n v="2.5160932173755652"/>
    <s v="ste-13"/>
    <m/>
    <x v="10"/>
    <s v="LAGA Cameroon"/>
    <x v="0"/>
    <n v="596.16233199999999"/>
  </r>
  <r>
    <d v="2023-10-26T00:00:00"/>
    <s v="Yaoundé-Ntui"/>
    <x v="0"/>
    <x v="1"/>
    <n v="1500"/>
    <n v="2.5160932173755652"/>
    <s v="ste-14"/>
    <m/>
    <x v="10"/>
    <s v="LAGA Cameroon"/>
    <x v="0"/>
    <n v="596.16233199999999"/>
  </r>
  <r>
    <d v="2023-10-26T00:00:00"/>
    <s v="Local Transport"/>
    <x v="0"/>
    <x v="1"/>
    <n v="2000"/>
    <n v="3.3547909565007541"/>
    <s v="ste-14"/>
    <m/>
    <x v="10"/>
    <s v="LAGA Cameroon"/>
    <x v="0"/>
    <n v="596.16233199999999"/>
  </r>
  <r>
    <d v="2023-10-26T00:00:00"/>
    <s v="Feeding"/>
    <x v="3"/>
    <x v="1"/>
    <n v="5000"/>
    <n v="8.3869773912518841"/>
    <s v="ste-14"/>
    <m/>
    <x v="10"/>
    <s v="LAGA Cameroon"/>
    <x v="0"/>
    <n v="596.16233199999999"/>
  </r>
  <r>
    <d v="2023-10-26T00:00:00"/>
    <s v="Ntui-Yaoundé "/>
    <x v="0"/>
    <x v="1"/>
    <n v="1500"/>
    <n v="2.5160932173755652"/>
    <s v="ste-14"/>
    <m/>
    <x v="10"/>
    <s v="LAGA Cameroon"/>
    <x v="0"/>
    <n v="596.16233199999999"/>
  </r>
  <r>
    <d v="2023-10-26T00:00:00"/>
    <s v="Yaoundé-Ntui"/>
    <x v="0"/>
    <x v="1"/>
    <n v="1500"/>
    <n v="2.5160932173755652"/>
    <s v="ste-15"/>
    <m/>
    <x v="10"/>
    <s v="LAGA Cameroon"/>
    <x v="0"/>
    <n v="596.16233199999999"/>
  </r>
  <r>
    <d v="2023-10-26T00:00:00"/>
    <s v="Local Transport"/>
    <x v="0"/>
    <x v="1"/>
    <n v="2000"/>
    <n v="3.3547909565007541"/>
    <s v="ste-15"/>
    <m/>
    <x v="10"/>
    <s v="LAGA Cameroon"/>
    <x v="0"/>
    <n v="596.16233199999999"/>
  </r>
  <r>
    <d v="2023-10-26T00:00:00"/>
    <s v="Feeding"/>
    <x v="3"/>
    <x v="1"/>
    <n v="5000"/>
    <n v="8.3869773912518841"/>
    <s v="ste-15"/>
    <m/>
    <x v="10"/>
    <s v="LAGA Cameroon"/>
    <x v="0"/>
    <n v="596.16233199999999"/>
  </r>
  <r>
    <d v="2023-10-26T00:00:00"/>
    <s v="Ntui-Yaoundé "/>
    <x v="0"/>
    <x v="1"/>
    <n v="1500"/>
    <n v="2.5160932173755652"/>
    <s v="ste-15"/>
    <m/>
    <x v="10"/>
    <s v="LAGA Cameroon"/>
    <x v="0"/>
    <n v="596.16233199999999"/>
  </r>
  <r>
    <d v="2023-10-26T00:00:00"/>
    <s v="Local Transport"/>
    <x v="0"/>
    <x v="1"/>
    <n v="2000"/>
    <n v="3.3547909565007541"/>
    <s v="ste-r"/>
    <m/>
    <x v="10"/>
    <s v="LAGA Cameroon"/>
    <x v="0"/>
    <n v="596.16233199999999"/>
  </r>
  <r>
    <d v="2023-10-26T00:00:00"/>
    <s v="Feeding"/>
    <x v="3"/>
    <x v="1"/>
    <n v="5000"/>
    <n v="8.3869773912518841"/>
    <s v="ste-r"/>
    <m/>
    <x v="10"/>
    <s v="LAGA Cameroon"/>
    <x v="0"/>
    <n v="596.16233199999999"/>
  </r>
  <r>
    <d v="2023-10-26T00:00:00"/>
    <s v="Ntui-Yaoundé "/>
    <x v="0"/>
    <x v="1"/>
    <n v="1500"/>
    <n v="2.5160932173755652"/>
    <s v="ste-16"/>
    <m/>
    <x v="10"/>
    <s v="LAGA Cameroon"/>
    <x v="0"/>
    <n v="596.16233199999999"/>
  </r>
  <r>
    <d v="2023-10-26T00:00:00"/>
    <s v="Local Transport"/>
    <x v="0"/>
    <x v="1"/>
    <n v="1500"/>
    <n v="2.5160932173755652"/>
    <s v="Love-r"/>
    <m/>
    <x v="11"/>
    <s v="LAGA Cameroon"/>
    <x v="0"/>
    <n v="596.16233199999999"/>
  </r>
  <r>
    <d v="2023-10-26T00:00:00"/>
    <s v="Local Transport"/>
    <x v="0"/>
    <x v="4"/>
    <n v="2500"/>
    <n v="4.1934886956259421"/>
    <s v="Uni-r"/>
    <m/>
    <x v="14"/>
    <s v="LAGA Cameroon"/>
    <x v="1"/>
    <n v="596.16233199999999"/>
  </r>
  <r>
    <d v="2023-10-26T00:00:00"/>
    <s v="Phone"/>
    <x v="2"/>
    <x v="2"/>
    <n v="5000"/>
    <n v="8.3869773912518841"/>
    <s v="Phone-288"/>
    <m/>
    <x v="2"/>
    <s v="LAGA Cameroon"/>
    <x v="1"/>
    <n v="596.16233199999999"/>
  </r>
  <r>
    <d v="2023-10-26T00:00:00"/>
    <s v="Phone"/>
    <x v="2"/>
    <x v="2"/>
    <n v="5000"/>
    <n v="8.3869773912518841"/>
    <s v="Phone-289"/>
    <m/>
    <x v="9"/>
    <s v="LAGA Cameroon"/>
    <x v="1"/>
    <n v="596.16233199999999"/>
  </r>
  <r>
    <d v="2023-10-26T00:00:00"/>
    <s v="Phone"/>
    <x v="2"/>
    <x v="1"/>
    <n v="5000"/>
    <n v="8.3869773912518841"/>
    <s v="Phone-290"/>
    <m/>
    <x v="1"/>
    <s v="LAGA Cameroon"/>
    <x v="0"/>
    <n v="596.16233199999999"/>
  </r>
  <r>
    <d v="2023-10-26T00:00:00"/>
    <s v="Phone"/>
    <x v="2"/>
    <x v="3"/>
    <n v="5000"/>
    <n v="8.3869773912518841"/>
    <s v="Phone-291"/>
    <m/>
    <x v="5"/>
    <s v="LAGA Cameroon"/>
    <x v="0"/>
    <n v="596.16233199999999"/>
  </r>
  <r>
    <d v="2023-10-26T00:00:00"/>
    <s v="Phone"/>
    <x v="2"/>
    <x v="0"/>
    <n v="2500"/>
    <n v="4.1934886956259421"/>
    <s v="Phone-292"/>
    <m/>
    <x v="0"/>
    <s v="LAGA Cameroon"/>
    <x v="0"/>
    <n v="596.16233199999999"/>
  </r>
  <r>
    <d v="2023-10-26T00:00:00"/>
    <s v="Phone"/>
    <x v="2"/>
    <x v="1"/>
    <n v="2500"/>
    <n v="4.1934886956259421"/>
    <s v="Phone-293"/>
    <m/>
    <x v="11"/>
    <s v="LAGA Cameroon"/>
    <x v="0"/>
    <n v="596.16233199999999"/>
  </r>
  <r>
    <d v="2023-10-26T00:00:00"/>
    <s v="Phone"/>
    <x v="2"/>
    <x v="1"/>
    <n v="2500"/>
    <n v="4.1934886956259421"/>
    <s v="Phone-294"/>
    <m/>
    <x v="10"/>
    <s v="LAGA Cameroon"/>
    <x v="0"/>
    <n v="596.16233199999999"/>
  </r>
  <r>
    <d v="2023-10-26T00:00:00"/>
    <s v="Phone"/>
    <x v="2"/>
    <x v="1"/>
    <n v="2500"/>
    <n v="4.1934886956259421"/>
    <s v="Phone-295"/>
    <m/>
    <x v="3"/>
    <s v="LAGA Cameroon"/>
    <x v="0"/>
    <n v="596.16233199999999"/>
  </r>
  <r>
    <d v="2023-10-26T00:00:00"/>
    <s v="Phone"/>
    <x v="2"/>
    <x v="3"/>
    <n v="2500"/>
    <n v="4.1934886956259421"/>
    <s v="Phone-296"/>
    <m/>
    <x v="6"/>
    <s v="LAGA Cameroon"/>
    <x v="0"/>
    <n v="596.16233199999999"/>
  </r>
  <r>
    <d v="2023-10-26T00:00:00"/>
    <s v="Phone"/>
    <x v="2"/>
    <x v="3"/>
    <n v="2500"/>
    <n v="4.1934886956259421"/>
    <s v="Phone-297"/>
    <m/>
    <x v="8"/>
    <s v="LAGA Cameroon"/>
    <x v="0"/>
    <n v="596.16233199999999"/>
  </r>
  <r>
    <d v="2023-10-26T00:00:00"/>
    <s v="Phone"/>
    <x v="2"/>
    <x v="3"/>
    <n v="2500"/>
    <n v="4.1934886956259421"/>
    <s v="Phone-298"/>
    <m/>
    <x v="13"/>
    <s v="LAGA Cameroon"/>
    <x v="0"/>
    <n v="596.16233199999999"/>
  </r>
  <r>
    <d v="2023-10-26T00:00:00"/>
    <s v="Phone"/>
    <x v="2"/>
    <x v="3"/>
    <n v="2500"/>
    <n v="4.1934886956259421"/>
    <s v="Phone-299"/>
    <m/>
    <x v="4"/>
    <s v="LAGA Cameroon"/>
    <x v="0"/>
    <n v="596.16233199999999"/>
  </r>
  <r>
    <d v="2023-10-26T00:00:00"/>
    <s v="Phone"/>
    <x v="2"/>
    <x v="3"/>
    <n v="2500"/>
    <n v="4.1934886956259421"/>
    <s v="Phone-300"/>
    <m/>
    <x v="7"/>
    <s v="LAGA Cameroon"/>
    <x v="0"/>
    <n v="596.16233199999999"/>
  </r>
  <r>
    <d v="2023-10-26T00:00:00"/>
    <s v="Phone"/>
    <x v="2"/>
    <x v="4"/>
    <n v="2500"/>
    <n v="4.1934886956259421"/>
    <s v="Phone-301"/>
    <m/>
    <x v="14"/>
    <s v="LAGA Cameroon"/>
    <x v="1"/>
    <n v="596.16233199999999"/>
  </r>
  <r>
    <d v="2023-10-27T00:00:00"/>
    <s v="Local Transport"/>
    <x v="0"/>
    <x v="0"/>
    <n v="1600"/>
    <n v="2.6838327652006031"/>
    <s v="ann-r"/>
    <m/>
    <x v="0"/>
    <s v="LAGA Cameroon"/>
    <x v="0"/>
    <n v="596.16233199999999"/>
  </r>
  <r>
    <d v="2023-10-27T00:00:00"/>
    <s v="Local Transport"/>
    <x v="0"/>
    <x v="1"/>
    <n v="2000"/>
    <n v="3.3547909565007541"/>
    <s v="aim-r"/>
    <m/>
    <x v="1"/>
    <s v="LAGA Cameroon"/>
    <x v="0"/>
    <n v="596.16233199999999"/>
  </r>
  <r>
    <d v="2023-10-27T00:00:00"/>
    <s v="Feeding"/>
    <x v="3"/>
    <x v="1"/>
    <n v="5000"/>
    <n v="8.3869773912518841"/>
    <s v="aim-r"/>
    <m/>
    <x v="1"/>
    <s v="LAGA Cameroon"/>
    <x v="0"/>
    <n v="596.16233199999999"/>
  </r>
  <r>
    <d v="2023-10-27T00:00:00"/>
    <s v="Ebolowa-Yaounde"/>
    <x v="0"/>
    <x v="1"/>
    <n v="2000"/>
    <n v="3.3547909565007541"/>
    <s v="aim-12"/>
    <m/>
    <x v="1"/>
    <s v="LAGA Cameroon"/>
    <x v="0"/>
    <n v="596.16233199999999"/>
  </r>
  <r>
    <d v="2023-10-27T00:00:00"/>
    <s v="Local Transport"/>
    <x v="0"/>
    <x v="2"/>
    <n v="2900"/>
    <n v="4.8644468869260935"/>
    <s v="Arrey-r"/>
    <m/>
    <x v="2"/>
    <s v="LAGA Cameroon"/>
    <x v="1"/>
    <n v="596.16233199999999"/>
  </r>
  <r>
    <d v="2023-10-27T00:00:00"/>
    <s v="Local Transport"/>
    <x v="0"/>
    <x v="3"/>
    <n v="1950"/>
    <n v="3.2709211825882352"/>
    <s v="i95-r"/>
    <m/>
    <x v="13"/>
    <s v="LAGA Cameroon"/>
    <x v="0"/>
    <n v="596.16233199999999"/>
  </r>
  <r>
    <d v="2023-10-27T00:00:00"/>
    <s v="Local Transport"/>
    <x v="0"/>
    <x v="1"/>
    <n v="1350"/>
    <n v="2.2644838956380089"/>
    <s v="fr-r"/>
    <m/>
    <x v="3"/>
    <s v="LAGA Cameroon"/>
    <x v="0"/>
    <n v="596.16233199999999"/>
  </r>
  <r>
    <d v="2023-10-27T00:00:00"/>
    <s v="djoum-sangmelima"/>
    <x v="0"/>
    <x v="3"/>
    <n v="1500"/>
    <n v="2.5160932173755652"/>
    <s v="12-i23-14"/>
    <n v="12"/>
    <x v="4"/>
    <s v="LAGA Cameroon"/>
    <x v="0"/>
    <n v="596.16233199999999"/>
  </r>
  <r>
    <d v="2023-10-27T00:00:00"/>
    <s v="sangmelima-Yaounde"/>
    <x v="0"/>
    <x v="3"/>
    <n v="2000"/>
    <n v="3.3547909565007541"/>
    <s v="12-i23-15"/>
    <n v="12"/>
    <x v="4"/>
    <s v="LAGA Cameroon"/>
    <x v="0"/>
    <n v="596.16233199999999"/>
  </r>
  <r>
    <d v="2023-10-27T00:00:00"/>
    <s v="Local Transport"/>
    <x v="0"/>
    <x v="3"/>
    <n v="1000"/>
    <n v="1.677395478250377"/>
    <s v="12-i23-r"/>
    <n v="12"/>
    <x v="4"/>
    <s v="LAGA Cameroon"/>
    <x v="0"/>
    <n v="596.16233199999999"/>
  </r>
  <r>
    <d v="2023-10-27T00:00:00"/>
    <s v="Feeding"/>
    <x v="3"/>
    <x v="3"/>
    <n v="3000"/>
    <n v="5.0321864347511305"/>
    <s v="12-i23-r"/>
    <n v="12"/>
    <x v="4"/>
    <s v="LAGA Cameroon"/>
    <x v="0"/>
    <n v="596.16233199999999"/>
  </r>
  <r>
    <d v="2023-10-27T00:00:00"/>
    <s v="Local Transport"/>
    <x v="0"/>
    <x v="3"/>
    <n v="1950"/>
    <n v="3.2709211825882352"/>
    <s v="i27-r"/>
    <m/>
    <x v="5"/>
    <s v="LAGA Cameroon"/>
    <x v="0"/>
    <n v="596.16233199999999"/>
  </r>
  <r>
    <d v="2023-10-27T00:00:00"/>
    <s v="Drinks with Informants"/>
    <x v="4"/>
    <x v="3"/>
    <n v="3200"/>
    <n v="5.3676655304012062"/>
    <s v="i27-r"/>
    <m/>
    <x v="5"/>
    <s v="LAGA Cameroon"/>
    <x v="0"/>
    <n v="596.16233199999999"/>
  </r>
  <r>
    <d v="2023-10-27T00:00:00"/>
    <s v="Feeding"/>
    <x v="0"/>
    <x v="3"/>
    <n v="5000"/>
    <n v="8.3869773912518841"/>
    <s v="i27-r"/>
    <m/>
    <x v="5"/>
    <s v="LAGA Cameroon"/>
    <x v="0"/>
    <n v="596.16233199999999"/>
  </r>
  <r>
    <d v="2023-10-27T00:00:00"/>
    <s v="Ebolowa-Ebolowa"/>
    <x v="0"/>
    <x v="3"/>
    <n v="2000"/>
    <n v="3.3547909565007541"/>
    <s v="i27-11"/>
    <m/>
    <x v="5"/>
    <s v="LAGA Cameroon"/>
    <x v="0"/>
    <n v="596.16233199999999"/>
  </r>
  <r>
    <d v="2023-10-27T00:00:00"/>
    <s v="Dschang-Fotetsa"/>
    <x v="0"/>
    <x v="3"/>
    <n v="3500"/>
    <n v="5.8708841738763198"/>
    <s v="11-i49-r"/>
    <n v="11"/>
    <x v="6"/>
    <s v="LAGA Cameroon"/>
    <x v="0"/>
    <n v="596.16233199999999"/>
  </r>
  <r>
    <d v="2023-10-27T00:00:00"/>
    <s v="Fotetsa-dshang"/>
    <x v="0"/>
    <x v="3"/>
    <n v="3500"/>
    <n v="5.8708841738763198"/>
    <s v="11-i49-r"/>
    <n v="11"/>
    <x v="6"/>
    <s v="LAGA Cameroon"/>
    <x v="0"/>
    <n v="596.16233199999999"/>
  </r>
  <r>
    <d v="2023-10-27T00:00:00"/>
    <s v="Dschang-Yaounde"/>
    <x v="0"/>
    <x v="3"/>
    <n v="8000"/>
    <n v="13.419163826003016"/>
    <s v="11-i49-17"/>
    <n v="11"/>
    <x v="6"/>
    <s v="LAGA Cameroon"/>
    <x v="0"/>
    <n v="596.16233199999999"/>
  </r>
  <r>
    <d v="2023-10-27T00:00:00"/>
    <s v="Local Transport"/>
    <x v="0"/>
    <x v="3"/>
    <n v="4500"/>
    <n v="7.5482796521266966"/>
    <s v="11-i49-r"/>
    <n v="11"/>
    <x v="6"/>
    <s v="LAGA Cameroon"/>
    <x v="0"/>
    <n v="596.16233199999999"/>
  </r>
  <r>
    <d v="2023-10-27T00:00:00"/>
    <s v="Feeding"/>
    <x v="3"/>
    <x v="3"/>
    <n v="5000"/>
    <n v="8.3869773912518841"/>
    <s v="11-i49-r"/>
    <n v="11"/>
    <x v="6"/>
    <s v="LAGA Cameroon"/>
    <x v="0"/>
    <n v="596.16233199999999"/>
  </r>
  <r>
    <d v="2023-10-27T00:00:00"/>
    <s v="Drinks with informant"/>
    <x v="4"/>
    <x v="3"/>
    <n v="1500"/>
    <n v="2.5160932173755652"/>
    <s v="11-i49-r"/>
    <n v="11"/>
    <x v="6"/>
    <s v="LAGA Cameroon"/>
    <x v="0"/>
    <n v="596.16233199999999"/>
  </r>
  <r>
    <d v="2023-10-27T00:00:00"/>
    <s v="Local Transport"/>
    <x v="0"/>
    <x v="3"/>
    <n v="1900"/>
    <n v="3.1870514086757162"/>
    <s v="i54-r"/>
    <m/>
    <x v="7"/>
    <s v="LAGA Cameroon"/>
    <x v="0"/>
    <n v="596.16233199999999"/>
  </r>
  <r>
    <d v="2023-10-27T00:00:00"/>
    <s v="Bafang-Yaounde"/>
    <x v="0"/>
    <x v="3"/>
    <n v="4500"/>
    <n v="7.5482796521266966"/>
    <s v="10-i69-13"/>
    <n v="10"/>
    <x v="8"/>
    <s v="LAGA Cameroon"/>
    <x v="0"/>
    <n v="596.16233199999999"/>
  </r>
  <r>
    <d v="2023-10-27T00:00:00"/>
    <s v="Feeding"/>
    <x v="3"/>
    <x v="3"/>
    <n v="5000"/>
    <n v="8.3869773912518841"/>
    <s v="10-i69-r"/>
    <n v="10"/>
    <x v="8"/>
    <s v="LAGA Cameroon"/>
    <x v="0"/>
    <n v="596.16233199999999"/>
  </r>
  <r>
    <d v="2023-10-27T00:00:00"/>
    <s v="Local Transport"/>
    <x v="0"/>
    <x v="3"/>
    <n v="1900"/>
    <n v="3.1870514086757162"/>
    <s v="10-i69-r"/>
    <n v="10"/>
    <x v="8"/>
    <s v="LAGA Cameroon"/>
    <x v="0"/>
    <n v="596.16233199999999"/>
  </r>
  <r>
    <d v="2023-10-27T00:00:00"/>
    <s v="Local Transport"/>
    <x v="0"/>
    <x v="2"/>
    <n v="1800"/>
    <n v="3.0193118608506784"/>
    <s v="eri-r"/>
    <m/>
    <x v="9"/>
    <s v="LAGA Cameroon"/>
    <x v="1"/>
    <n v="596.16233199999999"/>
  </r>
  <r>
    <d v="2023-10-27T00:00:00"/>
    <s v="Local Transport"/>
    <x v="0"/>
    <x v="1"/>
    <n v="1500"/>
    <n v="2.5160932173755652"/>
    <s v="ste-r"/>
    <m/>
    <x v="10"/>
    <s v="LAGA Cameroon"/>
    <x v="0"/>
    <n v="596.16233199999999"/>
  </r>
  <r>
    <d v="2023-10-27T00:00:00"/>
    <s v="Local Transport"/>
    <x v="0"/>
    <x v="1"/>
    <n v="1300"/>
    <n v="2.18061412172549"/>
    <s v="Love-r"/>
    <m/>
    <x v="11"/>
    <s v="LAGA Cameroon"/>
    <x v="0"/>
    <n v="596.16233199999999"/>
  </r>
  <r>
    <d v="2023-10-27T00:00:00"/>
    <s v="Local Transport"/>
    <x v="0"/>
    <x v="4"/>
    <n v="2800"/>
    <n v="4.6967073391010556"/>
    <s v="Uni-r"/>
    <m/>
    <x v="14"/>
    <s v="LAGA Cameroon"/>
    <x v="1"/>
    <n v="596.16233199999999"/>
  </r>
  <r>
    <d v="2023-10-27T00:00:00"/>
    <s v="Phone"/>
    <x v="2"/>
    <x v="2"/>
    <n v="5000"/>
    <n v="8.3869773912518841"/>
    <s v="Phone-302"/>
    <m/>
    <x v="2"/>
    <s v="LAGA Cameroon"/>
    <x v="1"/>
    <n v="596.16233199999999"/>
  </r>
  <r>
    <d v="2023-10-27T00:00:00"/>
    <s v="Phone"/>
    <x v="2"/>
    <x v="2"/>
    <n v="5000"/>
    <n v="8.3869773912518841"/>
    <s v="Phone-303"/>
    <m/>
    <x v="9"/>
    <s v="LAGA Cameroon"/>
    <x v="1"/>
    <n v="596.16233199999999"/>
  </r>
  <r>
    <d v="2023-10-27T00:00:00"/>
    <s v="Phone"/>
    <x v="2"/>
    <x v="1"/>
    <n v="5000"/>
    <n v="8.3869773912518841"/>
    <s v="Phone-304"/>
    <m/>
    <x v="1"/>
    <s v="LAGA Cameroon"/>
    <x v="0"/>
    <n v="596.16233199999999"/>
  </r>
  <r>
    <d v="2023-10-27T00:00:00"/>
    <s v="Phone"/>
    <x v="2"/>
    <x v="3"/>
    <n v="5000"/>
    <n v="8.3869773912518841"/>
    <s v="Phone-305"/>
    <m/>
    <x v="5"/>
    <s v="LAGA Cameroon"/>
    <x v="0"/>
    <n v="596.16233199999999"/>
  </r>
  <r>
    <d v="2023-10-27T00:00:00"/>
    <s v="Phone"/>
    <x v="2"/>
    <x v="0"/>
    <n v="2500"/>
    <n v="4.1934886956259421"/>
    <s v="Phone-306"/>
    <m/>
    <x v="0"/>
    <s v="LAGA Cameroon"/>
    <x v="0"/>
    <n v="596.16233199999999"/>
  </r>
  <r>
    <d v="2023-10-27T00:00:00"/>
    <s v="Phone"/>
    <x v="2"/>
    <x v="1"/>
    <n v="2500"/>
    <n v="4.1934886956259421"/>
    <s v="Phone-307"/>
    <m/>
    <x v="11"/>
    <s v="LAGA Cameroon"/>
    <x v="0"/>
    <n v="596.16233199999999"/>
  </r>
  <r>
    <d v="2023-10-27T00:00:00"/>
    <s v="Phone"/>
    <x v="2"/>
    <x v="1"/>
    <n v="2500"/>
    <n v="4.1934886956259421"/>
    <s v="Phone-308"/>
    <m/>
    <x v="10"/>
    <s v="LAGA Cameroon"/>
    <x v="0"/>
    <n v="596.16233199999999"/>
  </r>
  <r>
    <d v="2023-10-27T00:00:00"/>
    <s v="Phone"/>
    <x v="2"/>
    <x v="1"/>
    <n v="2500"/>
    <n v="4.1934886956259421"/>
    <s v="Phone-309"/>
    <m/>
    <x v="3"/>
    <s v="LAGA Cameroon"/>
    <x v="0"/>
    <n v="596.16233199999999"/>
  </r>
  <r>
    <d v="2023-10-27T00:00:00"/>
    <s v="Phone"/>
    <x v="2"/>
    <x v="3"/>
    <n v="2500"/>
    <n v="4.1934886956259421"/>
    <s v="Phone-310"/>
    <m/>
    <x v="6"/>
    <s v="LAGA Cameroon"/>
    <x v="0"/>
    <n v="596.16233199999999"/>
  </r>
  <r>
    <d v="2023-10-27T00:00:00"/>
    <s v="Phone"/>
    <x v="2"/>
    <x v="3"/>
    <n v="2500"/>
    <n v="4.1934886956259421"/>
    <s v="Phone-311"/>
    <m/>
    <x v="8"/>
    <s v="LAGA Cameroon"/>
    <x v="0"/>
    <n v="596.16233199999999"/>
  </r>
  <r>
    <d v="2023-10-27T00:00:00"/>
    <s v="Phone"/>
    <x v="2"/>
    <x v="3"/>
    <n v="2500"/>
    <n v="4.1934886956259421"/>
    <s v="Phone-312"/>
    <m/>
    <x v="13"/>
    <s v="LAGA Cameroon"/>
    <x v="0"/>
    <n v="596.16233199999999"/>
  </r>
  <r>
    <d v="2023-10-27T00:00:00"/>
    <s v="Phone"/>
    <x v="2"/>
    <x v="3"/>
    <n v="2500"/>
    <n v="4.1934886956259421"/>
    <s v="Phone-313"/>
    <m/>
    <x v="4"/>
    <s v="LAGA Cameroon"/>
    <x v="0"/>
    <n v="596.16233199999999"/>
  </r>
  <r>
    <d v="2023-10-27T00:00:00"/>
    <s v="Phone"/>
    <x v="2"/>
    <x v="3"/>
    <n v="2500"/>
    <n v="4.1934886956259421"/>
    <s v="Phone-314"/>
    <m/>
    <x v="7"/>
    <s v="LAGA Cameroon"/>
    <x v="0"/>
    <n v="596.16233199999999"/>
  </r>
  <r>
    <d v="2023-10-27T00:00:00"/>
    <s v="Phone"/>
    <x v="2"/>
    <x v="4"/>
    <n v="2500"/>
    <n v="4.1934886956259421"/>
    <s v="Phone-315"/>
    <m/>
    <x v="14"/>
    <s v="LAGA Cameroon"/>
    <x v="1"/>
    <n v="596.16233199999999"/>
  </r>
  <r>
    <d v="2023-10-28T00:00:00"/>
    <s v="Local Transport"/>
    <x v="0"/>
    <x v="2"/>
    <n v="2900"/>
    <n v="4.8644468869260935"/>
    <s v="Arrey-r"/>
    <m/>
    <x v="2"/>
    <s v="LAGA Cameroon"/>
    <x v="1"/>
    <n v="596.16233199999999"/>
  </r>
  <r>
    <d v="2023-10-28T00:00:00"/>
    <s v="Local Transport"/>
    <x v="0"/>
    <x v="3"/>
    <n v="1900"/>
    <n v="3.1870514086757162"/>
    <s v="i54-r"/>
    <m/>
    <x v="7"/>
    <s v="LAGA Cameroon"/>
    <x v="0"/>
    <n v="596.16233199999999"/>
  </r>
  <r>
    <d v="2023-10-28T00:00:00"/>
    <s v="Local Transport"/>
    <x v="0"/>
    <x v="4"/>
    <n v="2400"/>
    <n v="4.0257491478009051"/>
    <s v="Uni-r"/>
    <m/>
    <x v="14"/>
    <s v="LAGA Cameroon"/>
    <x v="1"/>
    <n v="596.16233199999999"/>
  </r>
  <r>
    <d v="2023-10-28T00:00:00"/>
    <s v="Phone"/>
    <x v="2"/>
    <x v="2"/>
    <n v="5000"/>
    <n v="8.3869773912518841"/>
    <s v="Phone-316"/>
    <m/>
    <x v="2"/>
    <s v="LAGA Cameroon"/>
    <x v="1"/>
    <n v="596.16233199999999"/>
  </r>
  <r>
    <d v="2023-10-28T00:00:00"/>
    <s v="Phone"/>
    <x v="2"/>
    <x v="2"/>
    <n v="5000"/>
    <n v="8.3869773912518841"/>
    <s v="Phone-317"/>
    <m/>
    <x v="9"/>
    <s v="LAGA Cameroon"/>
    <x v="1"/>
    <n v="596.16233199999999"/>
  </r>
  <r>
    <d v="2023-10-28T00:00:00"/>
    <s v="Phone"/>
    <x v="2"/>
    <x v="4"/>
    <n v="2500"/>
    <n v="4.1934886956259421"/>
    <s v="Phone-318"/>
    <m/>
    <x v="14"/>
    <s v="LAGA Cameroon"/>
    <x v="1"/>
    <n v="596.16233199999999"/>
  </r>
  <r>
    <d v="2023-10-29T00:00:00"/>
    <s v="Local Transport"/>
    <x v="0"/>
    <x v="2"/>
    <n v="1800"/>
    <n v="3.0193118608506784"/>
    <s v="eri-r"/>
    <m/>
    <x v="9"/>
    <s v="LAGA Cameroon"/>
    <x v="1"/>
    <n v="596.16233199999999"/>
  </r>
  <r>
    <d v="2023-10-30T00:00:00"/>
    <s v="Local Transport"/>
    <x v="0"/>
    <x v="0"/>
    <n v="1500"/>
    <n v="2.5160932173755652"/>
    <s v="ann-r"/>
    <m/>
    <x v="0"/>
    <s v="LAGA Cameroon"/>
    <x v="0"/>
    <n v="596.16233199999999"/>
  </r>
  <r>
    <d v="2023-10-30T00:00:00"/>
    <s v="Newspaper"/>
    <x v="6"/>
    <x v="0"/>
    <n v="6000"/>
    <n v="10.064372869502261"/>
    <s v="ann-6"/>
    <m/>
    <x v="0"/>
    <s v="LAGA Cameroon"/>
    <x v="0"/>
    <n v="596.16233199999999"/>
  </r>
  <r>
    <d v="2023-10-30T00:00:00"/>
    <s v="Local Transport"/>
    <x v="0"/>
    <x v="1"/>
    <n v="1900"/>
    <n v="3.1870514086757162"/>
    <s v="aim-r"/>
    <m/>
    <x v="1"/>
    <s v="LAGA Cameroon"/>
    <x v="0"/>
    <n v="596.16233199999999"/>
  </r>
  <r>
    <d v="2023-10-30T00:00:00"/>
    <s v="Local Transport"/>
    <x v="0"/>
    <x v="2"/>
    <n v="2900"/>
    <n v="4.8644468869260935"/>
    <s v="Arrey-r"/>
    <m/>
    <x v="2"/>
    <s v="LAGA Cameroon"/>
    <x v="1"/>
    <n v="596.16233199999999"/>
  </r>
  <r>
    <d v="2023-10-30T00:00:00"/>
    <s v="Local Transport"/>
    <x v="0"/>
    <x v="3"/>
    <n v="1950"/>
    <n v="3.2709211825882352"/>
    <s v="i95-r"/>
    <m/>
    <x v="13"/>
    <s v="LAGA Cameroon"/>
    <x v="0"/>
    <n v="596.16233199999999"/>
  </r>
  <r>
    <d v="2023-10-30T00:00:00"/>
    <s v="Local Transport"/>
    <x v="0"/>
    <x v="3"/>
    <n v="1500"/>
    <n v="2.5160932173755652"/>
    <s v="i23-r"/>
    <m/>
    <x v="4"/>
    <s v="LAGA Cameroon"/>
    <x v="0"/>
    <n v="596.16233199999999"/>
  </r>
  <r>
    <d v="2023-10-30T00:00:00"/>
    <s v="Local Transport"/>
    <x v="0"/>
    <x v="3"/>
    <n v="2400"/>
    <n v="4.0257491478009051"/>
    <s v="i27-r"/>
    <m/>
    <x v="5"/>
    <s v="LAGA Cameroon"/>
    <x v="0"/>
    <n v="596.16233199999999"/>
  </r>
  <r>
    <d v="2023-10-30T00:00:00"/>
    <s v="Local Transport"/>
    <x v="0"/>
    <x v="3"/>
    <n v="3000"/>
    <n v="5.0321864347511305"/>
    <s v="i49-r"/>
    <m/>
    <x v="6"/>
    <s v="LAGA Cameroon"/>
    <x v="0"/>
    <n v="596.16233199999999"/>
  </r>
  <r>
    <d v="2023-10-30T00:00:00"/>
    <s v="Local Transport"/>
    <x v="0"/>
    <x v="3"/>
    <n v="1900"/>
    <n v="3.1870514086757162"/>
    <s v="i54-r"/>
    <m/>
    <x v="7"/>
    <s v="LAGA Cameroon"/>
    <x v="0"/>
    <n v="596.16233199999999"/>
  </r>
  <r>
    <d v="2023-10-30T00:00:00"/>
    <s v="Local Transport"/>
    <x v="0"/>
    <x v="3"/>
    <n v="2600"/>
    <n v="4.3612282434509799"/>
    <s v="i69-r"/>
    <m/>
    <x v="8"/>
    <s v="LAGA Cameroon"/>
    <x v="0"/>
    <n v="596.16233199999999"/>
  </r>
  <r>
    <d v="2023-10-30T00:00:00"/>
    <s v="Local Transport"/>
    <x v="0"/>
    <x v="2"/>
    <n v="1700"/>
    <n v="2.851572313025641"/>
    <s v="eri-r"/>
    <m/>
    <x v="9"/>
    <s v="LAGA Cameroon"/>
    <x v="1"/>
    <n v="596.16233199999999"/>
  </r>
  <r>
    <d v="2023-10-30T00:00:00"/>
    <s v="Yaoundé-Sangmelima"/>
    <x v="0"/>
    <x v="1"/>
    <n v="2500"/>
    <n v="4.1934886956259421"/>
    <s v="ste-17"/>
    <m/>
    <x v="10"/>
    <s v="LAGA Cameroon"/>
    <x v="0"/>
    <n v="596.16233199999999"/>
  </r>
  <r>
    <d v="2023-10-30T00:00:00"/>
    <s v="Local Transport"/>
    <x v="0"/>
    <x v="1"/>
    <n v="2000"/>
    <n v="3.3547909565007541"/>
    <s v="ste-r"/>
    <m/>
    <x v="10"/>
    <s v="LAGA Cameroon"/>
    <x v="0"/>
    <n v="596.16233199999999"/>
  </r>
  <r>
    <d v="2023-10-30T00:00:00"/>
    <s v="Feeding"/>
    <x v="3"/>
    <x v="1"/>
    <n v="5000"/>
    <n v="8.3869773912518841"/>
    <s v="ste-r"/>
    <m/>
    <x v="10"/>
    <s v="LAGA Cameroon"/>
    <x v="0"/>
    <n v="596.16233199999999"/>
  </r>
  <r>
    <d v="2023-10-30T00:00:00"/>
    <s v="Sangmelima-Djoum"/>
    <x v="0"/>
    <x v="1"/>
    <n v="1500"/>
    <n v="2.5160932173755652"/>
    <s v="ste-18"/>
    <m/>
    <x v="10"/>
    <s v="LAGA Cameroon"/>
    <x v="0"/>
    <n v="596.16233199999999"/>
  </r>
  <r>
    <d v="2023-10-30T00:00:00"/>
    <s v="lodging"/>
    <x v="3"/>
    <x v="1"/>
    <n v="10000"/>
    <n v="16.773954782503768"/>
    <s v="ste-19"/>
    <m/>
    <x v="10"/>
    <s v="LAGA Cameroon"/>
    <x v="0"/>
    <n v="596.16233199999999"/>
  </r>
  <r>
    <d v="2023-10-30T00:00:00"/>
    <s v="Local Transport"/>
    <x v="0"/>
    <x v="1"/>
    <n v="1500"/>
    <n v="2.5160932173755652"/>
    <s v="Love-r"/>
    <m/>
    <x v="11"/>
    <s v="LAGA Cameroon"/>
    <x v="0"/>
    <n v="596.16233199999999"/>
  </r>
  <r>
    <d v="2023-10-30T00:00:00"/>
    <s v="Local Transport"/>
    <x v="0"/>
    <x v="4"/>
    <n v="2600"/>
    <n v="4.3612282434509799"/>
    <s v="Uni-r"/>
    <m/>
    <x v="14"/>
    <s v="LAGA Cameroon"/>
    <x v="1"/>
    <n v="596.16233199999999"/>
  </r>
  <r>
    <d v="2023-10-30T00:00:00"/>
    <s v="Office Cleaning"/>
    <x v="1"/>
    <x v="4"/>
    <n v="12000"/>
    <n v="20.128745739004522"/>
    <s v="Uni-10"/>
    <m/>
    <x v="14"/>
    <s v="LAGA Cameroon"/>
    <x v="1"/>
    <n v="596.16233199999999"/>
  </r>
  <r>
    <d v="2023-10-30T00:00:00"/>
    <s v="Phone"/>
    <x v="2"/>
    <x v="2"/>
    <n v="5000"/>
    <n v="8.3869773912518841"/>
    <s v="Phone-319"/>
    <m/>
    <x v="2"/>
    <s v="LAGA Cameroon"/>
    <x v="1"/>
    <n v="596.16233199999999"/>
  </r>
  <r>
    <d v="2023-10-30T00:00:00"/>
    <s v="Phone"/>
    <x v="2"/>
    <x v="2"/>
    <n v="5000"/>
    <n v="8.3869773912518841"/>
    <s v="Phone-320"/>
    <m/>
    <x v="9"/>
    <s v="LAGA Cameroon"/>
    <x v="1"/>
    <n v="596.16233199999999"/>
  </r>
  <r>
    <d v="2023-10-30T00:00:00"/>
    <s v="Phone"/>
    <x v="2"/>
    <x v="1"/>
    <n v="5000"/>
    <n v="8.3869773912518841"/>
    <s v="Phone-321"/>
    <m/>
    <x v="1"/>
    <s v="LAGA Cameroon"/>
    <x v="0"/>
    <n v="596.16233199999999"/>
  </r>
  <r>
    <d v="2023-10-30T00:00:00"/>
    <s v="Phone"/>
    <x v="2"/>
    <x v="3"/>
    <n v="5000"/>
    <n v="8.3869773912518841"/>
    <s v="Phone-322"/>
    <m/>
    <x v="5"/>
    <s v="LAGA Cameroon"/>
    <x v="0"/>
    <n v="596.16233199999999"/>
  </r>
  <r>
    <d v="2023-10-30T00:00:00"/>
    <s v="Phone"/>
    <x v="2"/>
    <x v="0"/>
    <n v="2500"/>
    <n v="4.1934886956259421"/>
    <s v="Phone-323"/>
    <m/>
    <x v="0"/>
    <s v="LAGA Cameroon"/>
    <x v="0"/>
    <n v="596.16233199999999"/>
  </r>
  <r>
    <d v="2023-10-30T00:00:00"/>
    <s v="Phone"/>
    <x v="2"/>
    <x v="1"/>
    <n v="2500"/>
    <n v="4.1934886956259421"/>
    <s v="Phone-324"/>
    <m/>
    <x v="11"/>
    <s v="LAGA Cameroon"/>
    <x v="0"/>
    <n v="596.16233199999999"/>
  </r>
  <r>
    <d v="2023-10-30T00:00:00"/>
    <s v="Phone"/>
    <x v="2"/>
    <x v="1"/>
    <n v="2500"/>
    <n v="4.1934886956259421"/>
    <s v="Phone-325"/>
    <m/>
    <x v="10"/>
    <s v="LAGA Cameroon"/>
    <x v="0"/>
    <n v="596.16233199999999"/>
  </r>
  <r>
    <d v="2023-10-30T00:00:00"/>
    <s v="Phone"/>
    <x v="2"/>
    <x v="1"/>
    <n v="2500"/>
    <n v="4.1934886956259421"/>
    <s v="Phone-326"/>
    <m/>
    <x v="3"/>
    <s v="LAGA Cameroon"/>
    <x v="0"/>
    <n v="596.16233199999999"/>
  </r>
  <r>
    <d v="2023-10-30T00:00:00"/>
    <s v="Phone"/>
    <x v="2"/>
    <x v="3"/>
    <n v="2500"/>
    <n v="4.1934886956259421"/>
    <s v="Phone-327"/>
    <m/>
    <x v="6"/>
    <s v="LAGA Cameroon"/>
    <x v="0"/>
    <n v="596.16233199999999"/>
  </r>
  <r>
    <d v="2023-10-30T00:00:00"/>
    <s v="Phone"/>
    <x v="2"/>
    <x v="3"/>
    <n v="2500"/>
    <n v="4.1934886956259421"/>
    <s v="Phone-328"/>
    <m/>
    <x v="8"/>
    <s v="LAGA Cameroon"/>
    <x v="0"/>
    <n v="596.16233199999999"/>
  </r>
  <r>
    <d v="2023-10-30T00:00:00"/>
    <s v="Phone"/>
    <x v="2"/>
    <x v="3"/>
    <n v="2500"/>
    <n v="4.1934886956259421"/>
    <s v="Phone-329"/>
    <m/>
    <x v="13"/>
    <s v="LAGA Cameroon"/>
    <x v="0"/>
    <n v="596.16233199999999"/>
  </r>
  <r>
    <d v="2023-10-30T00:00:00"/>
    <s v="Phone"/>
    <x v="2"/>
    <x v="3"/>
    <n v="2500"/>
    <n v="4.1934886956259421"/>
    <s v="Phone-330"/>
    <m/>
    <x v="4"/>
    <s v="LAGA Cameroon"/>
    <x v="0"/>
    <n v="596.16233199999999"/>
  </r>
  <r>
    <d v="2023-10-30T00:00:00"/>
    <s v="Phone"/>
    <x v="2"/>
    <x v="3"/>
    <n v="2500"/>
    <n v="4.1934886956259421"/>
    <s v="Phone-331"/>
    <m/>
    <x v="7"/>
    <s v="LAGA Cameroon"/>
    <x v="0"/>
    <n v="596.16233199999999"/>
  </r>
  <r>
    <d v="2023-10-30T00:00:00"/>
    <s v="Phone"/>
    <x v="2"/>
    <x v="4"/>
    <n v="2500"/>
    <n v="4.1934886956259421"/>
    <s v="Phone-332"/>
    <m/>
    <x v="14"/>
    <s v="LAGA Cameroon"/>
    <x v="1"/>
    <n v="596.16233199999999"/>
  </r>
  <r>
    <d v="2023-10-31T00:00:00"/>
    <s v="Monthly Bank Fees - AFriland 13"/>
    <x v="12"/>
    <x v="4"/>
    <n v="8348"/>
    <n v="14.002897452434146"/>
    <s v="Afriland-r"/>
    <m/>
    <x v="16"/>
    <s v="LAGA Cameroon"/>
    <x v="1"/>
    <n v="596.16233199999999"/>
  </r>
  <r>
    <d v="2023-10-31T00:00:00"/>
    <s v="Monthly Bank Fees - AFriland 16 "/>
    <x v="12"/>
    <x v="4"/>
    <n v="44503"/>
    <n v="74.649130968576529"/>
    <s v="Afriland-r"/>
    <m/>
    <x v="15"/>
    <s v="LAGA Cameroon"/>
    <x v="1"/>
    <n v="596.16233199999999"/>
  </r>
  <r>
    <d v="2023-10-31T00:00:00"/>
    <s v="Local Transport"/>
    <x v="0"/>
    <x v="0"/>
    <n v="1700"/>
    <n v="2.851572313025641"/>
    <s v="ann-r"/>
    <m/>
    <x v="0"/>
    <s v="LAGA Cameroon"/>
    <x v="0"/>
    <n v="596.16233199999999"/>
  </r>
  <r>
    <d v="2023-10-31T00:00:00"/>
    <s v="Local Transport"/>
    <x v="0"/>
    <x v="1"/>
    <n v="2000"/>
    <n v="3.3547909565007541"/>
    <s v="aim-r"/>
    <m/>
    <x v="1"/>
    <s v="LAGA Cameroon"/>
    <x v="0"/>
    <n v="596.16233199999999"/>
  </r>
  <r>
    <d v="2023-10-31T00:00:00"/>
    <s v="Yaounde-Douala"/>
    <x v="0"/>
    <x v="1"/>
    <n v="5000"/>
    <n v="8.3869773912518841"/>
    <s v="aim-13"/>
    <m/>
    <x v="1"/>
    <s v="LAGA Cameroon"/>
    <x v="0"/>
    <n v="596.16233199999999"/>
  </r>
  <r>
    <d v="2023-10-31T00:00:00"/>
    <s v="Feeding"/>
    <x v="3"/>
    <x v="1"/>
    <n v="5000"/>
    <n v="8.3869773912518841"/>
    <s v="aim-r"/>
    <m/>
    <x v="1"/>
    <s v="LAGA Cameroon"/>
    <x v="0"/>
    <n v="596.16233199999999"/>
  </r>
  <r>
    <d v="2023-10-31T00:00:00"/>
    <s v="Lodging"/>
    <x v="3"/>
    <x v="1"/>
    <n v="15000"/>
    <n v="25.160932173755654"/>
    <s v="aim-14"/>
    <m/>
    <x v="1"/>
    <s v="LAGA Cameroon"/>
    <x v="0"/>
    <n v="596.16233199999999"/>
  </r>
  <r>
    <d v="2023-10-31T00:00:00"/>
    <s v="Local Transport"/>
    <x v="0"/>
    <x v="2"/>
    <n v="2900"/>
    <n v="4.8644468869260935"/>
    <s v="Arrey-r"/>
    <m/>
    <x v="2"/>
    <s v="LAGA Cameroon"/>
    <x v="1"/>
    <n v="596.16233199999999"/>
  </r>
  <r>
    <d v="2023-10-31T00:00:00"/>
    <s v="Local Transport"/>
    <x v="0"/>
    <x v="3"/>
    <n v="1950"/>
    <n v="3.2709211825882352"/>
    <s v="i95-r"/>
    <m/>
    <x v="13"/>
    <s v="LAGA Cameroon"/>
    <x v="0"/>
    <n v="596.16233199999999"/>
  </r>
  <r>
    <d v="2023-10-31T00:00:00"/>
    <s v="Local Transport"/>
    <x v="0"/>
    <x v="1"/>
    <n v="1350"/>
    <n v="2.2644838956380089"/>
    <s v="fr-r"/>
    <m/>
    <x v="3"/>
    <s v="LAGA Cameroon"/>
    <x v="0"/>
    <n v="596.16233199999999"/>
  </r>
  <r>
    <d v="2023-10-31T00:00:00"/>
    <s v="Local Transport"/>
    <x v="0"/>
    <x v="3"/>
    <n v="1500"/>
    <n v="2.5160932173755652"/>
    <s v="i23-r"/>
    <m/>
    <x v="4"/>
    <s v="LAGA Cameroon"/>
    <x v="0"/>
    <n v="596.16233199999999"/>
  </r>
  <r>
    <d v="2023-10-31T00:00:00"/>
    <s v="Local Transport"/>
    <x v="0"/>
    <x v="3"/>
    <n v="1950"/>
    <n v="3.2709211825882352"/>
    <s v="i27-r"/>
    <m/>
    <x v="5"/>
    <s v="LAGA Cameroon"/>
    <x v="0"/>
    <n v="596.16233199999999"/>
  </r>
  <r>
    <d v="2023-10-31T00:00:00"/>
    <s v="Local Transport"/>
    <x v="0"/>
    <x v="3"/>
    <n v="3200"/>
    <n v="5.3676655304012062"/>
    <s v="i49-r"/>
    <m/>
    <x v="6"/>
    <s v="LAGA Cameroon"/>
    <x v="0"/>
    <n v="596.16233199999999"/>
  </r>
  <r>
    <d v="2023-10-31T00:00:00"/>
    <s v="Local Transport"/>
    <x v="0"/>
    <x v="3"/>
    <n v="1900"/>
    <n v="3.1870514086757162"/>
    <s v="i54-r"/>
    <m/>
    <x v="7"/>
    <s v="LAGA Cameroon"/>
    <x v="0"/>
    <n v="596.16233199999999"/>
  </r>
  <r>
    <d v="2023-10-31T00:00:00"/>
    <s v="Local Transport"/>
    <x v="0"/>
    <x v="3"/>
    <n v="2600"/>
    <n v="4.3612282434509799"/>
    <s v="i69-r"/>
    <m/>
    <x v="8"/>
    <s v="LAGA Cameroon"/>
    <x v="0"/>
    <n v="596.16233199999999"/>
  </r>
  <r>
    <d v="2023-10-31T00:00:00"/>
    <s v="Local Transport"/>
    <x v="0"/>
    <x v="2"/>
    <n v="1500"/>
    <n v="2.5160932173755652"/>
    <s v="eri-r"/>
    <m/>
    <x v="9"/>
    <s v="LAGA Cameroon"/>
    <x v="1"/>
    <n v="596.16233199999999"/>
  </r>
  <r>
    <d v="2023-10-31T00:00:00"/>
    <s v="Local Transport"/>
    <x v="0"/>
    <x v="1"/>
    <n v="2000"/>
    <n v="3.3547909565007541"/>
    <s v="ste-r"/>
    <m/>
    <x v="10"/>
    <s v="LAGA Cameroon"/>
    <x v="0"/>
    <n v="596.16233199999999"/>
  </r>
  <r>
    <d v="2023-10-31T00:00:00"/>
    <s v="Feeding"/>
    <x v="3"/>
    <x v="1"/>
    <n v="5000"/>
    <n v="8.3869773912518841"/>
    <s v="ste-r"/>
    <m/>
    <x v="10"/>
    <s v="LAGA Cameroon"/>
    <x v="0"/>
    <n v="596.16233199999999"/>
  </r>
  <r>
    <d v="2023-10-31T00:00:00"/>
    <s v="Djoum-Yaoundé"/>
    <x v="0"/>
    <x v="1"/>
    <n v="3500"/>
    <n v="5.8708841738763198"/>
    <s v="ste-20"/>
    <m/>
    <x v="10"/>
    <s v="LAGA Cameroon"/>
    <x v="0"/>
    <n v="596.16233199999999"/>
  </r>
  <r>
    <d v="2023-10-31T00:00:00"/>
    <s v="Local Transport"/>
    <x v="0"/>
    <x v="1"/>
    <n v="1500"/>
    <n v="2.5160932173755652"/>
    <s v="Love-r"/>
    <m/>
    <x v="11"/>
    <s v="LAGA Cameroon"/>
    <x v="0"/>
    <n v="596.16233199999999"/>
  </r>
  <r>
    <d v="2023-10-31T00:00:00"/>
    <s v="Local Transport"/>
    <x v="0"/>
    <x v="4"/>
    <n v="2400"/>
    <n v="4.0257491478009051"/>
    <s v="Uni-r"/>
    <m/>
    <x v="14"/>
    <s v="LAGA Cameroon"/>
    <x v="1"/>
    <n v="596.16233199999999"/>
  </r>
  <r>
    <d v="2023-10-31T00:00:00"/>
    <s v="Phone"/>
    <x v="2"/>
    <x v="2"/>
    <n v="5000"/>
    <n v="8.3869773912518841"/>
    <s v="Phone-333"/>
    <m/>
    <x v="2"/>
    <s v="LAGA Cameroon"/>
    <x v="1"/>
    <n v="596.16233199999999"/>
  </r>
  <r>
    <d v="2023-10-31T00:00:00"/>
    <s v="Phone"/>
    <x v="2"/>
    <x v="2"/>
    <n v="5000"/>
    <n v="8.3869773912518841"/>
    <s v="Phone-334"/>
    <m/>
    <x v="9"/>
    <s v="LAGA Cameroon"/>
    <x v="1"/>
    <n v="596.16233199999999"/>
  </r>
  <r>
    <d v="2023-10-31T00:00:00"/>
    <s v="Phone"/>
    <x v="2"/>
    <x v="1"/>
    <n v="5000"/>
    <n v="8.3869773912518841"/>
    <s v="Phone-335"/>
    <m/>
    <x v="1"/>
    <s v="LAGA Cameroon"/>
    <x v="0"/>
    <n v="596.16233199999999"/>
  </r>
  <r>
    <d v="2023-10-31T00:00:00"/>
    <s v="Phone"/>
    <x v="2"/>
    <x v="3"/>
    <n v="5000"/>
    <n v="8.3869773912518841"/>
    <s v="Phone-336"/>
    <m/>
    <x v="5"/>
    <s v="LAGA Cameroon"/>
    <x v="0"/>
    <n v="596.16233199999999"/>
  </r>
  <r>
    <d v="2023-10-31T00:00:00"/>
    <s v="Phone"/>
    <x v="2"/>
    <x v="0"/>
    <n v="2500"/>
    <n v="4.1934886956259421"/>
    <s v="Phone-337"/>
    <m/>
    <x v="0"/>
    <s v="LAGA Cameroon"/>
    <x v="0"/>
    <n v="596.16233199999999"/>
  </r>
  <r>
    <d v="2023-10-31T00:00:00"/>
    <s v="Phone"/>
    <x v="2"/>
    <x v="1"/>
    <n v="2500"/>
    <n v="4.1934886956259421"/>
    <s v="Phone-338"/>
    <m/>
    <x v="11"/>
    <s v="LAGA Cameroon"/>
    <x v="0"/>
    <n v="596.16233199999999"/>
  </r>
  <r>
    <d v="2023-10-31T00:00:00"/>
    <s v="Phone"/>
    <x v="2"/>
    <x v="1"/>
    <n v="2500"/>
    <n v="4.1934886956259421"/>
    <s v="Phone-339"/>
    <m/>
    <x v="10"/>
    <s v="LAGA Cameroon"/>
    <x v="0"/>
    <n v="596.16233199999999"/>
  </r>
  <r>
    <d v="2023-10-31T00:00:00"/>
    <s v="Phone"/>
    <x v="2"/>
    <x v="1"/>
    <n v="2500"/>
    <n v="4.1934886956259421"/>
    <s v="Phone-340"/>
    <m/>
    <x v="3"/>
    <s v="LAGA Cameroon"/>
    <x v="0"/>
    <n v="596.16233199999999"/>
  </r>
  <r>
    <d v="2023-10-31T00:00:00"/>
    <s v="Phone"/>
    <x v="2"/>
    <x v="3"/>
    <n v="2500"/>
    <n v="4.1934886956259421"/>
    <s v="Phone-341"/>
    <m/>
    <x v="6"/>
    <s v="LAGA Cameroon"/>
    <x v="0"/>
    <n v="596.16233199999999"/>
  </r>
  <r>
    <d v="2023-10-31T00:00:00"/>
    <s v="Phone"/>
    <x v="2"/>
    <x v="3"/>
    <n v="2500"/>
    <n v="4.1934886956259421"/>
    <s v="Phone-342"/>
    <m/>
    <x v="8"/>
    <s v="LAGA Cameroon"/>
    <x v="0"/>
    <n v="596.16233199999999"/>
  </r>
  <r>
    <d v="2023-10-31T00:00:00"/>
    <s v="Phone"/>
    <x v="2"/>
    <x v="3"/>
    <n v="2500"/>
    <n v="4.1934886956259421"/>
    <s v="Phone-343"/>
    <m/>
    <x v="13"/>
    <s v="LAGA Cameroon"/>
    <x v="0"/>
    <n v="596.16233199999999"/>
  </r>
  <r>
    <d v="2023-10-31T00:00:00"/>
    <s v="Phone"/>
    <x v="2"/>
    <x v="3"/>
    <n v="2500"/>
    <n v="4.1934886956259421"/>
    <s v="Phone-344"/>
    <m/>
    <x v="4"/>
    <s v="LAGA Cameroon"/>
    <x v="0"/>
    <n v="596.16233199999999"/>
  </r>
  <r>
    <d v="2023-10-31T00:00:00"/>
    <s v="Phone"/>
    <x v="2"/>
    <x v="3"/>
    <n v="2500"/>
    <n v="4.1934886956259421"/>
    <s v="Phone-345"/>
    <m/>
    <x v="7"/>
    <s v="LAGA Cameroon"/>
    <x v="0"/>
    <n v="596.16233199999999"/>
  </r>
  <r>
    <d v="2023-10-31T00:00:00"/>
    <s v="Phone"/>
    <x v="2"/>
    <x v="4"/>
    <n v="2500"/>
    <n v="4.1934886956259421"/>
    <s v="Phone-346"/>
    <m/>
    <x v="14"/>
    <s v="LAGA Cameroon"/>
    <x v="1"/>
    <n v="596.1623319999999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eau croisé dynamique1" cacheId="2" applyNumberFormats="0" applyBorderFormats="0" applyFontFormats="0" applyPatternFormats="0" applyAlignmentFormats="0" applyWidthHeightFormats="1" dataCaption="Valeurs" updatedVersion="5" minRefreshableVersion="3" showCalcMbrs="0" useAutoFormatting="1" itemPrintTitles="1" createdVersion="3" indent="0" outline="1" outlineData="1" multipleFieldFilters="0">
  <location ref="A3:B15" firstHeaderRow="1" firstDataRow="1" firstDataCol="1"/>
  <pivotFields count="5">
    <pivotField dataField="1" showAll="0"/>
    <pivotField showAll="0"/>
    <pivotField showAll="0"/>
    <pivotField showAll="0"/>
    <pivotField axis="axisRow" showAll="0">
      <items count="70">
        <item m="1" x="62"/>
        <item x="1"/>
        <item x="3"/>
        <item m="1" x="31"/>
        <item x="4"/>
        <item m="1" x="30"/>
        <item m="1" x="46"/>
        <item x="6"/>
        <item m="1" x="68"/>
        <item x="7"/>
        <item x="8"/>
        <item m="1" x="41"/>
        <item m="1" x="57"/>
        <item m="1" x="60"/>
        <item m="1" x="11"/>
        <item m="1" x="25"/>
        <item m="1" x="36"/>
        <item m="1" x="12"/>
        <item m="1" x="32"/>
        <item x="0"/>
        <item m="1" x="37"/>
        <item x="9"/>
        <item m="1" x="56"/>
        <item m="1" x="67"/>
        <item m="1" x="54"/>
        <item m="1" x="27"/>
        <item m="1" x="63"/>
        <item m="1" x="38"/>
        <item m="1" x="52"/>
        <item m="1" x="16"/>
        <item x="2"/>
        <item m="1" x="51"/>
        <item m="1" x="18"/>
        <item m="1" x="61"/>
        <item m="1" x="44"/>
        <item m="1" x="49"/>
        <item m="1" x="42"/>
        <item m="1" x="55"/>
        <item m="1" x="34"/>
        <item m="1" x="53"/>
        <item m="1" x="17"/>
        <item m="1" x="50"/>
        <item m="1" x="21"/>
        <item m="1" x="24"/>
        <item m="1" x="29"/>
        <item m="1" x="48"/>
        <item m="1" x="26"/>
        <item m="1" x="33"/>
        <item m="1" x="65"/>
        <item m="1" x="39"/>
        <item m="1" x="40"/>
        <item m="1" x="13"/>
        <item m="1" x="15"/>
        <item m="1" x="14"/>
        <item m="1" x="59"/>
        <item m="1" x="47"/>
        <item m="1" x="66"/>
        <item m="1" x="64"/>
        <item m="1" x="22"/>
        <item m="1" x="43"/>
        <item m="1" x="58"/>
        <item x="10"/>
        <item m="1" x="45"/>
        <item m="1" x="35"/>
        <item m="1" x="28"/>
        <item m="1" x="19"/>
        <item m="1" x="23"/>
        <item m="1" x="20"/>
        <item x="5"/>
        <item t="default"/>
      </items>
    </pivotField>
  </pivotFields>
  <rowFields count="1">
    <field x="4"/>
  </rowFields>
  <rowItems count="12">
    <i>
      <x v="1"/>
    </i>
    <i>
      <x v="2"/>
    </i>
    <i>
      <x v="4"/>
    </i>
    <i>
      <x v="7"/>
    </i>
    <i>
      <x v="9"/>
    </i>
    <i>
      <x v="10"/>
    </i>
    <i>
      <x v="19"/>
    </i>
    <i>
      <x v="21"/>
    </i>
    <i>
      <x v="30"/>
    </i>
    <i>
      <x v="61"/>
    </i>
    <i>
      <x v="68"/>
    </i>
    <i t="grand">
      <x/>
    </i>
  </rowItems>
  <colItems count="1">
    <i/>
  </colItems>
  <dataFields count="1">
    <dataField name="Somme de Used FCFA" fld="0"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eau croisé dynamique1" cacheId="10" dataOnRows="1" applyNumberFormats="0" applyBorderFormats="0" applyFontFormats="0" applyPatternFormats="0" applyAlignmentFormats="0" applyWidthHeightFormats="1" dataCaption="Données" updatedVersion="6" minRefreshableVersion="3" showMemberPropertyTips="0" useAutoFormatting="1" itemPrintTitles="1" createdVersion="5" indent="0" compact="0" compactData="0" gridDropZones="1">
  <location ref="A5:O13" firstHeaderRow="1" firstDataRow="2" firstDataCol="1" rowPageCount="1" colPageCount="1"/>
  <pivotFields count="12">
    <pivotField compact="0" outline="0" subtotalTop="0" showAll="0" includeNewItemsInFilter="1"/>
    <pivotField compact="0" outline="0" subtotalTop="0" showAll="0" includeNewItemsInFilter="1"/>
    <pivotField axis="axisCol" compact="0" outline="0" subtotalTop="0" showAll="0" includeNewItemsInFilter="1" sortType="ascending">
      <items count="23">
        <item x="12"/>
        <item x="8"/>
        <item m="1" x="13"/>
        <item x="10"/>
        <item x="7"/>
        <item m="1" x="14"/>
        <item x="6"/>
        <item x="9"/>
        <item x="11"/>
        <item x="1"/>
        <item m="1" x="18"/>
        <item x="2"/>
        <item m="1" x="15"/>
        <item x="5"/>
        <item x="0"/>
        <item m="1" x="21"/>
        <item m="1" x="19"/>
        <item x="3"/>
        <item m="1" x="20"/>
        <item m="1" x="16"/>
        <item x="4"/>
        <item m="1" x="17"/>
        <item t="default"/>
      </items>
    </pivotField>
    <pivotField axis="axisRow" compact="0" outline="0" subtotalTop="0" showAll="0" includeNewItemsInFilter="1" sortType="ascending">
      <items count="9">
        <item m="1" x="6"/>
        <item x="3"/>
        <item x="1"/>
        <item x="2"/>
        <item x="0"/>
        <item x="4"/>
        <item x="5"/>
        <item m="1" x="7"/>
        <item t="default"/>
      </items>
    </pivotField>
    <pivotField dataField="1" compact="0" outline="0" showAll="0" defaultSubtotal="0"/>
    <pivotField compact="0" outline="0" showAll="0" defaultSubtotal="0"/>
    <pivotField compact="0" outline="0" subtotalTop="0" showAll="0" includeNewItemsInFilter="1"/>
    <pivotField compact="0" outline="0" showAll="0" defaultSubtotal="0"/>
    <pivotField compact="0" outline="0" subtotalTop="0" showAll="0" includeNewItemsInFilter="1"/>
    <pivotField compact="0" outline="0" subtotalTop="0" showAll="0" includeNewItemsInFilter="1"/>
    <pivotField axis="axisPage" compact="0" outline="0" subtotalTop="0" showAll="0" includeNewItemsInFilter="1">
      <items count="4">
        <item x="0"/>
        <item x="1"/>
        <item x="2"/>
        <item t="default"/>
      </items>
    </pivotField>
    <pivotField compact="0" outline="0" showAll="0" defaultSubtotal="0"/>
  </pivotFields>
  <rowFields count="1">
    <field x="3"/>
  </rowFields>
  <rowItems count="7">
    <i>
      <x v="1"/>
    </i>
    <i>
      <x v="2"/>
    </i>
    <i>
      <x v="3"/>
    </i>
    <i>
      <x v="4"/>
    </i>
    <i>
      <x v="5"/>
    </i>
    <i>
      <x v="6"/>
    </i>
    <i t="grand">
      <x/>
    </i>
  </rowItems>
  <colFields count="1">
    <field x="2"/>
  </colFields>
  <colItems count="14">
    <i>
      <x/>
    </i>
    <i>
      <x v="1"/>
    </i>
    <i>
      <x v="3"/>
    </i>
    <i>
      <x v="4"/>
    </i>
    <i>
      <x v="6"/>
    </i>
    <i>
      <x v="7"/>
    </i>
    <i>
      <x v="8"/>
    </i>
    <i>
      <x v="9"/>
    </i>
    <i>
      <x v="11"/>
    </i>
    <i>
      <x v="13"/>
    </i>
    <i>
      <x v="14"/>
    </i>
    <i>
      <x v="17"/>
    </i>
    <i>
      <x v="20"/>
    </i>
    <i t="grand">
      <x/>
    </i>
  </colItems>
  <pageFields count="1">
    <pageField fld="10" hier="0"/>
  </pageFields>
  <dataFields count="1">
    <dataField name="Somme de Used FCFA" fld="4" baseField="0" baseItem="0"/>
  </dataFields>
  <formats count="24">
    <format dxfId="31">
      <pivotArea outline="0" fieldPosition="0"/>
    </format>
    <format dxfId="30">
      <pivotArea dataOnly="0" labelOnly="1" outline="0" fieldPosition="0">
        <references count="1">
          <reference field="2" count="1">
            <x v="7"/>
          </reference>
        </references>
      </pivotArea>
    </format>
    <format dxfId="29">
      <pivotArea type="all" dataOnly="0" outline="0" fieldPosition="0"/>
    </format>
    <format dxfId="28">
      <pivotArea outline="0" fieldPosition="0"/>
    </format>
    <format dxfId="27">
      <pivotArea dataOnly="0" labelOnly="1" outline="0" fieldPosition="0">
        <references count="1">
          <reference field="3" count="0"/>
        </references>
      </pivotArea>
    </format>
    <format dxfId="26">
      <pivotArea dataOnly="0" labelOnly="1" grandRow="1" outline="0" fieldPosition="0"/>
    </format>
    <format dxfId="25">
      <pivotArea dataOnly="0" labelOnly="1" outline="0" fieldPosition="0">
        <references count="1">
          <reference field="2" count="0"/>
        </references>
      </pivotArea>
    </format>
    <format dxfId="24">
      <pivotArea dataOnly="0" labelOnly="1" grandCol="1" outline="0" fieldPosition="0"/>
    </format>
    <format dxfId="23">
      <pivotArea field="3" type="button" dataOnly="0" labelOnly="1" outline="0" axis="axisRow" fieldPosition="0"/>
    </format>
    <format dxfId="22">
      <pivotArea dataOnly="0" labelOnly="1" outline="0" fieldPosition="0">
        <references count="1">
          <reference field="2" count="0"/>
        </references>
      </pivotArea>
    </format>
    <format dxfId="21">
      <pivotArea dataOnly="0" labelOnly="1" grandCol="1" outline="0" fieldPosition="0"/>
    </format>
    <format dxfId="20">
      <pivotArea field="3" type="button" dataOnly="0" labelOnly="1" outline="0" axis="axisRow" fieldPosition="0"/>
    </format>
    <format dxfId="19">
      <pivotArea dataOnly="0" labelOnly="1" outline="0" fieldPosition="0">
        <references count="1">
          <reference field="2" count="0"/>
        </references>
      </pivotArea>
    </format>
    <format dxfId="18">
      <pivotArea dataOnly="0" labelOnly="1" grandCol="1" outline="0" fieldPosition="0"/>
    </format>
    <format dxfId="17">
      <pivotArea type="all" dataOnly="0" outline="0" fieldPosition="0"/>
    </format>
    <format dxfId="16">
      <pivotArea outline="0" collapsedLevelsAreSubtotals="1" fieldPosition="0"/>
    </format>
    <format dxfId="15">
      <pivotArea type="origin" dataOnly="0" labelOnly="1" outline="0" fieldPosition="0"/>
    </format>
    <format dxfId="14">
      <pivotArea field="2" type="button" dataOnly="0" labelOnly="1" outline="0" axis="axisCol" fieldPosition="0"/>
    </format>
    <format dxfId="13">
      <pivotArea type="topRight" dataOnly="0" labelOnly="1" outline="0" fieldPosition="0"/>
    </format>
    <format dxfId="12">
      <pivotArea field="3" type="button" dataOnly="0" labelOnly="1" outline="0" axis="axisRow" fieldPosition="0"/>
    </format>
    <format dxfId="11">
      <pivotArea dataOnly="0" labelOnly="1" outline="0" fieldPosition="0">
        <references count="1">
          <reference field="3" count="5">
            <x v="1"/>
            <x v="2"/>
            <x v="3"/>
            <x v="4"/>
            <x v="5"/>
          </reference>
        </references>
      </pivotArea>
    </format>
    <format dxfId="10">
      <pivotArea dataOnly="0" labelOnly="1" grandRow="1" outline="0" fieldPosition="0"/>
    </format>
    <format dxfId="9">
      <pivotArea dataOnly="0" labelOnly="1" outline="0" fieldPosition="0">
        <references count="1">
          <reference field="2" count="1">
            <x v="7"/>
          </reference>
        </references>
      </pivotArea>
    </format>
    <format dxfId="8">
      <pivotArea dataOnly="0" labelOnly="1" grandCol="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Tableau croisé dynamique1" cacheId="0" applyNumberFormats="0" applyBorderFormats="0" applyFontFormats="0" applyPatternFormats="0" applyAlignmentFormats="0" applyWidthHeightFormats="1" dataCaption="Valeurs" updatedVersion="5" minRefreshableVersion="3" useAutoFormatting="1" itemPrintTitles="1" createdVersion="4" indent="0" outline="1" outlineData="1" multipleFieldFilters="0">
  <location ref="A3:I10" firstHeaderRow="1" firstDataRow="2" firstDataCol="1"/>
  <pivotFields count="12">
    <pivotField showAll="0"/>
    <pivotField showAll="0"/>
    <pivotField showAll="0"/>
    <pivotField axis="axisCol" showAll="0">
      <items count="17">
        <item x="5"/>
        <item x="0"/>
        <item x="4"/>
        <item x="2"/>
        <item x="3"/>
        <item x="6"/>
        <item x="1"/>
        <item m="1" x="11"/>
        <item m="1" x="10"/>
        <item m="1" x="15"/>
        <item m="1" x="9"/>
        <item m="1" x="7"/>
        <item m="1" x="14"/>
        <item m="1" x="12"/>
        <item m="1" x="13"/>
        <item m="1" x="8"/>
        <item t="default"/>
      </items>
    </pivotField>
    <pivotField dataField="1" showAll="0"/>
    <pivotField showAll="0" defaultSubtotal="0"/>
    <pivotField showAll="0"/>
    <pivotField showAll="0" defaultSubtotal="0"/>
    <pivotField showAll="0"/>
    <pivotField showAll="0"/>
    <pivotField axis="axisRow" showAll="0" includeNewItemsInFilter="1" sortType="ascending">
      <items count="17">
        <item m="1" x="14"/>
        <item x="4"/>
        <item m="1" x="6"/>
        <item m="1" x="10"/>
        <item m="1" x="7"/>
        <item m="1" x="9"/>
        <item m="1" x="11"/>
        <item x="2"/>
        <item m="1" x="13"/>
        <item x="0"/>
        <item x="3"/>
        <item m="1" x="12"/>
        <item m="1" x="15"/>
        <item m="1" x="8"/>
        <item x="1"/>
        <item m="1" x="5"/>
        <item t="default"/>
      </items>
    </pivotField>
    <pivotField showAll="0" defaultSubtotal="0"/>
  </pivotFields>
  <rowFields count="1">
    <field x="10"/>
  </rowFields>
  <rowItems count="6">
    <i>
      <x v="1"/>
    </i>
    <i>
      <x v="7"/>
    </i>
    <i>
      <x v="9"/>
    </i>
    <i>
      <x v="10"/>
    </i>
    <i>
      <x v="14"/>
    </i>
    <i t="grand">
      <x/>
    </i>
  </rowItems>
  <colFields count="1">
    <field x="3"/>
  </colFields>
  <colItems count="8">
    <i>
      <x/>
    </i>
    <i>
      <x v="1"/>
    </i>
    <i>
      <x v="2"/>
    </i>
    <i>
      <x v="3"/>
    </i>
    <i>
      <x v="4"/>
    </i>
    <i>
      <x v="5"/>
    </i>
    <i>
      <x v="6"/>
    </i>
    <i t="grand">
      <x/>
    </i>
  </colItems>
  <dataFields count="1">
    <dataField name="Somme de Used FCFA" fld="4" baseField="11" baseItem="3" numFmtId="3"/>
  </dataFields>
  <formats count="8">
    <format dxfId="7">
      <pivotArea type="all" dataOnly="0" outline="0" collapsedLevelsAreSubtotals="1" fieldPosition="0"/>
    </format>
    <format dxfId="6">
      <pivotArea dataOnly="0" labelOnly="1" fieldPosition="0">
        <references count="1">
          <reference field="10" count="0"/>
        </references>
      </pivotArea>
    </format>
    <format dxfId="5">
      <pivotArea dataOnly="0" labelOnly="1" grandRow="1" outline="0" fieldPosition="0"/>
    </format>
    <format dxfId="4">
      <pivotArea grandCol="1" outline="0" collapsedLevelsAreSubtotals="1" fieldPosition="0"/>
    </format>
    <format dxfId="3">
      <pivotArea dataOnly="0" labelOnly="1" fieldPosition="0">
        <references count="1">
          <reference field="3" count="0"/>
        </references>
      </pivotArea>
    </format>
    <format dxfId="2">
      <pivotArea dataOnly="0" labelOnly="1" fieldPosition="0">
        <references count="1">
          <reference field="3" count="0"/>
        </references>
      </pivotArea>
    </format>
    <format dxfId="1">
      <pivotArea outline="0" collapsedLevelsAreSubtotals="1" fieldPosition="0">
        <references count="1">
          <reference field="3" count="6" selected="0">
            <x v="0"/>
            <x v="1"/>
            <x v="2"/>
            <x v="3"/>
            <x v="4"/>
            <x v="5"/>
          </reference>
        </references>
      </pivotArea>
    </format>
    <format dxfId="0">
      <pivotArea outline="0" collapsedLevelsAreSubtotals="1"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ivotTable" Target="../pivotTables/pivotTable3.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5"/>
  <sheetViews>
    <sheetView workbookViewId="0">
      <selection activeCell="A4" sqref="A4:B20"/>
    </sheetView>
  </sheetViews>
  <sheetFormatPr defaultColWidth="8.796875" defaultRowHeight="15"/>
  <cols>
    <col min="1" max="1" width="11" customWidth="1"/>
    <col min="2" max="2" width="9.09765625" customWidth="1"/>
  </cols>
  <sheetData>
    <row r="3" spans="1:2" ht="45">
      <c r="A3" s="47" t="s">
        <v>109</v>
      </c>
      <c r="B3" s="48" t="s">
        <v>26</v>
      </c>
    </row>
    <row r="4" spans="1:2">
      <c r="A4" s="49" t="s">
        <v>14</v>
      </c>
      <c r="B4" s="52">
        <v>1435180</v>
      </c>
    </row>
    <row r="5" spans="1:2">
      <c r="A5" s="50" t="s">
        <v>17</v>
      </c>
      <c r="B5" s="54">
        <v>80300</v>
      </c>
    </row>
    <row r="6" spans="1:2">
      <c r="A6" s="50" t="s">
        <v>16</v>
      </c>
      <c r="B6" s="54">
        <v>43700</v>
      </c>
    </row>
    <row r="7" spans="1:2">
      <c r="A7" s="50" t="s">
        <v>13</v>
      </c>
      <c r="B7" s="54">
        <v>840150</v>
      </c>
    </row>
    <row r="8" spans="1:2">
      <c r="A8" s="50" t="s">
        <v>19</v>
      </c>
      <c r="B8" s="54">
        <v>711850</v>
      </c>
    </row>
    <row r="9" spans="1:2">
      <c r="A9" s="50" t="s">
        <v>25</v>
      </c>
      <c r="B9" s="54">
        <v>570450</v>
      </c>
    </row>
    <row r="10" spans="1:2">
      <c r="A10" s="50" t="s">
        <v>20</v>
      </c>
      <c r="B10" s="54">
        <v>1058150</v>
      </c>
    </row>
    <row r="11" spans="1:2">
      <c r="A11" s="50" t="s">
        <v>43</v>
      </c>
      <c r="B11" s="54">
        <v>491650</v>
      </c>
    </row>
    <row r="12" spans="1:2">
      <c r="A12" s="50" t="s">
        <v>54</v>
      </c>
      <c r="B12" s="54">
        <v>868120</v>
      </c>
    </row>
    <row r="13" spans="1:2">
      <c r="A13" s="50" t="s">
        <v>105</v>
      </c>
      <c r="B13" s="54">
        <v>406750</v>
      </c>
    </row>
    <row r="14" spans="1:2">
      <c r="A14" s="50" t="s">
        <v>128</v>
      </c>
      <c r="B14" s="54">
        <v>99200</v>
      </c>
    </row>
    <row r="15" spans="1:2">
      <c r="A15" s="51" t="s">
        <v>110</v>
      </c>
      <c r="B15" s="53">
        <v>6605500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01"/>
  <sheetViews>
    <sheetView tabSelected="1" zoomScale="90" zoomScaleNormal="90" workbookViewId="0">
      <pane ySplit="1" topLeftCell="A2" activePane="bottomLeft" state="frozen"/>
      <selection pane="bottomLeft" activeCell="B17" sqref="B17"/>
    </sheetView>
  </sheetViews>
  <sheetFormatPr defaultColWidth="8.796875" defaultRowHeight="15"/>
  <cols>
    <col min="1" max="1" width="8.796875" style="90"/>
    <col min="2" max="2" width="36.3984375" style="87" customWidth="1"/>
    <col min="3" max="3" width="17.3984375" style="88" customWidth="1"/>
    <col min="4" max="4" width="11.8984375" style="88" customWidth="1"/>
    <col min="5" max="5" width="8.796875" style="87"/>
    <col min="6" max="6" width="6.59765625" style="136" customWidth="1"/>
    <col min="7" max="7" width="9.3984375" style="87" customWidth="1"/>
    <col min="8" max="8" width="7.296875" style="76" customWidth="1"/>
    <col min="9" max="9" width="8" style="87" customWidth="1"/>
    <col min="10" max="10" width="13.19921875" style="87" customWidth="1"/>
    <col min="11" max="11" width="9.8984375" style="88" customWidth="1"/>
    <col min="12" max="12" width="6.69921875" style="86" customWidth="1"/>
    <col min="13" max="16384" width="8.796875" style="81"/>
  </cols>
  <sheetData>
    <row r="1" spans="1:12" s="76" customFormat="1" ht="21" customHeight="1">
      <c r="A1" s="89" t="s">
        <v>4</v>
      </c>
      <c r="B1" s="72" t="s">
        <v>111</v>
      </c>
      <c r="C1" s="72" t="s">
        <v>1</v>
      </c>
      <c r="D1" s="72" t="s">
        <v>0</v>
      </c>
      <c r="E1" s="73" t="s">
        <v>2</v>
      </c>
      <c r="F1" s="74" t="s">
        <v>38</v>
      </c>
      <c r="G1" s="74" t="s">
        <v>5</v>
      </c>
      <c r="H1" s="74" t="s">
        <v>41</v>
      </c>
      <c r="I1" s="75" t="s">
        <v>3</v>
      </c>
      <c r="J1" s="75" t="s">
        <v>21</v>
      </c>
      <c r="K1" s="75" t="s">
        <v>24</v>
      </c>
      <c r="L1" s="73" t="s">
        <v>40</v>
      </c>
    </row>
    <row r="2" spans="1:12" ht="15" customHeight="1">
      <c r="A2" s="118">
        <v>45201</v>
      </c>
      <c r="B2" s="93" t="s">
        <v>44</v>
      </c>
      <c r="C2" s="93" t="s">
        <v>55</v>
      </c>
      <c r="D2" s="97" t="s">
        <v>8</v>
      </c>
      <c r="E2" s="123">
        <v>1600</v>
      </c>
      <c r="F2" s="134">
        <f t="shared" ref="F2:F65" si="0">E2/L2</f>
        <v>2.6838327652006031</v>
      </c>
      <c r="G2" s="98" t="s">
        <v>62</v>
      </c>
      <c r="H2" s="92"/>
      <c r="I2" s="99" t="s">
        <v>14</v>
      </c>
      <c r="J2" s="78" t="s">
        <v>22</v>
      </c>
      <c r="K2" s="79" t="s">
        <v>198</v>
      </c>
      <c r="L2" s="80">
        <v>596.16233199999999</v>
      </c>
    </row>
    <row r="3" spans="1:12" ht="15" customHeight="1">
      <c r="A3" s="118">
        <v>45201</v>
      </c>
      <c r="B3" s="100" t="s">
        <v>44</v>
      </c>
      <c r="C3" s="93" t="s">
        <v>55</v>
      </c>
      <c r="D3" s="101" t="s">
        <v>7</v>
      </c>
      <c r="E3" s="102">
        <v>1900</v>
      </c>
      <c r="F3" s="134">
        <f t="shared" si="0"/>
        <v>3.1870514086757162</v>
      </c>
      <c r="G3" s="103" t="s">
        <v>63</v>
      </c>
      <c r="H3" s="92"/>
      <c r="I3" s="77" t="s">
        <v>20</v>
      </c>
      <c r="J3" s="78" t="s">
        <v>22</v>
      </c>
      <c r="K3" s="79" t="s">
        <v>198</v>
      </c>
      <c r="L3" s="80">
        <v>596.16233199999999</v>
      </c>
    </row>
    <row r="4" spans="1:12" ht="15" customHeight="1">
      <c r="A4" s="118">
        <v>45201</v>
      </c>
      <c r="B4" s="105" t="s">
        <v>44</v>
      </c>
      <c r="C4" s="93" t="s">
        <v>55</v>
      </c>
      <c r="D4" s="97" t="s">
        <v>9</v>
      </c>
      <c r="E4" s="123">
        <v>2900</v>
      </c>
      <c r="F4" s="134">
        <f t="shared" si="0"/>
        <v>4.8644468869260935</v>
      </c>
      <c r="G4" s="98" t="s">
        <v>85</v>
      </c>
      <c r="H4" s="92"/>
      <c r="I4" s="99" t="s">
        <v>17</v>
      </c>
      <c r="J4" s="78" t="s">
        <v>22</v>
      </c>
      <c r="K4" s="79" t="s">
        <v>27</v>
      </c>
      <c r="L4" s="80">
        <v>596.16233199999999</v>
      </c>
    </row>
    <row r="5" spans="1:12" ht="15" customHeight="1">
      <c r="A5" s="118">
        <v>45201</v>
      </c>
      <c r="B5" s="105" t="s">
        <v>44</v>
      </c>
      <c r="C5" s="93" t="s">
        <v>55</v>
      </c>
      <c r="D5" s="97" t="s">
        <v>7</v>
      </c>
      <c r="E5" s="124">
        <v>1350</v>
      </c>
      <c r="F5" s="134">
        <f t="shared" si="0"/>
        <v>2.2644838956380089</v>
      </c>
      <c r="G5" s="105" t="s">
        <v>387</v>
      </c>
      <c r="H5" s="92"/>
      <c r="I5" s="98" t="s">
        <v>241</v>
      </c>
      <c r="J5" s="78" t="s">
        <v>22</v>
      </c>
      <c r="K5" s="79" t="s">
        <v>198</v>
      </c>
      <c r="L5" s="80">
        <v>596.16233199999999</v>
      </c>
    </row>
    <row r="6" spans="1:12" ht="15" customHeight="1">
      <c r="A6" s="118">
        <v>45201</v>
      </c>
      <c r="B6" s="105" t="s">
        <v>44</v>
      </c>
      <c r="C6" s="93" t="s">
        <v>55</v>
      </c>
      <c r="D6" s="84" t="s">
        <v>6</v>
      </c>
      <c r="E6" s="125">
        <v>1000</v>
      </c>
      <c r="F6" s="134">
        <f t="shared" si="0"/>
        <v>1.6595893478925787</v>
      </c>
      <c r="G6" s="91" t="s">
        <v>364</v>
      </c>
      <c r="H6" s="106"/>
      <c r="I6" s="99" t="s">
        <v>209</v>
      </c>
      <c r="J6" s="78" t="s">
        <v>22</v>
      </c>
      <c r="K6" s="79" t="s">
        <v>759</v>
      </c>
      <c r="L6" s="80">
        <v>602.55870000000004</v>
      </c>
    </row>
    <row r="7" spans="1:12" ht="15" customHeight="1">
      <c r="A7" s="118">
        <v>45201</v>
      </c>
      <c r="B7" s="105" t="s">
        <v>44</v>
      </c>
      <c r="C7" s="93" t="s">
        <v>55</v>
      </c>
      <c r="D7" s="84" t="s">
        <v>6</v>
      </c>
      <c r="E7" s="124">
        <v>1900</v>
      </c>
      <c r="F7" s="134">
        <f t="shared" si="0"/>
        <v>3.1532197609958996</v>
      </c>
      <c r="G7" s="105" t="s">
        <v>61</v>
      </c>
      <c r="H7" s="92"/>
      <c r="I7" s="99" t="s">
        <v>13</v>
      </c>
      <c r="J7" s="78" t="s">
        <v>22</v>
      </c>
      <c r="K7" s="79" t="s">
        <v>759</v>
      </c>
      <c r="L7" s="80">
        <v>602.55870000000004</v>
      </c>
    </row>
    <row r="8" spans="1:12" ht="15" customHeight="1">
      <c r="A8" s="118">
        <v>45201</v>
      </c>
      <c r="B8" s="105" t="s">
        <v>44</v>
      </c>
      <c r="C8" s="93" t="s">
        <v>55</v>
      </c>
      <c r="D8" s="84" t="s">
        <v>6</v>
      </c>
      <c r="E8" s="126">
        <v>2900</v>
      </c>
      <c r="F8" s="134">
        <f t="shared" si="0"/>
        <v>4.8128091088884783</v>
      </c>
      <c r="G8" s="98" t="s">
        <v>60</v>
      </c>
      <c r="H8" s="106"/>
      <c r="I8" s="99" t="s">
        <v>25</v>
      </c>
      <c r="J8" s="78" t="s">
        <v>22</v>
      </c>
      <c r="K8" s="79" t="s">
        <v>759</v>
      </c>
      <c r="L8" s="80">
        <v>602.55870000000004</v>
      </c>
    </row>
    <row r="9" spans="1:12" ht="15" customHeight="1">
      <c r="A9" s="118">
        <v>45201</v>
      </c>
      <c r="B9" s="105" t="s">
        <v>44</v>
      </c>
      <c r="C9" s="93" t="s">
        <v>55</v>
      </c>
      <c r="D9" s="84" t="s">
        <v>6</v>
      </c>
      <c r="E9" s="126">
        <v>1900</v>
      </c>
      <c r="F9" s="134">
        <f t="shared" si="0"/>
        <v>3.1532197609958996</v>
      </c>
      <c r="G9" s="98" t="s">
        <v>59</v>
      </c>
      <c r="H9" s="92"/>
      <c r="I9" s="99" t="s">
        <v>43</v>
      </c>
      <c r="J9" s="78" t="s">
        <v>22</v>
      </c>
      <c r="K9" s="79" t="s">
        <v>759</v>
      </c>
      <c r="L9" s="80">
        <v>602.55870000000004</v>
      </c>
    </row>
    <row r="10" spans="1:12" ht="15" customHeight="1">
      <c r="A10" s="118">
        <v>45201</v>
      </c>
      <c r="B10" s="105" t="s">
        <v>44</v>
      </c>
      <c r="C10" s="93" t="s">
        <v>55</v>
      </c>
      <c r="D10" s="84" t="s">
        <v>6</v>
      </c>
      <c r="E10" s="123">
        <v>4900</v>
      </c>
      <c r="F10" s="134">
        <f t="shared" si="0"/>
        <v>8.1319878046736349</v>
      </c>
      <c r="G10" s="98" t="s">
        <v>106</v>
      </c>
      <c r="H10" s="135"/>
      <c r="I10" s="99" t="s">
        <v>105</v>
      </c>
      <c r="J10" s="78" t="s">
        <v>22</v>
      </c>
      <c r="K10" s="79" t="s">
        <v>759</v>
      </c>
      <c r="L10" s="80">
        <v>602.55870000000004</v>
      </c>
    </row>
    <row r="11" spans="1:12" ht="15" customHeight="1">
      <c r="A11" s="118">
        <v>45201</v>
      </c>
      <c r="B11" s="82" t="s">
        <v>44</v>
      </c>
      <c r="C11" s="93" t="s">
        <v>55</v>
      </c>
      <c r="D11" s="107" t="s">
        <v>9</v>
      </c>
      <c r="E11" s="108">
        <v>1650</v>
      </c>
      <c r="F11" s="134">
        <f t="shared" si="0"/>
        <v>2.767702539113122</v>
      </c>
      <c r="G11" s="107" t="s">
        <v>57</v>
      </c>
      <c r="H11" s="92"/>
      <c r="I11" s="107" t="s">
        <v>16</v>
      </c>
      <c r="J11" s="78" t="s">
        <v>22</v>
      </c>
      <c r="K11" s="79" t="s">
        <v>27</v>
      </c>
      <c r="L11" s="80">
        <v>596.16233199999999</v>
      </c>
    </row>
    <row r="12" spans="1:12" ht="15" customHeight="1">
      <c r="A12" s="118">
        <v>45201</v>
      </c>
      <c r="B12" s="105" t="s">
        <v>44</v>
      </c>
      <c r="C12" s="93" t="s">
        <v>55</v>
      </c>
      <c r="D12" s="97" t="s">
        <v>7</v>
      </c>
      <c r="E12" s="124">
        <v>1500</v>
      </c>
      <c r="F12" s="134">
        <f t="shared" si="0"/>
        <v>2.5160932173755652</v>
      </c>
      <c r="G12" s="105" t="s">
        <v>93</v>
      </c>
      <c r="H12" s="92"/>
      <c r="I12" s="105" t="s">
        <v>56</v>
      </c>
      <c r="J12" s="78" t="s">
        <v>22</v>
      </c>
      <c r="K12" s="79" t="s">
        <v>198</v>
      </c>
      <c r="L12" s="80">
        <v>596.16233199999999</v>
      </c>
    </row>
    <row r="13" spans="1:12" ht="15" customHeight="1">
      <c r="A13" s="118">
        <v>45201</v>
      </c>
      <c r="B13" s="105" t="s">
        <v>44</v>
      </c>
      <c r="C13" s="93" t="s">
        <v>55</v>
      </c>
      <c r="D13" s="97" t="s">
        <v>7</v>
      </c>
      <c r="E13" s="124">
        <v>1500</v>
      </c>
      <c r="F13" s="134">
        <f t="shared" si="0"/>
        <v>2.5160932173755652</v>
      </c>
      <c r="G13" s="105" t="s">
        <v>131</v>
      </c>
      <c r="H13" s="92"/>
      <c r="I13" s="105" t="s">
        <v>12</v>
      </c>
      <c r="J13" s="78" t="s">
        <v>22</v>
      </c>
      <c r="K13" s="79" t="s">
        <v>198</v>
      </c>
      <c r="L13" s="80">
        <v>596.16233199999999</v>
      </c>
    </row>
    <row r="14" spans="1:12" ht="15" customHeight="1">
      <c r="A14" s="118">
        <v>45201</v>
      </c>
      <c r="B14" s="105" t="s">
        <v>44</v>
      </c>
      <c r="C14" s="93" t="s">
        <v>55</v>
      </c>
      <c r="D14" s="97" t="s">
        <v>10</v>
      </c>
      <c r="E14" s="123">
        <v>2800</v>
      </c>
      <c r="F14" s="134">
        <f t="shared" si="0"/>
        <v>4.6967073391010556</v>
      </c>
      <c r="G14" s="98" t="s">
        <v>137</v>
      </c>
      <c r="H14" s="92"/>
      <c r="I14" s="99" t="s">
        <v>136</v>
      </c>
      <c r="J14" s="78" t="s">
        <v>22</v>
      </c>
      <c r="K14" s="79" t="s">
        <v>27</v>
      </c>
      <c r="L14" s="80">
        <v>596.16233199999999</v>
      </c>
    </row>
    <row r="15" spans="1:12" ht="15" customHeight="1">
      <c r="A15" s="118">
        <v>45201</v>
      </c>
      <c r="B15" s="105" t="s">
        <v>208</v>
      </c>
      <c r="C15" s="105" t="s">
        <v>48</v>
      </c>
      <c r="D15" s="97" t="s">
        <v>10</v>
      </c>
      <c r="E15" s="123">
        <v>12000</v>
      </c>
      <c r="F15" s="134">
        <f t="shared" si="0"/>
        <v>20.128745739004522</v>
      </c>
      <c r="G15" s="98" t="s">
        <v>160</v>
      </c>
      <c r="H15" s="92"/>
      <c r="I15" s="99" t="s">
        <v>136</v>
      </c>
      <c r="J15" s="78" t="s">
        <v>22</v>
      </c>
      <c r="K15" s="79" t="s">
        <v>27</v>
      </c>
      <c r="L15" s="80">
        <v>596.16233199999999</v>
      </c>
    </row>
    <row r="16" spans="1:12" ht="15" customHeight="1">
      <c r="A16" s="118">
        <v>45201</v>
      </c>
      <c r="B16" s="98" t="s">
        <v>18</v>
      </c>
      <c r="C16" s="98" t="s">
        <v>39</v>
      </c>
      <c r="D16" s="109" t="s">
        <v>9</v>
      </c>
      <c r="E16" s="127">
        <v>5000</v>
      </c>
      <c r="F16" s="134">
        <f t="shared" si="0"/>
        <v>8.3869773912518841</v>
      </c>
      <c r="G16" s="98" t="s">
        <v>394</v>
      </c>
      <c r="H16" s="92"/>
      <c r="I16" s="98" t="s">
        <v>17</v>
      </c>
      <c r="J16" s="78" t="s">
        <v>22</v>
      </c>
      <c r="K16" s="79" t="s">
        <v>27</v>
      </c>
      <c r="L16" s="80">
        <v>596.16233199999999</v>
      </c>
    </row>
    <row r="17" spans="1:12" ht="15" customHeight="1">
      <c r="A17" s="118">
        <v>45201</v>
      </c>
      <c r="B17" s="98" t="s">
        <v>18</v>
      </c>
      <c r="C17" s="98" t="s">
        <v>39</v>
      </c>
      <c r="D17" s="109" t="s">
        <v>9</v>
      </c>
      <c r="E17" s="127">
        <v>5000</v>
      </c>
      <c r="F17" s="134">
        <f t="shared" si="0"/>
        <v>8.3869773912518841</v>
      </c>
      <c r="G17" s="98" t="s">
        <v>395</v>
      </c>
      <c r="H17" s="92"/>
      <c r="I17" s="98" t="s">
        <v>16</v>
      </c>
      <c r="J17" s="78" t="s">
        <v>22</v>
      </c>
      <c r="K17" s="79" t="s">
        <v>27</v>
      </c>
      <c r="L17" s="80">
        <v>596.16233199999999</v>
      </c>
    </row>
    <row r="18" spans="1:12" ht="15" customHeight="1">
      <c r="A18" s="118">
        <v>45201</v>
      </c>
      <c r="B18" s="98" t="s">
        <v>18</v>
      </c>
      <c r="C18" s="98" t="s">
        <v>39</v>
      </c>
      <c r="D18" s="109" t="s">
        <v>7</v>
      </c>
      <c r="E18" s="127">
        <v>5000</v>
      </c>
      <c r="F18" s="134">
        <f t="shared" si="0"/>
        <v>8.3869773912518841</v>
      </c>
      <c r="G18" s="98" t="s">
        <v>396</v>
      </c>
      <c r="H18" s="92"/>
      <c r="I18" s="77" t="s">
        <v>20</v>
      </c>
      <c r="J18" s="78" t="s">
        <v>22</v>
      </c>
      <c r="K18" s="79" t="s">
        <v>198</v>
      </c>
      <c r="L18" s="80">
        <v>596.16233199999999</v>
      </c>
    </row>
    <row r="19" spans="1:12" ht="15" customHeight="1">
      <c r="A19" s="118">
        <v>45201</v>
      </c>
      <c r="B19" s="98" t="s">
        <v>18</v>
      </c>
      <c r="C19" s="98" t="s">
        <v>39</v>
      </c>
      <c r="D19" s="84" t="s">
        <v>6</v>
      </c>
      <c r="E19" s="127">
        <v>5000</v>
      </c>
      <c r="F19" s="134">
        <f t="shared" si="0"/>
        <v>8.2979467394628941</v>
      </c>
      <c r="G19" s="98" t="s">
        <v>397</v>
      </c>
      <c r="H19" s="92"/>
      <c r="I19" s="98" t="s">
        <v>13</v>
      </c>
      <c r="J19" s="78" t="s">
        <v>22</v>
      </c>
      <c r="K19" s="79" t="s">
        <v>759</v>
      </c>
      <c r="L19" s="80">
        <v>602.55870000000004</v>
      </c>
    </row>
    <row r="20" spans="1:12" ht="15" customHeight="1">
      <c r="A20" s="118">
        <v>45201</v>
      </c>
      <c r="B20" s="98" t="s">
        <v>18</v>
      </c>
      <c r="C20" s="98" t="s">
        <v>39</v>
      </c>
      <c r="D20" s="109" t="s">
        <v>7</v>
      </c>
      <c r="E20" s="127">
        <v>2500</v>
      </c>
      <c r="F20" s="134">
        <f t="shared" si="0"/>
        <v>4.1934886956259421</v>
      </c>
      <c r="G20" s="98" t="s">
        <v>398</v>
      </c>
      <c r="H20" s="92"/>
      <c r="I20" s="98" t="s">
        <v>12</v>
      </c>
      <c r="J20" s="78" t="s">
        <v>22</v>
      </c>
      <c r="K20" s="79" t="s">
        <v>198</v>
      </c>
      <c r="L20" s="80">
        <v>596.16233199999999</v>
      </c>
    </row>
    <row r="21" spans="1:12" ht="15" customHeight="1">
      <c r="A21" s="118">
        <v>45201</v>
      </c>
      <c r="B21" s="98" t="s">
        <v>18</v>
      </c>
      <c r="C21" s="98" t="s">
        <v>39</v>
      </c>
      <c r="D21" s="109" t="s">
        <v>7</v>
      </c>
      <c r="E21" s="127">
        <v>2500</v>
      </c>
      <c r="F21" s="134">
        <f t="shared" si="0"/>
        <v>4.1934886956259421</v>
      </c>
      <c r="G21" s="98" t="s">
        <v>399</v>
      </c>
      <c r="H21" s="92"/>
      <c r="I21" s="98" t="s">
        <v>56</v>
      </c>
      <c r="J21" s="78" t="s">
        <v>22</v>
      </c>
      <c r="K21" s="79" t="s">
        <v>198</v>
      </c>
      <c r="L21" s="80">
        <v>596.16233199999999</v>
      </c>
    </row>
    <row r="22" spans="1:12" ht="15" customHeight="1">
      <c r="A22" s="118">
        <v>45201</v>
      </c>
      <c r="B22" s="98" t="s">
        <v>18</v>
      </c>
      <c r="C22" s="98" t="s">
        <v>39</v>
      </c>
      <c r="D22" s="109" t="s">
        <v>8</v>
      </c>
      <c r="E22" s="127">
        <v>2500</v>
      </c>
      <c r="F22" s="134">
        <f t="shared" si="0"/>
        <v>4.1934886956259421</v>
      </c>
      <c r="G22" s="98" t="s">
        <v>400</v>
      </c>
      <c r="H22" s="92"/>
      <c r="I22" s="98" t="s">
        <v>14</v>
      </c>
      <c r="J22" s="78" t="s">
        <v>22</v>
      </c>
      <c r="K22" s="79" t="s">
        <v>198</v>
      </c>
      <c r="L22" s="80">
        <v>596.16233199999999</v>
      </c>
    </row>
    <row r="23" spans="1:12" ht="15" customHeight="1">
      <c r="A23" s="118">
        <v>45201</v>
      </c>
      <c r="B23" s="98" t="s">
        <v>18</v>
      </c>
      <c r="C23" s="98" t="s">
        <v>39</v>
      </c>
      <c r="D23" s="84" t="s">
        <v>6</v>
      </c>
      <c r="E23" s="127">
        <v>2500</v>
      </c>
      <c r="F23" s="134">
        <f t="shared" si="0"/>
        <v>4.148973369731447</v>
      </c>
      <c r="G23" s="98" t="s">
        <v>401</v>
      </c>
      <c r="H23" s="92"/>
      <c r="I23" s="98" t="s">
        <v>25</v>
      </c>
      <c r="J23" s="78" t="s">
        <v>22</v>
      </c>
      <c r="K23" s="79" t="s">
        <v>759</v>
      </c>
      <c r="L23" s="80">
        <v>602.55870000000004</v>
      </c>
    </row>
    <row r="24" spans="1:12" ht="15" customHeight="1">
      <c r="A24" s="118">
        <v>45201</v>
      </c>
      <c r="B24" s="98" t="s">
        <v>18</v>
      </c>
      <c r="C24" s="98" t="s">
        <v>39</v>
      </c>
      <c r="D24" s="84" t="s">
        <v>6</v>
      </c>
      <c r="E24" s="127">
        <v>2500</v>
      </c>
      <c r="F24" s="134">
        <f t="shared" si="0"/>
        <v>4.148973369731447</v>
      </c>
      <c r="G24" s="98" t="s">
        <v>402</v>
      </c>
      <c r="H24" s="92"/>
      <c r="I24" s="98" t="s">
        <v>105</v>
      </c>
      <c r="J24" s="78" t="s">
        <v>22</v>
      </c>
      <c r="K24" s="79" t="s">
        <v>759</v>
      </c>
      <c r="L24" s="80">
        <v>602.55870000000004</v>
      </c>
    </row>
    <row r="25" spans="1:12" ht="15" customHeight="1">
      <c r="A25" s="118">
        <v>45201</v>
      </c>
      <c r="B25" s="98" t="s">
        <v>18</v>
      </c>
      <c r="C25" s="98" t="s">
        <v>39</v>
      </c>
      <c r="D25" s="84" t="s">
        <v>6</v>
      </c>
      <c r="E25" s="127">
        <v>2500</v>
      </c>
      <c r="F25" s="134">
        <f t="shared" si="0"/>
        <v>4.148973369731447</v>
      </c>
      <c r="G25" s="98" t="s">
        <v>403</v>
      </c>
      <c r="H25" s="92"/>
      <c r="I25" s="98" t="s">
        <v>124</v>
      </c>
      <c r="J25" s="78" t="s">
        <v>22</v>
      </c>
      <c r="K25" s="79" t="s">
        <v>759</v>
      </c>
      <c r="L25" s="80">
        <v>602.55870000000004</v>
      </c>
    </row>
    <row r="26" spans="1:12" ht="15" customHeight="1">
      <c r="A26" s="118">
        <v>45201</v>
      </c>
      <c r="B26" s="98" t="s">
        <v>18</v>
      </c>
      <c r="C26" s="98" t="s">
        <v>39</v>
      </c>
      <c r="D26" s="84" t="s">
        <v>6</v>
      </c>
      <c r="E26" s="127">
        <v>2500</v>
      </c>
      <c r="F26" s="134">
        <f t="shared" si="0"/>
        <v>4.148973369731447</v>
      </c>
      <c r="G26" s="98" t="s">
        <v>404</v>
      </c>
      <c r="H26" s="92"/>
      <c r="I26" s="98" t="s">
        <v>43</v>
      </c>
      <c r="J26" s="78" t="s">
        <v>22</v>
      </c>
      <c r="K26" s="79" t="s">
        <v>759</v>
      </c>
      <c r="L26" s="80">
        <v>602.55870000000004</v>
      </c>
    </row>
    <row r="27" spans="1:12" ht="15" customHeight="1">
      <c r="A27" s="118">
        <v>45201</v>
      </c>
      <c r="B27" s="98" t="s">
        <v>18</v>
      </c>
      <c r="C27" s="98" t="s">
        <v>39</v>
      </c>
      <c r="D27" s="109" t="s">
        <v>10</v>
      </c>
      <c r="E27" s="127">
        <v>2500</v>
      </c>
      <c r="F27" s="134">
        <f t="shared" si="0"/>
        <v>4.1934886956259421</v>
      </c>
      <c r="G27" s="98" t="s">
        <v>405</v>
      </c>
      <c r="H27" s="92"/>
      <c r="I27" s="98" t="s">
        <v>136</v>
      </c>
      <c r="J27" s="78" t="s">
        <v>22</v>
      </c>
      <c r="K27" s="79" t="s">
        <v>27</v>
      </c>
      <c r="L27" s="80">
        <v>596.16233199999999</v>
      </c>
    </row>
    <row r="28" spans="1:12" ht="15" customHeight="1">
      <c r="A28" s="118">
        <v>45202</v>
      </c>
      <c r="B28" s="93" t="s">
        <v>44</v>
      </c>
      <c r="C28" s="93" t="s">
        <v>55</v>
      </c>
      <c r="D28" s="97" t="s">
        <v>8</v>
      </c>
      <c r="E28" s="123">
        <v>1800</v>
      </c>
      <c r="F28" s="134">
        <f t="shared" si="0"/>
        <v>3.0193118608506784</v>
      </c>
      <c r="G28" s="98" t="s">
        <v>62</v>
      </c>
      <c r="H28" s="92"/>
      <c r="I28" s="99" t="s">
        <v>14</v>
      </c>
      <c r="J28" s="78" t="s">
        <v>22</v>
      </c>
      <c r="K28" s="79" t="s">
        <v>198</v>
      </c>
      <c r="L28" s="80">
        <v>596.16233199999999</v>
      </c>
    </row>
    <row r="29" spans="1:12" ht="15" customHeight="1">
      <c r="A29" s="118">
        <v>45202</v>
      </c>
      <c r="B29" s="91" t="s">
        <v>44</v>
      </c>
      <c r="C29" s="93" t="s">
        <v>55</v>
      </c>
      <c r="D29" s="101" t="s">
        <v>7</v>
      </c>
      <c r="E29" s="102">
        <v>1900</v>
      </c>
      <c r="F29" s="134">
        <f t="shared" si="0"/>
        <v>3.1870514086757162</v>
      </c>
      <c r="G29" s="103" t="s">
        <v>63</v>
      </c>
      <c r="H29" s="92"/>
      <c r="I29" s="77" t="s">
        <v>20</v>
      </c>
      <c r="J29" s="78" t="s">
        <v>22</v>
      </c>
      <c r="K29" s="79" t="s">
        <v>198</v>
      </c>
      <c r="L29" s="80">
        <v>596.16233199999999</v>
      </c>
    </row>
    <row r="30" spans="1:12" ht="15" customHeight="1">
      <c r="A30" s="118">
        <v>45202</v>
      </c>
      <c r="B30" s="114" t="s">
        <v>44</v>
      </c>
      <c r="C30" s="93" t="s">
        <v>55</v>
      </c>
      <c r="D30" s="97" t="s">
        <v>9</v>
      </c>
      <c r="E30" s="123">
        <v>2900</v>
      </c>
      <c r="F30" s="134">
        <f t="shared" si="0"/>
        <v>4.8644468869260935</v>
      </c>
      <c r="G30" s="98" t="s">
        <v>85</v>
      </c>
      <c r="H30" s="92"/>
      <c r="I30" s="99" t="s">
        <v>17</v>
      </c>
      <c r="J30" s="78" t="s">
        <v>22</v>
      </c>
      <c r="K30" s="79" t="s">
        <v>27</v>
      </c>
      <c r="L30" s="80">
        <v>596.16233199999999</v>
      </c>
    </row>
    <row r="31" spans="1:12" ht="15" customHeight="1">
      <c r="A31" s="118">
        <v>45202</v>
      </c>
      <c r="B31" s="105" t="s">
        <v>44</v>
      </c>
      <c r="C31" s="93" t="s">
        <v>55</v>
      </c>
      <c r="D31" s="84" t="s">
        <v>6</v>
      </c>
      <c r="E31" s="126">
        <v>1950</v>
      </c>
      <c r="F31" s="134">
        <f t="shared" si="0"/>
        <v>3.2361992283905283</v>
      </c>
      <c r="G31" s="82" t="s">
        <v>130</v>
      </c>
      <c r="H31" s="92"/>
      <c r="I31" s="82" t="s">
        <v>124</v>
      </c>
      <c r="J31" s="78" t="s">
        <v>22</v>
      </c>
      <c r="K31" s="79" t="s">
        <v>759</v>
      </c>
      <c r="L31" s="80">
        <v>602.55870000000004</v>
      </c>
    </row>
    <row r="32" spans="1:12" ht="15" customHeight="1">
      <c r="A32" s="118">
        <v>45202</v>
      </c>
      <c r="B32" s="105" t="s">
        <v>44</v>
      </c>
      <c r="C32" s="93" t="s">
        <v>55</v>
      </c>
      <c r="D32" s="97" t="s">
        <v>7</v>
      </c>
      <c r="E32" s="124">
        <v>1350</v>
      </c>
      <c r="F32" s="134">
        <f t="shared" si="0"/>
        <v>2.2644838956380089</v>
      </c>
      <c r="G32" s="105" t="s">
        <v>387</v>
      </c>
      <c r="H32" s="92"/>
      <c r="I32" s="98" t="s">
        <v>241</v>
      </c>
      <c r="J32" s="78" t="s">
        <v>22</v>
      </c>
      <c r="K32" s="79" t="s">
        <v>198</v>
      </c>
      <c r="L32" s="80">
        <v>596.16233199999999</v>
      </c>
    </row>
    <row r="33" spans="1:12" ht="15" customHeight="1">
      <c r="A33" s="118">
        <v>45202</v>
      </c>
      <c r="B33" s="105" t="s">
        <v>44</v>
      </c>
      <c r="C33" s="93" t="s">
        <v>55</v>
      </c>
      <c r="D33" s="84" t="s">
        <v>6</v>
      </c>
      <c r="E33" s="125">
        <v>1500</v>
      </c>
      <c r="F33" s="134">
        <f t="shared" si="0"/>
        <v>2.4893840218388679</v>
      </c>
      <c r="G33" s="91" t="s">
        <v>364</v>
      </c>
      <c r="H33" s="106"/>
      <c r="I33" s="99" t="s">
        <v>209</v>
      </c>
      <c r="J33" s="78" t="s">
        <v>22</v>
      </c>
      <c r="K33" s="79" t="s">
        <v>759</v>
      </c>
      <c r="L33" s="80">
        <v>602.55870000000004</v>
      </c>
    </row>
    <row r="34" spans="1:12" ht="15" customHeight="1">
      <c r="A34" s="118">
        <v>45202</v>
      </c>
      <c r="B34" s="105" t="s">
        <v>44</v>
      </c>
      <c r="C34" s="93" t="s">
        <v>55</v>
      </c>
      <c r="D34" s="84" t="s">
        <v>6</v>
      </c>
      <c r="E34" s="124">
        <v>1850</v>
      </c>
      <c r="F34" s="134">
        <f t="shared" si="0"/>
        <v>3.0702402936012705</v>
      </c>
      <c r="G34" s="105" t="s">
        <v>61</v>
      </c>
      <c r="H34" s="92"/>
      <c r="I34" s="99" t="s">
        <v>13</v>
      </c>
      <c r="J34" s="78" t="s">
        <v>22</v>
      </c>
      <c r="K34" s="79" t="s">
        <v>759</v>
      </c>
      <c r="L34" s="80">
        <v>602.55870000000004</v>
      </c>
    </row>
    <row r="35" spans="1:12" ht="15" customHeight="1">
      <c r="A35" s="118">
        <v>45202</v>
      </c>
      <c r="B35" s="105" t="s">
        <v>44</v>
      </c>
      <c r="C35" s="93" t="s">
        <v>55</v>
      </c>
      <c r="D35" s="84" t="s">
        <v>6</v>
      </c>
      <c r="E35" s="126">
        <v>2500</v>
      </c>
      <c r="F35" s="134">
        <f t="shared" si="0"/>
        <v>4.148973369731447</v>
      </c>
      <c r="G35" s="98" t="s">
        <v>60</v>
      </c>
      <c r="H35" s="106"/>
      <c r="I35" s="99" t="s">
        <v>25</v>
      </c>
      <c r="J35" s="78" t="s">
        <v>22</v>
      </c>
      <c r="K35" s="79" t="s">
        <v>759</v>
      </c>
      <c r="L35" s="80">
        <v>602.55870000000004</v>
      </c>
    </row>
    <row r="36" spans="1:12" ht="15" customHeight="1">
      <c r="A36" s="118">
        <v>45202</v>
      </c>
      <c r="B36" s="105" t="s">
        <v>44</v>
      </c>
      <c r="C36" s="93" t="s">
        <v>55</v>
      </c>
      <c r="D36" s="84" t="s">
        <v>6</v>
      </c>
      <c r="E36" s="126">
        <v>1900</v>
      </c>
      <c r="F36" s="134">
        <f t="shared" si="0"/>
        <v>3.1532197609958996</v>
      </c>
      <c r="G36" s="98" t="s">
        <v>59</v>
      </c>
      <c r="H36" s="92"/>
      <c r="I36" s="99" t="s">
        <v>43</v>
      </c>
      <c r="J36" s="78" t="s">
        <v>22</v>
      </c>
      <c r="K36" s="79" t="s">
        <v>759</v>
      </c>
      <c r="L36" s="80">
        <v>602.55870000000004</v>
      </c>
    </row>
    <row r="37" spans="1:12" ht="15" customHeight="1">
      <c r="A37" s="118">
        <v>45202</v>
      </c>
      <c r="B37" s="105" t="s">
        <v>44</v>
      </c>
      <c r="C37" s="93" t="s">
        <v>55</v>
      </c>
      <c r="D37" s="84" t="s">
        <v>6</v>
      </c>
      <c r="E37" s="123">
        <v>1800</v>
      </c>
      <c r="F37" s="134">
        <f t="shared" si="0"/>
        <v>2.9872608262066414</v>
      </c>
      <c r="G37" s="98" t="s">
        <v>106</v>
      </c>
      <c r="H37" s="135"/>
      <c r="I37" s="99" t="s">
        <v>105</v>
      </c>
      <c r="J37" s="78" t="s">
        <v>22</v>
      </c>
      <c r="K37" s="79" t="s">
        <v>759</v>
      </c>
      <c r="L37" s="80">
        <v>602.55870000000004</v>
      </c>
    </row>
    <row r="38" spans="1:12" ht="15" customHeight="1">
      <c r="A38" s="118">
        <v>45202</v>
      </c>
      <c r="B38" s="82" t="s">
        <v>44</v>
      </c>
      <c r="C38" s="93" t="s">
        <v>55</v>
      </c>
      <c r="D38" s="107" t="s">
        <v>9</v>
      </c>
      <c r="E38" s="108">
        <v>1700</v>
      </c>
      <c r="F38" s="134">
        <f t="shared" si="0"/>
        <v>2.851572313025641</v>
      </c>
      <c r="G38" s="107" t="s">
        <v>57</v>
      </c>
      <c r="H38" s="92"/>
      <c r="I38" s="107" t="s">
        <v>16</v>
      </c>
      <c r="J38" s="78" t="s">
        <v>22</v>
      </c>
      <c r="K38" s="79" t="s">
        <v>27</v>
      </c>
      <c r="L38" s="80">
        <v>596.16233199999999</v>
      </c>
    </row>
    <row r="39" spans="1:12" ht="15" customHeight="1">
      <c r="A39" s="118">
        <v>45202</v>
      </c>
      <c r="B39" s="105" t="s">
        <v>44</v>
      </c>
      <c r="C39" s="93" t="s">
        <v>55</v>
      </c>
      <c r="D39" s="97" t="s">
        <v>7</v>
      </c>
      <c r="E39" s="124">
        <v>1800</v>
      </c>
      <c r="F39" s="134">
        <f t="shared" si="0"/>
        <v>3.0193118608506784</v>
      </c>
      <c r="G39" s="105" t="s">
        <v>93</v>
      </c>
      <c r="H39" s="92"/>
      <c r="I39" s="105" t="s">
        <v>56</v>
      </c>
      <c r="J39" s="78" t="s">
        <v>22</v>
      </c>
      <c r="K39" s="79" t="s">
        <v>198</v>
      </c>
      <c r="L39" s="80">
        <v>596.16233199999999</v>
      </c>
    </row>
    <row r="40" spans="1:12" ht="15" customHeight="1">
      <c r="A40" s="118">
        <v>45202</v>
      </c>
      <c r="B40" s="105" t="s">
        <v>207</v>
      </c>
      <c r="C40" s="93" t="s">
        <v>55</v>
      </c>
      <c r="D40" s="97" t="s">
        <v>7</v>
      </c>
      <c r="E40" s="124">
        <v>1700</v>
      </c>
      <c r="F40" s="134">
        <f t="shared" si="0"/>
        <v>2.851572313025641</v>
      </c>
      <c r="G40" s="105" t="s">
        <v>132</v>
      </c>
      <c r="H40" s="92"/>
      <c r="I40" s="105" t="s">
        <v>12</v>
      </c>
      <c r="J40" s="78" t="s">
        <v>22</v>
      </c>
      <c r="K40" s="79" t="s">
        <v>198</v>
      </c>
      <c r="L40" s="80">
        <v>596.16233199999999</v>
      </c>
    </row>
    <row r="41" spans="1:12" ht="15" customHeight="1">
      <c r="A41" s="118">
        <v>45202</v>
      </c>
      <c r="B41" s="105" t="s">
        <v>46</v>
      </c>
      <c r="C41" s="91" t="s">
        <v>197</v>
      </c>
      <c r="D41" s="97" t="s">
        <v>7</v>
      </c>
      <c r="E41" s="124">
        <v>10000</v>
      </c>
      <c r="F41" s="134">
        <f t="shared" si="0"/>
        <v>16.773954782503768</v>
      </c>
      <c r="G41" s="105" t="s">
        <v>133</v>
      </c>
      <c r="H41" s="92"/>
      <c r="I41" s="105" t="s">
        <v>12</v>
      </c>
      <c r="J41" s="78" t="s">
        <v>22</v>
      </c>
      <c r="K41" s="79" t="s">
        <v>198</v>
      </c>
      <c r="L41" s="80">
        <v>596.16233199999999</v>
      </c>
    </row>
    <row r="42" spans="1:12">
      <c r="A42" s="118">
        <v>45202</v>
      </c>
      <c r="B42" s="105" t="s">
        <v>45</v>
      </c>
      <c r="C42" s="91" t="s">
        <v>197</v>
      </c>
      <c r="D42" s="97" t="s">
        <v>7</v>
      </c>
      <c r="E42" s="124">
        <v>5000</v>
      </c>
      <c r="F42" s="134">
        <f t="shared" si="0"/>
        <v>8.3869773912518841</v>
      </c>
      <c r="G42" s="105" t="s">
        <v>131</v>
      </c>
      <c r="H42" s="92"/>
      <c r="I42" s="105" t="s">
        <v>12</v>
      </c>
      <c r="J42" s="78" t="s">
        <v>22</v>
      </c>
      <c r="K42" s="79" t="s">
        <v>198</v>
      </c>
      <c r="L42" s="80">
        <v>596.16233199999999</v>
      </c>
    </row>
    <row r="43" spans="1:12">
      <c r="A43" s="118">
        <v>45202</v>
      </c>
      <c r="B43" s="105" t="s">
        <v>44</v>
      </c>
      <c r="C43" s="93" t="s">
        <v>55</v>
      </c>
      <c r="D43" s="97" t="s">
        <v>7</v>
      </c>
      <c r="E43" s="124">
        <v>2000</v>
      </c>
      <c r="F43" s="134">
        <f t="shared" si="0"/>
        <v>3.3547909565007541</v>
      </c>
      <c r="G43" s="105" t="s">
        <v>131</v>
      </c>
      <c r="H43" s="92"/>
      <c r="I43" s="105" t="s">
        <v>12</v>
      </c>
      <c r="J43" s="78" t="s">
        <v>22</v>
      </c>
      <c r="K43" s="79" t="s">
        <v>198</v>
      </c>
      <c r="L43" s="80">
        <v>596.16233199999999</v>
      </c>
    </row>
    <row r="44" spans="1:12">
      <c r="A44" s="118">
        <v>45202</v>
      </c>
      <c r="B44" s="105" t="s">
        <v>44</v>
      </c>
      <c r="C44" s="93" t="s">
        <v>55</v>
      </c>
      <c r="D44" s="97" t="s">
        <v>10</v>
      </c>
      <c r="E44" s="123">
        <v>2800</v>
      </c>
      <c r="F44" s="134">
        <f t="shared" si="0"/>
        <v>4.6967073391010556</v>
      </c>
      <c r="G44" s="98" t="s">
        <v>137</v>
      </c>
      <c r="H44" s="92"/>
      <c r="I44" s="99" t="s">
        <v>136</v>
      </c>
      <c r="J44" s="78" t="s">
        <v>22</v>
      </c>
      <c r="K44" s="79" t="s">
        <v>27</v>
      </c>
      <c r="L44" s="80">
        <v>596.16233199999999</v>
      </c>
    </row>
    <row r="45" spans="1:12">
      <c r="A45" s="118">
        <v>45202</v>
      </c>
      <c r="B45" s="98" t="s">
        <v>18</v>
      </c>
      <c r="C45" s="98" t="s">
        <v>39</v>
      </c>
      <c r="D45" s="109" t="s">
        <v>9</v>
      </c>
      <c r="E45" s="127">
        <v>5000</v>
      </c>
      <c r="F45" s="134">
        <f t="shared" si="0"/>
        <v>8.3869773912518841</v>
      </c>
      <c r="G45" s="98" t="s">
        <v>406</v>
      </c>
      <c r="H45" s="92"/>
      <c r="I45" s="98" t="s">
        <v>17</v>
      </c>
      <c r="J45" s="78" t="s">
        <v>22</v>
      </c>
      <c r="K45" s="79" t="s">
        <v>27</v>
      </c>
      <c r="L45" s="80">
        <v>596.16233199999999</v>
      </c>
    </row>
    <row r="46" spans="1:12">
      <c r="A46" s="118">
        <v>45202</v>
      </c>
      <c r="B46" s="98" t="s">
        <v>18</v>
      </c>
      <c r="C46" s="98" t="s">
        <v>39</v>
      </c>
      <c r="D46" s="109" t="s">
        <v>9</v>
      </c>
      <c r="E46" s="127">
        <v>5000</v>
      </c>
      <c r="F46" s="134">
        <f t="shared" si="0"/>
        <v>8.3869773912518841</v>
      </c>
      <c r="G46" s="98" t="s">
        <v>407</v>
      </c>
      <c r="H46" s="92"/>
      <c r="I46" s="98" t="s">
        <v>16</v>
      </c>
      <c r="J46" s="78" t="s">
        <v>22</v>
      </c>
      <c r="K46" s="79" t="s">
        <v>27</v>
      </c>
      <c r="L46" s="80">
        <v>596.16233199999999</v>
      </c>
    </row>
    <row r="47" spans="1:12">
      <c r="A47" s="118">
        <v>45202</v>
      </c>
      <c r="B47" s="98" t="s">
        <v>18</v>
      </c>
      <c r="C47" s="98" t="s">
        <v>39</v>
      </c>
      <c r="D47" s="109" t="s">
        <v>7</v>
      </c>
      <c r="E47" s="127">
        <v>5000</v>
      </c>
      <c r="F47" s="134">
        <f t="shared" si="0"/>
        <v>8.3869773912518841</v>
      </c>
      <c r="G47" s="98" t="s">
        <v>408</v>
      </c>
      <c r="H47" s="92"/>
      <c r="I47" s="77" t="s">
        <v>20</v>
      </c>
      <c r="J47" s="78" t="s">
        <v>22</v>
      </c>
      <c r="K47" s="79" t="s">
        <v>198</v>
      </c>
      <c r="L47" s="80">
        <v>596.16233199999999</v>
      </c>
    </row>
    <row r="48" spans="1:12">
      <c r="A48" s="118">
        <v>45202</v>
      </c>
      <c r="B48" s="98" t="s">
        <v>18</v>
      </c>
      <c r="C48" s="98" t="s">
        <v>39</v>
      </c>
      <c r="D48" s="84" t="s">
        <v>6</v>
      </c>
      <c r="E48" s="127">
        <v>5000</v>
      </c>
      <c r="F48" s="134">
        <f t="shared" si="0"/>
        <v>8.2979467394628941</v>
      </c>
      <c r="G48" s="98" t="s">
        <v>409</v>
      </c>
      <c r="H48" s="92"/>
      <c r="I48" s="98" t="s">
        <v>13</v>
      </c>
      <c r="J48" s="78" t="s">
        <v>22</v>
      </c>
      <c r="K48" s="79" t="s">
        <v>759</v>
      </c>
      <c r="L48" s="80">
        <v>602.55870000000004</v>
      </c>
    </row>
    <row r="49" spans="1:12">
      <c r="A49" s="118">
        <v>45202</v>
      </c>
      <c r="B49" s="98" t="s">
        <v>18</v>
      </c>
      <c r="C49" s="98" t="s">
        <v>39</v>
      </c>
      <c r="D49" s="109" t="s">
        <v>8</v>
      </c>
      <c r="E49" s="127">
        <v>2500</v>
      </c>
      <c r="F49" s="134">
        <f t="shared" si="0"/>
        <v>4.1934886956259421</v>
      </c>
      <c r="G49" s="98" t="s">
        <v>410</v>
      </c>
      <c r="H49" s="92"/>
      <c r="I49" s="98" t="s">
        <v>14</v>
      </c>
      <c r="J49" s="78" t="s">
        <v>22</v>
      </c>
      <c r="K49" s="79" t="s">
        <v>198</v>
      </c>
      <c r="L49" s="80">
        <v>596.16233199999999</v>
      </c>
    </row>
    <row r="50" spans="1:12">
      <c r="A50" s="118">
        <v>45202</v>
      </c>
      <c r="B50" s="98" t="s">
        <v>18</v>
      </c>
      <c r="C50" s="98" t="s">
        <v>39</v>
      </c>
      <c r="D50" s="109" t="s">
        <v>7</v>
      </c>
      <c r="E50" s="127">
        <v>2500</v>
      </c>
      <c r="F50" s="134">
        <f t="shared" si="0"/>
        <v>4.1934886956259421</v>
      </c>
      <c r="G50" s="98" t="s">
        <v>411</v>
      </c>
      <c r="H50" s="92"/>
      <c r="I50" s="98" t="s">
        <v>12</v>
      </c>
      <c r="J50" s="78" t="s">
        <v>22</v>
      </c>
      <c r="K50" s="79" t="s">
        <v>198</v>
      </c>
      <c r="L50" s="80">
        <v>596.16233199999999</v>
      </c>
    </row>
    <row r="51" spans="1:12">
      <c r="A51" s="118">
        <v>45202</v>
      </c>
      <c r="B51" s="98" t="s">
        <v>18</v>
      </c>
      <c r="C51" s="98" t="s">
        <v>39</v>
      </c>
      <c r="D51" s="109" t="s">
        <v>7</v>
      </c>
      <c r="E51" s="127">
        <v>2500</v>
      </c>
      <c r="F51" s="134">
        <f t="shared" si="0"/>
        <v>4.1934886956259421</v>
      </c>
      <c r="G51" s="98" t="s">
        <v>412</v>
      </c>
      <c r="H51" s="92"/>
      <c r="I51" s="98" t="s">
        <v>56</v>
      </c>
      <c r="J51" s="78" t="s">
        <v>22</v>
      </c>
      <c r="K51" s="79" t="s">
        <v>198</v>
      </c>
      <c r="L51" s="80">
        <v>596.16233199999999</v>
      </c>
    </row>
    <row r="52" spans="1:12">
      <c r="A52" s="118">
        <v>45202</v>
      </c>
      <c r="B52" s="98" t="s">
        <v>18</v>
      </c>
      <c r="C52" s="98" t="s">
        <v>39</v>
      </c>
      <c r="D52" s="84" t="s">
        <v>6</v>
      </c>
      <c r="E52" s="127">
        <v>2500</v>
      </c>
      <c r="F52" s="134">
        <f t="shared" si="0"/>
        <v>4.148973369731447</v>
      </c>
      <c r="G52" s="98" t="s">
        <v>413</v>
      </c>
      <c r="H52" s="92"/>
      <c r="I52" s="98" t="s">
        <v>25</v>
      </c>
      <c r="J52" s="78" t="s">
        <v>22</v>
      </c>
      <c r="K52" s="79" t="s">
        <v>759</v>
      </c>
      <c r="L52" s="80">
        <v>602.55870000000004</v>
      </c>
    </row>
    <row r="53" spans="1:12">
      <c r="A53" s="118">
        <v>45202</v>
      </c>
      <c r="B53" s="98" t="s">
        <v>18</v>
      </c>
      <c r="C53" s="98" t="s">
        <v>39</v>
      </c>
      <c r="D53" s="84" t="s">
        <v>6</v>
      </c>
      <c r="E53" s="127">
        <v>2500</v>
      </c>
      <c r="F53" s="134">
        <f t="shared" si="0"/>
        <v>4.148973369731447</v>
      </c>
      <c r="G53" s="98" t="s">
        <v>414</v>
      </c>
      <c r="H53" s="92"/>
      <c r="I53" s="98" t="s">
        <v>105</v>
      </c>
      <c r="J53" s="78" t="s">
        <v>22</v>
      </c>
      <c r="K53" s="79" t="s">
        <v>759</v>
      </c>
      <c r="L53" s="80">
        <v>602.55870000000004</v>
      </c>
    </row>
    <row r="54" spans="1:12">
      <c r="A54" s="118">
        <v>45202</v>
      </c>
      <c r="B54" s="98" t="s">
        <v>18</v>
      </c>
      <c r="C54" s="98" t="s">
        <v>39</v>
      </c>
      <c r="D54" s="84" t="s">
        <v>6</v>
      </c>
      <c r="E54" s="127">
        <v>2500</v>
      </c>
      <c r="F54" s="134">
        <f t="shared" si="0"/>
        <v>4.148973369731447</v>
      </c>
      <c r="G54" s="98" t="s">
        <v>415</v>
      </c>
      <c r="H54" s="92"/>
      <c r="I54" s="98" t="s">
        <v>124</v>
      </c>
      <c r="J54" s="78" t="s">
        <v>22</v>
      </c>
      <c r="K54" s="79" t="s">
        <v>759</v>
      </c>
      <c r="L54" s="80">
        <v>602.55870000000004</v>
      </c>
    </row>
    <row r="55" spans="1:12">
      <c r="A55" s="118">
        <v>45202</v>
      </c>
      <c r="B55" s="98" t="s">
        <v>18</v>
      </c>
      <c r="C55" s="98" t="s">
        <v>39</v>
      </c>
      <c r="D55" s="84" t="s">
        <v>6</v>
      </c>
      <c r="E55" s="127">
        <v>2500</v>
      </c>
      <c r="F55" s="134">
        <f t="shared" si="0"/>
        <v>4.148973369731447</v>
      </c>
      <c r="G55" s="98" t="s">
        <v>416</v>
      </c>
      <c r="H55" s="92"/>
      <c r="I55" s="98" t="s">
        <v>43</v>
      </c>
      <c r="J55" s="78" t="s">
        <v>22</v>
      </c>
      <c r="K55" s="79" t="s">
        <v>759</v>
      </c>
      <c r="L55" s="80">
        <v>602.55870000000004</v>
      </c>
    </row>
    <row r="56" spans="1:12">
      <c r="A56" s="118">
        <v>45202</v>
      </c>
      <c r="B56" s="98" t="s">
        <v>18</v>
      </c>
      <c r="C56" s="98" t="s">
        <v>39</v>
      </c>
      <c r="D56" s="109" t="s">
        <v>10</v>
      </c>
      <c r="E56" s="127">
        <v>2500</v>
      </c>
      <c r="F56" s="134">
        <f t="shared" si="0"/>
        <v>4.1934886956259421</v>
      </c>
      <c r="G56" s="98" t="s">
        <v>417</v>
      </c>
      <c r="H56" s="92"/>
      <c r="I56" s="98" t="s">
        <v>136</v>
      </c>
      <c r="J56" s="78" t="s">
        <v>22</v>
      </c>
      <c r="K56" s="79" t="s">
        <v>27</v>
      </c>
      <c r="L56" s="80">
        <v>596.16233199999999</v>
      </c>
    </row>
    <row r="57" spans="1:12">
      <c r="A57" s="118">
        <v>45202</v>
      </c>
      <c r="B57" s="98" t="s">
        <v>18</v>
      </c>
      <c r="C57" s="98" t="s">
        <v>39</v>
      </c>
      <c r="D57" s="84" t="s">
        <v>6</v>
      </c>
      <c r="E57" s="127">
        <v>2500</v>
      </c>
      <c r="F57" s="134">
        <f t="shared" si="0"/>
        <v>4.148973369731447</v>
      </c>
      <c r="G57" s="98" t="s">
        <v>418</v>
      </c>
      <c r="H57" s="92"/>
      <c r="I57" s="98" t="s">
        <v>209</v>
      </c>
      <c r="J57" s="78" t="s">
        <v>22</v>
      </c>
      <c r="K57" s="79" t="s">
        <v>759</v>
      </c>
      <c r="L57" s="80">
        <v>602.55870000000004</v>
      </c>
    </row>
    <row r="58" spans="1:12">
      <c r="A58" s="118">
        <v>45203</v>
      </c>
      <c r="B58" s="93" t="s">
        <v>44</v>
      </c>
      <c r="C58" s="93" t="s">
        <v>55</v>
      </c>
      <c r="D58" s="97" t="s">
        <v>8</v>
      </c>
      <c r="E58" s="123">
        <v>1600</v>
      </c>
      <c r="F58" s="134">
        <f t="shared" si="0"/>
        <v>2.6838327652006031</v>
      </c>
      <c r="G58" s="98" t="s">
        <v>62</v>
      </c>
      <c r="H58" s="92"/>
      <c r="I58" s="99" t="s">
        <v>14</v>
      </c>
      <c r="J58" s="78" t="s">
        <v>22</v>
      </c>
      <c r="K58" s="79" t="s">
        <v>198</v>
      </c>
      <c r="L58" s="80">
        <v>596.16233199999999</v>
      </c>
    </row>
    <row r="59" spans="1:12">
      <c r="A59" s="118">
        <v>45203</v>
      </c>
      <c r="B59" s="91" t="s">
        <v>44</v>
      </c>
      <c r="C59" s="93" t="s">
        <v>55</v>
      </c>
      <c r="D59" s="101" t="s">
        <v>7</v>
      </c>
      <c r="E59" s="110">
        <v>1800</v>
      </c>
      <c r="F59" s="134">
        <f t="shared" si="0"/>
        <v>3.0193118608506784</v>
      </c>
      <c r="G59" s="103" t="s">
        <v>63</v>
      </c>
      <c r="H59" s="92"/>
      <c r="I59" s="77" t="s">
        <v>20</v>
      </c>
      <c r="J59" s="78" t="s">
        <v>22</v>
      </c>
      <c r="K59" s="79" t="s">
        <v>198</v>
      </c>
      <c r="L59" s="80">
        <v>596.16233199999999</v>
      </c>
    </row>
    <row r="60" spans="1:12">
      <c r="A60" s="118">
        <v>45203</v>
      </c>
      <c r="B60" s="105" t="s">
        <v>44</v>
      </c>
      <c r="C60" s="93" t="s">
        <v>55</v>
      </c>
      <c r="D60" s="97" t="s">
        <v>9</v>
      </c>
      <c r="E60" s="123">
        <v>2900</v>
      </c>
      <c r="F60" s="134">
        <f t="shared" si="0"/>
        <v>4.8644468869260935</v>
      </c>
      <c r="G60" s="98" t="s">
        <v>85</v>
      </c>
      <c r="H60" s="92"/>
      <c r="I60" s="99" t="s">
        <v>17</v>
      </c>
      <c r="J60" s="78" t="s">
        <v>22</v>
      </c>
      <c r="K60" s="79" t="s">
        <v>27</v>
      </c>
      <c r="L60" s="80">
        <v>596.16233199999999</v>
      </c>
    </row>
    <row r="61" spans="1:12" ht="15.75" customHeight="1">
      <c r="A61" s="118">
        <v>45203</v>
      </c>
      <c r="B61" s="105" t="s">
        <v>242</v>
      </c>
      <c r="C61" s="105" t="s">
        <v>48</v>
      </c>
      <c r="D61" s="97" t="s">
        <v>9</v>
      </c>
      <c r="E61" s="123">
        <v>4000</v>
      </c>
      <c r="F61" s="134">
        <f t="shared" si="0"/>
        <v>6.7095819130015082</v>
      </c>
      <c r="G61" s="98" t="s">
        <v>85</v>
      </c>
      <c r="H61" s="92"/>
      <c r="I61" s="99" t="s">
        <v>17</v>
      </c>
      <c r="J61" s="78" t="s">
        <v>22</v>
      </c>
      <c r="K61" s="79" t="s">
        <v>27</v>
      </c>
      <c r="L61" s="80">
        <v>596.16233199999999</v>
      </c>
    </row>
    <row r="62" spans="1:12">
      <c r="A62" s="118">
        <v>45203</v>
      </c>
      <c r="B62" s="105" t="s">
        <v>44</v>
      </c>
      <c r="C62" s="93" t="s">
        <v>55</v>
      </c>
      <c r="D62" s="84" t="s">
        <v>6</v>
      </c>
      <c r="E62" s="126">
        <v>1950</v>
      </c>
      <c r="F62" s="134">
        <f t="shared" si="0"/>
        <v>3.2361992283905283</v>
      </c>
      <c r="G62" s="82" t="s">
        <v>130</v>
      </c>
      <c r="H62" s="92"/>
      <c r="I62" s="82" t="s">
        <v>124</v>
      </c>
      <c r="J62" s="78" t="s">
        <v>22</v>
      </c>
      <c r="K62" s="79" t="s">
        <v>759</v>
      </c>
      <c r="L62" s="80">
        <v>602.55870000000004</v>
      </c>
    </row>
    <row r="63" spans="1:12">
      <c r="A63" s="118">
        <v>45203</v>
      </c>
      <c r="B63" s="105" t="s">
        <v>44</v>
      </c>
      <c r="C63" s="93" t="s">
        <v>55</v>
      </c>
      <c r="D63" s="97" t="s">
        <v>7</v>
      </c>
      <c r="E63" s="124">
        <v>1350</v>
      </c>
      <c r="F63" s="134">
        <f t="shared" si="0"/>
        <v>2.2644838956380089</v>
      </c>
      <c r="G63" s="105" t="s">
        <v>387</v>
      </c>
      <c r="H63" s="92"/>
      <c r="I63" s="98" t="s">
        <v>241</v>
      </c>
      <c r="J63" s="78" t="s">
        <v>22</v>
      </c>
      <c r="K63" s="79" t="s">
        <v>198</v>
      </c>
      <c r="L63" s="80">
        <v>596.16233199999999</v>
      </c>
    </row>
    <row r="64" spans="1:12">
      <c r="A64" s="118">
        <v>45203</v>
      </c>
      <c r="B64" s="105" t="s">
        <v>746</v>
      </c>
      <c r="C64" s="93" t="s">
        <v>55</v>
      </c>
      <c r="D64" s="84" t="s">
        <v>6</v>
      </c>
      <c r="E64" s="125">
        <v>1800</v>
      </c>
      <c r="F64" s="134">
        <f t="shared" si="0"/>
        <v>2.9872608262066414</v>
      </c>
      <c r="G64" s="91" t="s">
        <v>365</v>
      </c>
      <c r="H64" s="104">
        <v>3</v>
      </c>
      <c r="I64" s="99" t="s">
        <v>209</v>
      </c>
      <c r="J64" s="78" t="s">
        <v>22</v>
      </c>
      <c r="K64" s="79" t="s">
        <v>759</v>
      </c>
      <c r="L64" s="80">
        <v>602.55870000000004</v>
      </c>
    </row>
    <row r="65" spans="1:12">
      <c r="A65" s="118">
        <v>45203</v>
      </c>
      <c r="B65" s="105" t="s">
        <v>44</v>
      </c>
      <c r="C65" s="93" t="s">
        <v>55</v>
      </c>
      <c r="D65" s="84" t="s">
        <v>6</v>
      </c>
      <c r="E65" s="125">
        <v>1500</v>
      </c>
      <c r="F65" s="134">
        <f t="shared" si="0"/>
        <v>2.4893840218388679</v>
      </c>
      <c r="G65" s="91" t="s">
        <v>366</v>
      </c>
      <c r="H65" s="104">
        <v>3</v>
      </c>
      <c r="I65" s="99" t="s">
        <v>209</v>
      </c>
      <c r="J65" s="78" t="s">
        <v>22</v>
      </c>
      <c r="K65" s="79" t="s">
        <v>759</v>
      </c>
      <c r="L65" s="80">
        <v>602.55870000000004</v>
      </c>
    </row>
    <row r="66" spans="1:12">
      <c r="A66" s="118">
        <v>45203</v>
      </c>
      <c r="B66" s="105" t="s">
        <v>45</v>
      </c>
      <c r="C66" s="91" t="s">
        <v>197</v>
      </c>
      <c r="D66" s="84" t="s">
        <v>6</v>
      </c>
      <c r="E66" s="125">
        <v>3000</v>
      </c>
      <c r="F66" s="134">
        <f t="shared" ref="F66:F129" si="1">E66/L66</f>
        <v>4.9787680436777357</v>
      </c>
      <c r="G66" s="91" t="s">
        <v>366</v>
      </c>
      <c r="H66" s="104">
        <v>3</v>
      </c>
      <c r="I66" s="99" t="s">
        <v>209</v>
      </c>
      <c r="J66" s="78" t="s">
        <v>22</v>
      </c>
      <c r="K66" s="79" t="s">
        <v>759</v>
      </c>
      <c r="L66" s="80">
        <v>602.55870000000004</v>
      </c>
    </row>
    <row r="67" spans="1:12">
      <c r="A67" s="118">
        <v>45203</v>
      </c>
      <c r="B67" s="105" t="s">
        <v>46</v>
      </c>
      <c r="C67" s="91" t="s">
        <v>197</v>
      </c>
      <c r="D67" s="84" t="s">
        <v>6</v>
      </c>
      <c r="E67" s="125">
        <v>8000</v>
      </c>
      <c r="F67" s="134">
        <f t="shared" si="1"/>
        <v>13.27671478314063</v>
      </c>
      <c r="G67" s="91" t="s">
        <v>367</v>
      </c>
      <c r="H67" s="104">
        <v>3</v>
      </c>
      <c r="I67" s="99" t="s">
        <v>209</v>
      </c>
      <c r="J67" s="78" t="s">
        <v>22</v>
      </c>
      <c r="K67" s="79" t="s">
        <v>759</v>
      </c>
      <c r="L67" s="80">
        <v>602.55870000000004</v>
      </c>
    </row>
    <row r="68" spans="1:12">
      <c r="A68" s="118">
        <v>45203</v>
      </c>
      <c r="B68" s="105" t="s">
        <v>742</v>
      </c>
      <c r="C68" s="91" t="s">
        <v>49</v>
      </c>
      <c r="D68" s="84" t="s">
        <v>6</v>
      </c>
      <c r="E68" s="125">
        <v>1500</v>
      </c>
      <c r="F68" s="134">
        <f t="shared" si="1"/>
        <v>2.4893840218388679</v>
      </c>
      <c r="G68" s="91" t="s">
        <v>366</v>
      </c>
      <c r="H68" s="104">
        <v>3</v>
      </c>
      <c r="I68" s="99" t="s">
        <v>209</v>
      </c>
      <c r="J68" s="78" t="s">
        <v>22</v>
      </c>
      <c r="K68" s="79" t="s">
        <v>759</v>
      </c>
      <c r="L68" s="80">
        <v>602.55870000000004</v>
      </c>
    </row>
    <row r="69" spans="1:12">
      <c r="A69" s="118">
        <v>45203</v>
      </c>
      <c r="B69" s="105" t="s">
        <v>44</v>
      </c>
      <c r="C69" s="93" t="s">
        <v>55</v>
      </c>
      <c r="D69" s="84" t="s">
        <v>6</v>
      </c>
      <c r="E69" s="124">
        <v>2400</v>
      </c>
      <c r="F69" s="134">
        <f t="shared" si="1"/>
        <v>3.9830144349421888</v>
      </c>
      <c r="G69" s="105" t="s">
        <v>61</v>
      </c>
      <c r="H69" s="92"/>
      <c r="I69" s="99" t="s">
        <v>13</v>
      </c>
      <c r="J69" s="78" t="s">
        <v>22</v>
      </c>
      <c r="K69" s="79" t="s">
        <v>759</v>
      </c>
      <c r="L69" s="80">
        <v>602.55870000000004</v>
      </c>
    </row>
    <row r="70" spans="1:12">
      <c r="A70" s="118">
        <v>45203</v>
      </c>
      <c r="B70" s="105" t="s">
        <v>331</v>
      </c>
      <c r="C70" s="93" t="s">
        <v>55</v>
      </c>
      <c r="D70" s="84" t="s">
        <v>6</v>
      </c>
      <c r="E70" s="125">
        <v>6000</v>
      </c>
      <c r="F70" s="134">
        <f t="shared" si="1"/>
        <v>9.9575360873554715</v>
      </c>
      <c r="G70" s="98" t="s">
        <v>138</v>
      </c>
      <c r="H70" s="104">
        <v>1</v>
      </c>
      <c r="I70" s="99" t="s">
        <v>25</v>
      </c>
      <c r="J70" s="78" t="s">
        <v>22</v>
      </c>
      <c r="K70" s="79" t="s">
        <v>759</v>
      </c>
      <c r="L70" s="80">
        <v>602.55870000000004</v>
      </c>
    </row>
    <row r="71" spans="1:12">
      <c r="A71" s="118">
        <v>45203</v>
      </c>
      <c r="B71" s="105" t="s">
        <v>44</v>
      </c>
      <c r="C71" s="93" t="s">
        <v>55</v>
      </c>
      <c r="D71" s="84" t="s">
        <v>6</v>
      </c>
      <c r="E71" s="125">
        <v>1900</v>
      </c>
      <c r="F71" s="134">
        <f t="shared" si="1"/>
        <v>3.1532197609958996</v>
      </c>
      <c r="G71" s="98" t="s">
        <v>139</v>
      </c>
      <c r="H71" s="104">
        <v>1</v>
      </c>
      <c r="I71" s="99" t="s">
        <v>25</v>
      </c>
      <c r="J71" s="78" t="s">
        <v>22</v>
      </c>
      <c r="K71" s="79" t="s">
        <v>759</v>
      </c>
      <c r="L71" s="80">
        <v>602.55870000000004</v>
      </c>
    </row>
    <row r="72" spans="1:12">
      <c r="A72" s="118">
        <v>45203</v>
      </c>
      <c r="B72" s="105" t="s">
        <v>45</v>
      </c>
      <c r="C72" s="91" t="s">
        <v>197</v>
      </c>
      <c r="D72" s="84" t="s">
        <v>6</v>
      </c>
      <c r="E72" s="128">
        <v>5000</v>
      </c>
      <c r="F72" s="134">
        <f t="shared" si="1"/>
        <v>8.2979467394628941</v>
      </c>
      <c r="G72" s="98" t="s">
        <v>139</v>
      </c>
      <c r="H72" s="104">
        <v>1</v>
      </c>
      <c r="I72" s="99" t="s">
        <v>25</v>
      </c>
      <c r="J72" s="78" t="s">
        <v>22</v>
      </c>
      <c r="K72" s="79" t="s">
        <v>759</v>
      </c>
      <c r="L72" s="80">
        <v>602.55870000000004</v>
      </c>
    </row>
    <row r="73" spans="1:12">
      <c r="A73" s="118">
        <v>45203</v>
      </c>
      <c r="B73" s="105" t="s">
        <v>46</v>
      </c>
      <c r="C73" s="91" t="s">
        <v>197</v>
      </c>
      <c r="D73" s="84" t="s">
        <v>6</v>
      </c>
      <c r="E73" s="125">
        <v>10000</v>
      </c>
      <c r="F73" s="134">
        <f t="shared" si="1"/>
        <v>16.595893478925788</v>
      </c>
      <c r="G73" s="98" t="s">
        <v>140</v>
      </c>
      <c r="H73" s="104">
        <v>1</v>
      </c>
      <c r="I73" s="99" t="s">
        <v>25</v>
      </c>
      <c r="J73" s="78" t="s">
        <v>22</v>
      </c>
      <c r="K73" s="79" t="s">
        <v>759</v>
      </c>
      <c r="L73" s="80">
        <v>602.55870000000004</v>
      </c>
    </row>
    <row r="74" spans="1:12">
      <c r="A74" s="118">
        <v>45203</v>
      </c>
      <c r="B74" s="105" t="s">
        <v>44</v>
      </c>
      <c r="C74" s="93" t="s">
        <v>55</v>
      </c>
      <c r="D74" s="84" t="s">
        <v>6</v>
      </c>
      <c r="E74" s="126">
        <v>1900</v>
      </c>
      <c r="F74" s="134">
        <f t="shared" si="1"/>
        <v>3.1532197609958996</v>
      </c>
      <c r="G74" s="98" t="s">
        <v>59</v>
      </c>
      <c r="H74" s="92"/>
      <c r="I74" s="99" t="s">
        <v>43</v>
      </c>
      <c r="J74" s="78" t="s">
        <v>22</v>
      </c>
      <c r="K74" s="79" t="s">
        <v>759</v>
      </c>
      <c r="L74" s="80">
        <v>602.55870000000004</v>
      </c>
    </row>
    <row r="75" spans="1:12">
      <c r="A75" s="118">
        <v>45203</v>
      </c>
      <c r="B75" s="105" t="s">
        <v>305</v>
      </c>
      <c r="C75" s="93" t="s">
        <v>55</v>
      </c>
      <c r="D75" s="84" t="s">
        <v>6</v>
      </c>
      <c r="E75" s="123">
        <v>4500</v>
      </c>
      <c r="F75" s="134">
        <f t="shared" si="1"/>
        <v>7.4681520655166036</v>
      </c>
      <c r="G75" s="98" t="s">
        <v>145</v>
      </c>
      <c r="H75" s="135">
        <v>2</v>
      </c>
      <c r="I75" s="99" t="s">
        <v>105</v>
      </c>
      <c r="J75" s="78" t="s">
        <v>22</v>
      </c>
      <c r="K75" s="79" t="s">
        <v>759</v>
      </c>
      <c r="L75" s="80">
        <v>602.55870000000004</v>
      </c>
    </row>
    <row r="76" spans="1:12">
      <c r="A76" s="118">
        <v>45203</v>
      </c>
      <c r="B76" s="105" t="s">
        <v>44</v>
      </c>
      <c r="C76" s="93" t="s">
        <v>55</v>
      </c>
      <c r="D76" s="84" t="s">
        <v>6</v>
      </c>
      <c r="E76" s="123">
        <v>1900</v>
      </c>
      <c r="F76" s="134">
        <f t="shared" si="1"/>
        <v>3.1532197609958996</v>
      </c>
      <c r="G76" s="98" t="s">
        <v>144</v>
      </c>
      <c r="H76" s="135">
        <v>2</v>
      </c>
      <c r="I76" s="99" t="s">
        <v>105</v>
      </c>
      <c r="J76" s="78" t="s">
        <v>22</v>
      </c>
      <c r="K76" s="79" t="s">
        <v>759</v>
      </c>
      <c r="L76" s="80">
        <v>602.55870000000004</v>
      </c>
    </row>
    <row r="77" spans="1:12">
      <c r="A77" s="118">
        <v>45203</v>
      </c>
      <c r="B77" s="105" t="s">
        <v>45</v>
      </c>
      <c r="C77" s="91" t="s">
        <v>197</v>
      </c>
      <c r="D77" s="84" t="s">
        <v>6</v>
      </c>
      <c r="E77" s="123">
        <v>5000</v>
      </c>
      <c r="F77" s="134">
        <f t="shared" si="1"/>
        <v>8.2979467394628941</v>
      </c>
      <c r="G77" s="98" t="s">
        <v>144</v>
      </c>
      <c r="H77" s="135">
        <v>2</v>
      </c>
      <c r="I77" s="99" t="s">
        <v>105</v>
      </c>
      <c r="J77" s="78" t="s">
        <v>22</v>
      </c>
      <c r="K77" s="79" t="s">
        <v>759</v>
      </c>
      <c r="L77" s="80">
        <v>602.55870000000004</v>
      </c>
    </row>
    <row r="78" spans="1:12">
      <c r="A78" s="118">
        <v>45203</v>
      </c>
      <c r="B78" s="105" t="s">
        <v>46</v>
      </c>
      <c r="C78" s="91" t="s">
        <v>197</v>
      </c>
      <c r="D78" s="84" t="s">
        <v>6</v>
      </c>
      <c r="E78" s="123">
        <v>10000</v>
      </c>
      <c r="F78" s="134">
        <f t="shared" si="1"/>
        <v>16.595893478925788</v>
      </c>
      <c r="G78" s="98" t="s">
        <v>148</v>
      </c>
      <c r="H78" s="135">
        <v>2</v>
      </c>
      <c r="I78" s="99" t="s">
        <v>105</v>
      </c>
      <c r="J78" s="78" t="s">
        <v>22</v>
      </c>
      <c r="K78" s="79" t="s">
        <v>759</v>
      </c>
      <c r="L78" s="80">
        <v>602.55870000000004</v>
      </c>
    </row>
    <row r="79" spans="1:12">
      <c r="A79" s="118">
        <v>45203</v>
      </c>
      <c r="B79" s="82" t="s">
        <v>44</v>
      </c>
      <c r="C79" s="93" t="s">
        <v>55</v>
      </c>
      <c r="D79" s="107" t="s">
        <v>9</v>
      </c>
      <c r="E79" s="108">
        <v>1600</v>
      </c>
      <c r="F79" s="134">
        <f t="shared" si="1"/>
        <v>2.6838327652006031</v>
      </c>
      <c r="G79" s="107" t="s">
        <v>57</v>
      </c>
      <c r="H79" s="92"/>
      <c r="I79" s="107" t="s">
        <v>16</v>
      </c>
      <c r="J79" s="78" t="s">
        <v>22</v>
      </c>
      <c r="K79" s="79" t="s">
        <v>27</v>
      </c>
      <c r="L79" s="80">
        <v>596.16233199999999</v>
      </c>
    </row>
    <row r="80" spans="1:12">
      <c r="A80" s="118">
        <v>45203</v>
      </c>
      <c r="B80" s="105" t="s">
        <v>44</v>
      </c>
      <c r="C80" s="93" t="s">
        <v>55</v>
      </c>
      <c r="D80" s="97" t="s">
        <v>7</v>
      </c>
      <c r="E80" s="124">
        <v>1500</v>
      </c>
      <c r="F80" s="134">
        <f t="shared" si="1"/>
        <v>2.5160932173755652</v>
      </c>
      <c r="G80" s="105" t="s">
        <v>93</v>
      </c>
      <c r="H80" s="92"/>
      <c r="I80" s="105" t="s">
        <v>56</v>
      </c>
      <c r="J80" s="78" t="s">
        <v>22</v>
      </c>
      <c r="K80" s="79" t="s">
        <v>198</v>
      </c>
      <c r="L80" s="80">
        <v>596.16233199999999</v>
      </c>
    </row>
    <row r="81" spans="1:12">
      <c r="A81" s="118">
        <v>45203</v>
      </c>
      <c r="B81" s="105" t="s">
        <v>115</v>
      </c>
      <c r="C81" s="93" t="s">
        <v>55</v>
      </c>
      <c r="D81" s="97" t="s">
        <v>7</v>
      </c>
      <c r="E81" s="124">
        <v>2000</v>
      </c>
      <c r="F81" s="134">
        <f t="shared" si="1"/>
        <v>3.3547909565007541</v>
      </c>
      <c r="G81" s="105" t="s">
        <v>134</v>
      </c>
      <c r="H81" s="92"/>
      <c r="I81" s="105" t="s">
        <v>12</v>
      </c>
      <c r="J81" s="78" t="s">
        <v>22</v>
      </c>
      <c r="K81" s="79" t="s">
        <v>198</v>
      </c>
      <c r="L81" s="80">
        <v>596.16233199999999</v>
      </c>
    </row>
    <row r="82" spans="1:12">
      <c r="A82" s="118">
        <v>45203</v>
      </c>
      <c r="B82" s="105" t="s">
        <v>45</v>
      </c>
      <c r="C82" s="91" t="s">
        <v>197</v>
      </c>
      <c r="D82" s="97" t="s">
        <v>7</v>
      </c>
      <c r="E82" s="124">
        <v>5000</v>
      </c>
      <c r="F82" s="134">
        <f t="shared" si="1"/>
        <v>8.3869773912518841</v>
      </c>
      <c r="G82" s="105" t="s">
        <v>131</v>
      </c>
      <c r="H82" s="92"/>
      <c r="I82" s="105" t="s">
        <v>12</v>
      </c>
      <c r="J82" s="78" t="s">
        <v>22</v>
      </c>
      <c r="K82" s="79" t="s">
        <v>198</v>
      </c>
      <c r="L82" s="80">
        <v>596.16233199999999</v>
      </c>
    </row>
    <row r="83" spans="1:12">
      <c r="A83" s="118">
        <v>45203</v>
      </c>
      <c r="B83" s="105" t="s">
        <v>44</v>
      </c>
      <c r="C83" s="93" t="s">
        <v>55</v>
      </c>
      <c r="D83" s="97" t="s">
        <v>7</v>
      </c>
      <c r="E83" s="124">
        <v>2000</v>
      </c>
      <c r="F83" s="134">
        <f t="shared" si="1"/>
        <v>3.3547909565007541</v>
      </c>
      <c r="G83" s="105" t="s">
        <v>131</v>
      </c>
      <c r="H83" s="92"/>
      <c r="I83" s="105" t="s">
        <v>12</v>
      </c>
      <c r="J83" s="78" t="s">
        <v>22</v>
      </c>
      <c r="K83" s="79" t="s">
        <v>198</v>
      </c>
      <c r="L83" s="80">
        <v>596.16233199999999</v>
      </c>
    </row>
    <row r="84" spans="1:12">
      <c r="A84" s="118">
        <v>45203</v>
      </c>
      <c r="B84" s="105" t="s">
        <v>44</v>
      </c>
      <c r="C84" s="93" t="s">
        <v>55</v>
      </c>
      <c r="D84" s="97" t="s">
        <v>10</v>
      </c>
      <c r="E84" s="123">
        <v>2800</v>
      </c>
      <c r="F84" s="134">
        <f t="shared" si="1"/>
        <v>4.6967073391010556</v>
      </c>
      <c r="G84" s="98" t="s">
        <v>137</v>
      </c>
      <c r="H84" s="92"/>
      <c r="I84" s="99" t="s">
        <v>136</v>
      </c>
      <c r="J84" s="78" t="s">
        <v>22</v>
      </c>
      <c r="K84" s="79" t="s">
        <v>27</v>
      </c>
      <c r="L84" s="80">
        <v>596.16233199999999</v>
      </c>
    </row>
    <row r="85" spans="1:12">
      <c r="A85" s="118">
        <v>45203</v>
      </c>
      <c r="B85" s="98" t="s">
        <v>18</v>
      </c>
      <c r="C85" s="98" t="s">
        <v>39</v>
      </c>
      <c r="D85" s="109" t="s">
        <v>9</v>
      </c>
      <c r="E85" s="127">
        <v>5000</v>
      </c>
      <c r="F85" s="134">
        <f t="shared" si="1"/>
        <v>8.3869773912518841</v>
      </c>
      <c r="G85" s="98" t="s">
        <v>419</v>
      </c>
      <c r="H85" s="92"/>
      <c r="I85" s="98" t="s">
        <v>17</v>
      </c>
      <c r="J85" s="78" t="s">
        <v>22</v>
      </c>
      <c r="K85" s="79" t="s">
        <v>27</v>
      </c>
      <c r="L85" s="80">
        <v>596.16233199999999</v>
      </c>
    </row>
    <row r="86" spans="1:12">
      <c r="A86" s="118">
        <v>45203</v>
      </c>
      <c r="B86" s="98" t="s">
        <v>18</v>
      </c>
      <c r="C86" s="98" t="s">
        <v>39</v>
      </c>
      <c r="D86" s="109" t="s">
        <v>9</v>
      </c>
      <c r="E86" s="127">
        <v>5000</v>
      </c>
      <c r="F86" s="134">
        <f t="shared" si="1"/>
        <v>8.3869773912518841</v>
      </c>
      <c r="G86" s="98" t="s">
        <v>420</v>
      </c>
      <c r="H86" s="92"/>
      <c r="I86" s="98" t="s">
        <v>16</v>
      </c>
      <c r="J86" s="78" t="s">
        <v>22</v>
      </c>
      <c r="K86" s="79" t="s">
        <v>27</v>
      </c>
      <c r="L86" s="80">
        <v>596.16233199999999</v>
      </c>
    </row>
    <row r="87" spans="1:12">
      <c r="A87" s="118">
        <v>45203</v>
      </c>
      <c r="B87" s="98" t="s">
        <v>18</v>
      </c>
      <c r="C87" s="98" t="s">
        <v>39</v>
      </c>
      <c r="D87" s="109" t="s">
        <v>7</v>
      </c>
      <c r="E87" s="127">
        <v>5000</v>
      </c>
      <c r="F87" s="134">
        <f t="shared" si="1"/>
        <v>8.3869773912518841</v>
      </c>
      <c r="G87" s="98" t="s">
        <v>421</v>
      </c>
      <c r="H87" s="92"/>
      <c r="I87" s="77" t="s">
        <v>20</v>
      </c>
      <c r="J87" s="78" t="s">
        <v>22</v>
      </c>
      <c r="K87" s="79" t="s">
        <v>198</v>
      </c>
      <c r="L87" s="80">
        <v>596.16233199999999</v>
      </c>
    </row>
    <row r="88" spans="1:12">
      <c r="A88" s="118">
        <v>45203</v>
      </c>
      <c r="B88" s="98" t="s">
        <v>18</v>
      </c>
      <c r="C88" s="98" t="s">
        <v>39</v>
      </c>
      <c r="D88" s="84" t="s">
        <v>6</v>
      </c>
      <c r="E88" s="127">
        <v>5000</v>
      </c>
      <c r="F88" s="134">
        <f t="shared" si="1"/>
        <v>8.2979467394628941</v>
      </c>
      <c r="G88" s="98" t="s">
        <v>422</v>
      </c>
      <c r="H88" s="92"/>
      <c r="I88" s="98" t="s">
        <v>13</v>
      </c>
      <c r="J88" s="78" t="s">
        <v>22</v>
      </c>
      <c r="K88" s="79" t="s">
        <v>759</v>
      </c>
      <c r="L88" s="80">
        <v>602.55870000000004</v>
      </c>
    </row>
    <row r="89" spans="1:12">
      <c r="A89" s="118">
        <v>45203</v>
      </c>
      <c r="B89" s="98" t="s">
        <v>18</v>
      </c>
      <c r="C89" s="98" t="s">
        <v>39</v>
      </c>
      <c r="D89" s="109" t="s">
        <v>8</v>
      </c>
      <c r="E89" s="127">
        <v>2500</v>
      </c>
      <c r="F89" s="134">
        <f t="shared" si="1"/>
        <v>4.1934886956259421</v>
      </c>
      <c r="G89" s="98" t="s">
        <v>423</v>
      </c>
      <c r="H89" s="92"/>
      <c r="I89" s="98" t="s">
        <v>14</v>
      </c>
      <c r="J89" s="78" t="s">
        <v>22</v>
      </c>
      <c r="K89" s="79" t="s">
        <v>198</v>
      </c>
      <c r="L89" s="80">
        <v>596.16233199999999</v>
      </c>
    </row>
    <row r="90" spans="1:12">
      <c r="A90" s="118">
        <v>45203</v>
      </c>
      <c r="B90" s="98" t="s">
        <v>18</v>
      </c>
      <c r="C90" s="98" t="s">
        <v>39</v>
      </c>
      <c r="D90" s="109" t="s">
        <v>7</v>
      </c>
      <c r="E90" s="127">
        <v>2500</v>
      </c>
      <c r="F90" s="134">
        <f t="shared" si="1"/>
        <v>4.1934886956259421</v>
      </c>
      <c r="G90" s="98" t="s">
        <v>424</v>
      </c>
      <c r="H90" s="92"/>
      <c r="I90" s="98" t="s">
        <v>12</v>
      </c>
      <c r="J90" s="78" t="s">
        <v>22</v>
      </c>
      <c r="K90" s="79" t="s">
        <v>198</v>
      </c>
      <c r="L90" s="80">
        <v>596.16233199999999</v>
      </c>
    </row>
    <row r="91" spans="1:12">
      <c r="A91" s="118">
        <v>45203</v>
      </c>
      <c r="B91" s="98" t="s">
        <v>18</v>
      </c>
      <c r="C91" s="98" t="s">
        <v>39</v>
      </c>
      <c r="D91" s="109" t="s">
        <v>7</v>
      </c>
      <c r="E91" s="127">
        <v>2500</v>
      </c>
      <c r="F91" s="134">
        <f t="shared" si="1"/>
        <v>4.1934886956259421</v>
      </c>
      <c r="G91" s="98" t="s">
        <v>425</v>
      </c>
      <c r="H91" s="92"/>
      <c r="I91" s="98" t="s">
        <v>56</v>
      </c>
      <c r="J91" s="78" t="s">
        <v>22</v>
      </c>
      <c r="K91" s="79" t="s">
        <v>198</v>
      </c>
      <c r="L91" s="80">
        <v>596.16233199999999</v>
      </c>
    </row>
    <row r="92" spans="1:12">
      <c r="A92" s="118">
        <v>45203</v>
      </c>
      <c r="B92" s="98" t="s">
        <v>18</v>
      </c>
      <c r="C92" s="98" t="s">
        <v>39</v>
      </c>
      <c r="D92" s="84" t="s">
        <v>6</v>
      </c>
      <c r="E92" s="127">
        <v>2500</v>
      </c>
      <c r="F92" s="134">
        <f t="shared" si="1"/>
        <v>4.148973369731447</v>
      </c>
      <c r="G92" s="98" t="s">
        <v>426</v>
      </c>
      <c r="H92" s="92"/>
      <c r="I92" s="98" t="s">
        <v>25</v>
      </c>
      <c r="J92" s="78" t="s">
        <v>22</v>
      </c>
      <c r="K92" s="79" t="s">
        <v>759</v>
      </c>
      <c r="L92" s="80">
        <v>602.55870000000004</v>
      </c>
    </row>
    <row r="93" spans="1:12">
      <c r="A93" s="118">
        <v>45203</v>
      </c>
      <c r="B93" s="98" t="s">
        <v>18</v>
      </c>
      <c r="C93" s="98" t="s">
        <v>39</v>
      </c>
      <c r="D93" s="84" t="s">
        <v>6</v>
      </c>
      <c r="E93" s="127">
        <v>2500</v>
      </c>
      <c r="F93" s="134">
        <f t="shared" si="1"/>
        <v>4.148973369731447</v>
      </c>
      <c r="G93" s="98" t="s">
        <v>427</v>
      </c>
      <c r="H93" s="92"/>
      <c r="I93" s="98" t="s">
        <v>105</v>
      </c>
      <c r="J93" s="78" t="s">
        <v>22</v>
      </c>
      <c r="K93" s="79" t="s">
        <v>759</v>
      </c>
      <c r="L93" s="80">
        <v>602.55870000000004</v>
      </c>
    </row>
    <row r="94" spans="1:12">
      <c r="A94" s="118">
        <v>45203</v>
      </c>
      <c r="B94" s="98" t="s">
        <v>18</v>
      </c>
      <c r="C94" s="98" t="s">
        <v>39</v>
      </c>
      <c r="D94" s="84" t="s">
        <v>6</v>
      </c>
      <c r="E94" s="127">
        <v>2500</v>
      </c>
      <c r="F94" s="134">
        <f t="shared" si="1"/>
        <v>4.148973369731447</v>
      </c>
      <c r="G94" s="98" t="s">
        <v>428</v>
      </c>
      <c r="H94" s="92"/>
      <c r="I94" s="98" t="s">
        <v>124</v>
      </c>
      <c r="J94" s="78" t="s">
        <v>22</v>
      </c>
      <c r="K94" s="79" t="s">
        <v>759</v>
      </c>
      <c r="L94" s="80">
        <v>602.55870000000004</v>
      </c>
    </row>
    <row r="95" spans="1:12">
      <c r="A95" s="118">
        <v>45203</v>
      </c>
      <c r="B95" s="98" t="s">
        <v>18</v>
      </c>
      <c r="C95" s="98" t="s">
        <v>39</v>
      </c>
      <c r="D95" s="84" t="s">
        <v>6</v>
      </c>
      <c r="E95" s="127">
        <v>2500</v>
      </c>
      <c r="F95" s="134">
        <f t="shared" si="1"/>
        <v>4.148973369731447</v>
      </c>
      <c r="G95" s="98" t="s">
        <v>429</v>
      </c>
      <c r="H95" s="92"/>
      <c r="I95" s="98" t="s">
        <v>43</v>
      </c>
      <c r="J95" s="78" t="s">
        <v>22</v>
      </c>
      <c r="K95" s="79" t="s">
        <v>759</v>
      </c>
      <c r="L95" s="80">
        <v>602.55870000000004</v>
      </c>
    </row>
    <row r="96" spans="1:12">
      <c r="A96" s="118">
        <v>45203</v>
      </c>
      <c r="B96" s="98" t="s">
        <v>18</v>
      </c>
      <c r="C96" s="98" t="s">
        <v>39</v>
      </c>
      <c r="D96" s="109" t="s">
        <v>10</v>
      </c>
      <c r="E96" s="127">
        <v>2500</v>
      </c>
      <c r="F96" s="134">
        <f t="shared" si="1"/>
        <v>4.1934886956259421</v>
      </c>
      <c r="G96" s="98" t="s">
        <v>430</v>
      </c>
      <c r="H96" s="92"/>
      <c r="I96" s="98" t="s">
        <v>136</v>
      </c>
      <c r="J96" s="78" t="s">
        <v>22</v>
      </c>
      <c r="K96" s="79" t="s">
        <v>27</v>
      </c>
      <c r="L96" s="80">
        <v>596.16233199999999</v>
      </c>
    </row>
    <row r="97" spans="1:12">
      <c r="A97" s="118">
        <v>45203</v>
      </c>
      <c r="B97" s="98" t="s">
        <v>18</v>
      </c>
      <c r="C97" s="98" t="s">
        <v>39</v>
      </c>
      <c r="D97" s="84" t="s">
        <v>6</v>
      </c>
      <c r="E97" s="127">
        <v>2500</v>
      </c>
      <c r="F97" s="134">
        <f t="shared" si="1"/>
        <v>4.148973369731447</v>
      </c>
      <c r="G97" s="98" t="s">
        <v>431</v>
      </c>
      <c r="H97" s="92"/>
      <c r="I97" s="98" t="s">
        <v>209</v>
      </c>
      <c r="J97" s="78" t="s">
        <v>22</v>
      </c>
      <c r="K97" s="79" t="s">
        <v>759</v>
      </c>
      <c r="L97" s="80">
        <v>602.55870000000004</v>
      </c>
    </row>
    <row r="98" spans="1:12">
      <c r="A98" s="118">
        <v>45204</v>
      </c>
      <c r="B98" s="93" t="s">
        <v>44</v>
      </c>
      <c r="C98" s="93" t="s">
        <v>55</v>
      </c>
      <c r="D98" s="97" t="s">
        <v>8</v>
      </c>
      <c r="E98" s="123">
        <v>1600</v>
      </c>
      <c r="F98" s="134">
        <f t="shared" si="1"/>
        <v>2.6838327652006031</v>
      </c>
      <c r="G98" s="98" t="s">
        <v>62</v>
      </c>
      <c r="H98" s="92"/>
      <c r="I98" s="99" t="s">
        <v>14</v>
      </c>
      <c r="J98" s="78" t="s">
        <v>22</v>
      </c>
      <c r="K98" s="79" t="s">
        <v>198</v>
      </c>
      <c r="L98" s="80">
        <v>596.16233199999999</v>
      </c>
    </row>
    <row r="99" spans="1:12">
      <c r="A99" s="118">
        <v>45204</v>
      </c>
      <c r="B99" s="91" t="s">
        <v>44</v>
      </c>
      <c r="C99" s="93" t="s">
        <v>55</v>
      </c>
      <c r="D99" s="101" t="s">
        <v>7</v>
      </c>
      <c r="E99" s="110">
        <v>2000</v>
      </c>
      <c r="F99" s="134">
        <f t="shared" si="1"/>
        <v>3.3547909565007541</v>
      </c>
      <c r="G99" s="103" t="s">
        <v>63</v>
      </c>
      <c r="H99" s="92"/>
      <c r="I99" s="77" t="s">
        <v>20</v>
      </c>
      <c r="J99" s="78" t="s">
        <v>22</v>
      </c>
      <c r="K99" s="79" t="s">
        <v>198</v>
      </c>
      <c r="L99" s="80">
        <v>596.16233199999999</v>
      </c>
    </row>
    <row r="100" spans="1:12">
      <c r="A100" s="118">
        <v>45204</v>
      </c>
      <c r="B100" s="91" t="s">
        <v>199</v>
      </c>
      <c r="C100" s="93" t="s">
        <v>55</v>
      </c>
      <c r="D100" s="101" t="s">
        <v>7</v>
      </c>
      <c r="E100" s="110">
        <v>2000</v>
      </c>
      <c r="F100" s="134">
        <f t="shared" si="1"/>
        <v>3.3547909565007541</v>
      </c>
      <c r="G100" s="111" t="s">
        <v>66</v>
      </c>
      <c r="H100" s="92"/>
      <c r="I100" s="77" t="s">
        <v>20</v>
      </c>
      <c r="J100" s="78" t="s">
        <v>22</v>
      </c>
      <c r="K100" s="79" t="s">
        <v>198</v>
      </c>
      <c r="L100" s="80">
        <v>596.16233199999999</v>
      </c>
    </row>
    <row r="101" spans="1:12">
      <c r="A101" s="118">
        <v>45204</v>
      </c>
      <c r="B101" s="91" t="s">
        <v>45</v>
      </c>
      <c r="C101" s="91" t="s">
        <v>197</v>
      </c>
      <c r="D101" s="101" t="s">
        <v>7</v>
      </c>
      <c r="E101" s="110">
        <v>5000</v>
      </c>
      <c r="F101" s="134">
        <f t="shared" si="1"/>
        <v>8.3869773912518841</v>
      </c>
      <c r="G101" s="111" t="s">
        <v>63</v>
      </c>
      <c r="H101" s="92"/>
      <c r="I101" s="77" t="s">
        <v>20</v>
      </c>
      <c r="J101" s="78" t="s">
        <v>22</v>
      </c>
      <c r="K101" s="79" t="s">
        <v>198</v>
      </c>
      <c r="L101" s="80">
        <v>596.16233199999999</v>
      </c>
    </row>
    <row r="102" spans="1:12">
      <c r="A102" s="118">
        <v>45204</v>
      </c>
      <c r="B102" s="91" t="s">
        <v>46</v>
      </c>
      <c r="C102" s="91" t="s">
        <v>197</v>
      </c>
      <c r="D102" s="101" t="s">
        <v>7</v>
      </c>
      <c r="E102" s="102">
        <v>10000</v>
      </c>
      <c r="F102" s="134">
        <f t="shared" si="1"/>
        <v>16.773954782503768</v>
      </c>
      <c r="G102" s="111" t="s">
        <v>67</v>
      </c>
      <c r="H102" s="92"/>
      <c r="I102" s="77" t="s">
        <v>20</v>
      </c>
      <c r="J102" s="78" t="s">
        <v>22</v>
      </c>
      <c r="K102" s="79" t="s">
        <v>198</v>
      </c>
      <c r="L102" s="80">
        <v>596.16233199999999</v>
      </c>
    </row>
    <row r="103" spans="1:12">
      <c r="A103" s="118">
        <v>45204</v>
      </c>
      <c r="B103" s="105" t="s">
        <v>44</v>
      </c>
      <c r="C103" s="93" t="s">
        <v>55</v>
      </c>
      <c r="D103" s="97" t="s">
        <v>9</v>
      </c>
      <c r="E103" s="123">
        <v>2900</v>
      </c>
      <c r="F103" s="134">
        <f t="shared" si="1"/>
        <v>4.8644468869260935</v>
      </c>
      <c r="G103" s="98" t="s">
        <v>85</v>
      </c>
      <c r="H103" s="92"/>
      <c r="I103" s="99" t="s">
        <v>17</v>
      </c>
      <c r="J103" s="78" t="s">
        <v>22</v>
      </c>
      <c r="K103" s="79" t="s">
        <v>27</v>
      </c>
      <c r="L103" s="80">
        <v>596.16233199999999</v>
      </c>
    </row>
    <row r="104" spans="1:12">
      <c r="A104" s="118">
        <v>45204</v>
      </c>
      <c r="B104" s="105" t="s">
        <v>44</v>
      </c>
      <c r="C104" s="93" t="s">
        <v>55</v>
      </c>
      <c r="D104" s="84" t="s">
        <v>6</v>
      </c>
      <c r="E104" s="126">
        <v>1950</v>
      </c>
      <c r="F104" s="134">
        <f t="shared" si="1"/>
        <v>3.2361992283905283</v>
      </c>
      <c r="G104" s="82" t="s">
        <v>130</v>
      </c>
      <c r="H104" s="92"/>
      <c r="I104" s="82" t="s">
        <v>124</v>
      </c>
      <c r="J104" s="78" t="s">
        <v>22</v>
      </c>
      <c r="K104" s="79" t="s">
        <v>759</v>
      </c>
      <c r="L104" s="80">
        <v>602.55870000000004</v>
      </c>
    </row>
    <row r="105" spans="1:12">
      <c r="A105" s="118">
        <v>45204</v>
      </c>
      <c r="B105" s="105" t="s">
        <v>44</v>
      </c>
      <c r="C105" s="93" t="s">
        <v>55</v>
      </c>
      <c r="D105" s="97" t="s">
        <v>7</v>
      </c>
      <c r="E105" s="124">
        <v>1350</v>
      </c>
      <c r="F105" s="134">
        <f t="shared" si="1"/>
        <v>2.2644838956380089</v>
      </c>
      <c r="G105" s="105" t="s">
        <v>387</v>
      </c>
      <c r="H105" s="92"/>
      <c r="I105" s="98" t="s">
        <v>241</v>
      </c>
      <c r="J105" s="78" t="s">
        <v>22</v>
      </c>
      <c r="K105" s="79" t="s">
        <v>198</v>
      </c>
      <c r="L105" s="80">
        <v>596.16233199999999</v>
      </c>
    </row>
    <row r="106" spans="1:12">
      <c r="A106" s="118">
        <v>45204</v>
      </c>
      <c r="B106" s="105" t="s">
        <v>744</v>
      </c>
      <c r="C106" s="93" t="s">
        <v>55</v>
      </c>
      <c r="D106" s="84" t="s">
        <v>6</v>
      </c>
      <c r="E106" s="125">
        <v>1000</v>
      </c>
      <c r="F106" s="134">
        <f t="shared" si="1"/>
        <v>1.6595893478925787</v>
      </c>
      <c r="G106" s="91" t="s">
        <v>366</v>
      </c>
      <c r="H106" s="104">
        <v>3</v>
      </c>
      <c r="I106" s="99" t="s">
        <v>209</v>
      </c>
      <c r="J106" s="78" t="s">
        <v>22</v>
      </c>
      <c r="K106" s="79" t="s">
        <v>759</v>
      </c>
      <c r="L106" s="80">
        <v>602.55870000000004</v>
      </c>
    </row>
    <row r="107" spans="1:12">
      <c r="A107" s="118">
        <v>45204</v>
      </c>
      <c r="B107" s="105" t="s">
        <v>44</v>
      </c>
      <c r="C107" s="93" t="s">
        <v>55</v>
      </c>
      <c r="D107" s="84" t="s">
        <v>6</v>
      </c>
      <c r="E107" s="125">
        <v>1500</v>
      </c>
      <c r="F107" s="134">
        <f t="shared" si="1"/>
        <v>2.4893840218388679</v>
      </c>
      <c r="G107" s="91" t="s">
        <v>366</v>
      </c>
      <c r="H107" s="104">
        <v>3</v>
      </c>
      <c r="I107" s="99" t="s">
        <v>209</v>
      </c>
      <c r="J107" s="78" t="s">
        <v>22</v>
      </c>
      <c r="K107" s="79" t="s">
        <v>759</v>
      </c>
      <c r="L107" s="80">
        <v>602.55870000000004</v>
      </c>
    </row>
    <row r="108" spans="1:12">
      <c r="A108" s="118">
        <v>45204</v>
      </c>
      <c r="B108" s="105" t="s">
        <v>45</v>
      </c>
      <c r="C108" s="91" t="s">
        <v>197</v>
      </c>
      <c r="D108" s="84" t="s">
        <v>6</v>
      </c>
      <c r="E108" s="125">
        <v>3000</v>
      </c>
      <c r="F108" s="134">
        <f t="shared" si="1"/>
        <v>4.9787680436777357</v>
      </c>
      <c r="G108" s="91" t="s">
        <v>366</v>
      </c>
      <c r="H108" s="104">
        <v>3</v>
      </c>
      <c r="I108" s="99" t="s">
        <v>209</v>
      </c>
      <c r="J108" s="78" t="s">
        <v>22</v>
      </c>
      <c r="K108" s="79" t="s">
        <v>759</v>
      </c>
      <c r="L108" s="80">
        <v>602.55870000000004</v>
      </c>
    </row>
    <row r="109" spans="1:12">
      <c r="A109" s="118">
        <v>45204</v>
      </c>
      <c r="B109" s="105" t="s">
        <v>742</v>
      </c>
      <c r="C109" s="91" t="s">
        <v>49</v>
      </c>
      <c r="D109" s="84" t="s">
        <v>6</v>
      </c>
      <c r="E109" s="125">
        <v>1500</v>
      </c>
      <c r="F109" s="134">
        <f t="shared" si="1"/>
        <v>2.4893840218388679</v>
      </c>
      <c r="G109" s="91" t="s">
        <v>366</v>
      </c>
      <c r="H109" s="104">
        <v>3</v>
      </c>
      <c r="I109" s="99" t="s">
        <v>209</v>
      </c>
      <c r="J109" s="78" t="s">
        <v>22</v>
      </c>
      <c r="K109" s="79" t="s">
        <v>759</v>
      </c>
      <c r="L109" s="80">
        <v>602.55870000000004</v>
      </c>
    </row>
    <row r="110" spans="1:12">
      <c r="A110" s="118">
        <v>45204</v>
      </c>
      <c r="B110" s="105" t="s">
        <v>745</v>
      </c>
      <c r="C110" s="93" t="s">
        <v>55</v>
      </c>
      <c r="D110" s="84" t="s">
        <v>6</v>
      </c>
      <c r="E110" s="125">
        <v>1000</v>
      </c>
      <c r="F110" s="134">
        <f t="shared" si="1"/>
        <v>1.6595893478925787</v>
      </c>
      <c r="G110" s="91" t="s">
        <v>366</v>
      </c>
      <c r="H110" s="104">
        <v>3</v>
      </c>
      <c r="I110" s="99" t="s">
        <v>209</v>
      </c>
      <c r="J110" s="78" t="s">
        <v>22</v>
      </c>
      <c r="K110" s="79" t="s">
        <v>759</v>
      </c>
      <c r="L110" s="80">
        <v>602.55870000000004</v>
      </c>
    </row>
    <row r="111" spans="1:12">
      <c r="A111" s="118">
        <v>45204</v>
      </c>
      <c r="B111" s="105" t="s">
        <v>46</v>
      </c>
      <c r="C111" s="91" t="s">
        <v>197</v>
      </c>
      <c r="D111" s="84" t="s">
        <v>6</v>
      </c>
      <c r="E111" s="125">
        <v>8000</v>
      </c>
      <c r="F111" s="134">
        <f t="shared" si="1"/>
        <v>13.27671478314063</v>
      </c>
      <c r="G111" s="91" t="s">
        <v>367</v>
      </c>
      <c r="H111" s="104">
        <v>3</v>
      </c>
      <c r="I111" s="99" t="s">
        <v>209</v>
      </c>
      <c r="J111" s="78" t="s">
        <v>22</v>
      </c>
      <c r="K111" s="79" t="s">
        <v>759</v>
      </c>
      <c r="L111" s="80">
        <v>602.55870000000004</v>
      </c>
    </row>
    <row r="112" spans="1:12">
      <c r="A112" s="118">
        <v>45204</v>
      </c>
      <c r="B112" s="105" t="s">
        <v>44</v>
      </c>
      <c r="C112" s="93" t="s">
        <v>55</v>
      </c>
      <c r="D112" s="84" t="s">
        <v>6</v>
      </c>
      <c r="E112" s="124">
        <v>2400</v>
      </c>
      <c r="F112" s="134">
        <f t="shared" si="1"/>
        <v>3.9830144349421888</v>
      </c>
      <c r="G112" s="105" t="s">
        <v>61</v>
      </c>
      <c r="H112" s="92"/>
      <c r="I112" s="99" t="s">
        <v>13</v>
      </c>
      <c r="J112" s="78" t="s">
        <v>22</v>
      </c>
      <c r="K112" s="79" t="s">
        <v>759</v>
      </c>
      <c r="L112" s="80">
        <v>602.55870000000004</v>
      </c>
    </row>
    <row r="113" spans="1:12">
      <c r="A113" s="118">
        <v>45204</v>
      </c>
      <c r="B113" s="105" t="s">
        <v>332</v>
      </c>
      <c r="C113" s="93" t="s">
        <v>55</v>
      </c>
      <c r="D113" s="84" t="s">
        <v>6</v>
      </c>
      <c r="E113" s="129">
        <v>7000</v>
      </c>
      <c r="F113" s="134">
        <f t="shared" si="1"/>
        <v>11.617125435248051</v>
      </c>
      <c r="G113" s="98" t="s">
        <v>139</v>
      </c>
      <c r="H113" s="104">
        <v>1</v>
      </c>
      <c r="I113" s="99" t="s">
        <v>25</v>
      </c>
      <c r="J113" s="78" t="s">
        <v>22</v>
      </c>
      <c r="K113" s="79" t="s">
        <v>759</v>
      </c>
      <c r="L113" s="80">
        <v>602.55870000000004</v>
      </c>
    </row>
    <row r="114" spans="1:12">
      <c r="A114" s="118">
        <v>45204</v>
      </c>
      <c r="B114" s="105" t="s">
        <v>333</v>
      </c>
      <c r="C114" s="93" t="s">
        <v>55</v>
      </c>
      <c r="D114" s="84" t="s">
        <v>6</v>
      </c>
      <c r="E114" s="125">
        <v>7000</v>
      </c>
      <c r="F114" s="134">
        <f t="shared" si="1"/>
        <v>11.617125435248051</v>
      </c>
      <c r="G114" s="98" t="s">
        <v>139</v>
      </c>
      <c r="H114" s="104">
        <v>1</v>
      </c>
      <c r="I114" s="99" t="s">
        <v>25</v>
      </c>
      <c r="J114" s="78" t="s">
        <v>22</v>
      </c>
      <c r="K114" s="79" t="s">
        <v>759</v>
      </c>
      <c r="L114" s="80">
        <v>602.55870000000004</v>
      </c>
    </row>
    <row r="115" spans="1:12">
      <c r="A115" s="118">
        <v>45204</v>
      </c>
      <c r="B115" s="105" t="s">
        <v>44</v>
      </c>
      <c r="C115" s="93" t="s">
        <v>55</v>
      </c>
      <c r="D115" s="84" t="s">
        <v>6</v>
      </c>
      <c r="E115" s="125">
        <v>1800</v>
      </c>
      <c r="F115" s="134">
        <f t="shared" si="1"/>
        <v>2.9872608262066414</v>
      </c>
      <c r="G115" s="98" t="s">
        <v>139</v>
      </c>
      <c r="H115" s="104">
        <v>1</v>
      </c>
      <c r="I115" s="99" t="s">
        <v>25</v>
      </c>
      <c r="J115" s="78" t="s">
        <v>22</v>
      </c>
      <c r="K115" s="79" t="s">
        <v>759</v>
      </c>
      <c r="L115" s="80">
        <v>602.55870000000004</v>
      </c>
    </row>
    <row r="116" spans="1:12">
      <c r="A116" s="118">
        <v>45204</v>
      </c>
      <c r="B116" s="105" t="s">
        <v>45</v>
      </c>
      <c r="C116" s="91" t="s">
        <v>197</v>
      </c>
      <c r="D116" s="84" t="s">
        <v>6</v>
      </c>
      <c r="E116" s="125">
        <v>5000</v>
      </c>
      <c r="F116" s="134">
        <f t="shared" si="1"/>
        <v>8.2979467394628941</v>
      </c>
      <c r="G116" s="98" t="s">
        <v>139</v>
      </c>
      <c r="H116" s="104">
        <v>1</v>
      </c>
      <c r="I116" s="99" t="s">
        <v>25</v>
      </c>
      <c r="J116" s="78" t="s">
        <v>22</v>
      </c>
      <c r="K116" s="79" t="s">
        <v>759</v>
      </c>
      <c r="L116" s="80">
        <v>602.55870000000004</v>
      </c>
    </row>
    <row r="117" spans="1:12">
      <c r="A117" s="118">
        <v>45204</v>
      </c>
      <c r="B117" s="105" t="s">
        <v>46</v>
      </c>
      <c r="C117" s="91" t="s">
        <v>197</v>
      </c>
      <c r="D117" s="84" t="s">
        <v>6</v>
      </c>
      <c r="E117" s="125">
        <v>10000</v>
      </c>
      <c r="F117" s="134">
        <f t="shared" si="1"/>
        <v>16.595893478925788</v>
      </c>
      <c r="G117" s="98" t="s">
        <v>140</v>
      </c>
      <c r="H117" s="104">
        <v>1</v>
      </c>
      <c r="I117" s="99" t="s">
        <v>25</v>
      </c>
      <c r="J117" s="78" t="s">
        <v>22</v>
      </c>
      <c r="K117" s="79" t="s">
        <v>759</v>
      </c>
      <c r="L117" s="80">
        <v>602.55870000000004</v>
      </c>
    </row>
    <row r="118" spans="1:12">
      <c r="A118" s="118">
        <v>45204</v>
      </c>
      <c r="B118" s="105" t="s">
        <v>240</v>
      </c>
      <c r="C118" s="91" t="s">
        <v>49</v>
      </c>
      <c r="D118" s="84" t="s">
        <v>6</v>
      </c>
      <c r="E118" s="125">
        <v>3000</v>
      </c>
      <c r="F118" s="134">
        <f t="shared" si="1"/>
        <v>4.9787680436777357</v>
      </c>
      <c r="G118" s="98" t="s">
        <v>139</v>
      </c>
      <c r="H118" s="104">
        <v>1</v>
      </c>
      <c r="I118" s="99" t="s">
        <v>25</v>
      </c>
      <c r="J118" s="78" t="s">
        <v>22</v>
      </c>
      <c r="K118" s="79" t="s">
        <v>759</v>
      </c>
      <c r="L118" s="80">
        <v>602.55870000000004</v>
      </c>
    </row>
    <row r="119" spans="1:12">
      <c r="A119" s="118">
        <v>45204</v>
      </c>
      <c r="B119" s="105" t="s">
        <v>44</v>
      </c>
      <c r="C119" s="93" t="s">
        <v>55</v>
      </c>
      <c r="D119" s="84" t="s">
        <v>6</v>
      </c>
      <c r="E119" s="126">
        <v>1900</v>
      </c>
      <c r="F119" s="134">
        <f t="shared" si="1"/>
        <v>3.1532197609958996</v>
      </c>
      <c r="G119" s="98" t="s">
        <v>59</v>
      </c>
      <c r="H119" s="92"/>
      <c r="I119" s="99" t="s">
        <v>43</v>
      </c>
      <c r="J119" s="78" t="s">
        <v>22</v>
      </c>
      <c r="K119" s="79" t="s">
        <v>759</v>
      </c>
      <c r="L119" s="80">
        <v>602.55870000000004</v>
      </c>
    </row>
    <row r="120" spans="1:12">
      <c r="A120" s="118">
        <v>45204</v>
      </c>
      <c r="B120" s="119" t="s">
        <v>306</v>
      </c>
      <c r="C120" s="93" t="s">
        <v>55</v>
      </c>
      <c r="D120" s="84" t="s">
        <v>6</v>
      </c>
      <c r="E120" s="130">
        <v>8000</v>
      </c>
      <c r="F120" s="134">
        <f t="shared" si="1"/>
        <v>13.27671478314063</v>
      </c>
      <c r="G120" s="98" t="s">
        <v>144</v>
      </c>
      <c r="H120" s="135">
        <v>2</v>
      </c>
      <c r="I120" s="99" t="s">
        <v>105</v>
      </c>
      <c r="J120" s="78" t="s">
        <v>22</v>
      </c>
      <c r="K120" s="79" t="s">
        <v>759</v>
      </c>
      <c r="L120" s="80">
        <v>602.55870000000004</v>
      </c>
    </row>
    <row r="121" spans="1:12">
      <c r="A121" s="118">
        <v>45204</v>
      </c>
      <c r="B121" s="105" t="s">
        <v>307</v>
      </c>
      <c r="C121" s="93" t="s">
        <v>55</v>
      </c>
      <c r="D121" s="84" t="s">
        <v>6</v>
      </c>
      <c r="E121" s="123">
        <v>2000</v>
      </c>
      <c r="F121" s="134">
        <f t="shared" si="1"/>
        <v>3.3191786957851575</v>
      </c>
      <c r="G121" s="98" t="s">
        <v>144</v>
      </c>
      <c r="H121" s="135">
        <v>2</v>
      </c>
      <c r="I121" s="99" t="s">
        <v>105</v>
      </c>
      <c r="J121" s="78" t="s">
        <v>22</v>
      </c>
      <c r="K121" s="79" t="s">
        <v>759</v>
      </c>
      <c r="L121" s="80">
        <v>602.55870000000004</v>
      </c>
    </row>
    <row r="122" spans="1:12">
      <c r="A122" s="118">
        <v>45204</v>
      </c>
      <c r="B122" s="105" t="s">
        <v>308</v>
      </c>
      <c r="C122" s="93" t="s">
        <v>55</v>
      </c>
      <c r="D122" s="84" t="s">
        <v>6</v>
      </c>
      <c r="E122" s="123">
        <v>7000</v>
      </c>
      <c r="F122" s="134">
        <f t="shared" si="1"/>
        <v>11.617125435248051</v>
      </c>
      <c r="G122" s="98" t="s">
        <v>144</v>
      </c>
      <c r="H122" s="135">
        <v>2</v>
      </c>
      <c r="I122" s="99" t="s">
        <v>105</v>
      </c>
      <c r="J122" s="78" t="s">
        <v>22</v>
      </c>
      <c r="K122" s="79" t="s">
        <v>759</v>
      </c>
      <c r="L122" s="80">
        <v>602.55870000000004</v>
      </c>
    </row>
    <row r="123" spans="1:12">
      <c r="A123" s="118">
        <v>45204</v>
      </c>
      <c r="B123" s="105" t="s">
        <v>44</v>
      </c>
      <c r="C123" s="93" t="s">
        <v>55</v>
      </c>
      <c r="D123" s="84" t="s">
        <v>6</v>
      </c>
      <c r="E123" s="123">
        <v>1900</v>
      </c>
      <c r="F123" s="134">
        <f t="shared" si="1"/>
        <v>3.1532197609958996</v>
      </c>
      <c r="G123" s="98" t="s">
        <v>144</v>
      </c>
      <c r="H123" s="135">
        <v>2</v>
      </c>
      <c r="I123" s="99" t="s">
        <v>105</v>
      </c>
      <c r="J123" s="78" t="s">
        <v>22</v>
      </c>
      <c r="K123" s="79" t="s">
        <v>759</v>
      </c>
      <c r="L123" s="80">
        <v>602.55870000000004</v>
      </c>
    </row>
    <row r="124" spans="1:12">
      <c r="A124" s="118">
        <v>45204</v>
      </c>
      <c r="B124" s="105" t="s">
        <v>240</v>
      </c>
      <c r="C124" s="91" t="s">
        <v>49</v>
      </c>
      <c r="D124" s="84" t="s">
        <v>6</v>
      </c>
      <c r="E124" s="131">
        <v>3000</v>
      </c>
      <c r="F124" s="134">
        <f t="shared" si="1"/>
        <v>4.9787680436777357</v>
      </c>
      <c r="G124" s="98" t="s">
        <v>144</v>
      </c>
      <c r="H124" s="135">
        <v>2</v>
      </c>
      <c r="I124" s="99" t="s">
        <v>105</v>
      </c>
      <c r="J124" s="78" t="s">
        <v>22</v>
      </c>
      <c r="K124" s="79" t="s">
        <v>759</v>
      </c>
      <c r="L124" s="80">
        <v>602.55870000000004</v>
      </c>
    </row>
    <row r="125" spans="1:12">
      <c r="A125" s="118">
        <v>45204</v>
      </c>
      <c r="B125" s="105" t="s">
        <v>45</v>
      </c>
      <c r="C125" s="91" t="s">
        <v>197</v>
      </c>
      <c r="D125" s="84" t="s">
        <v>6</v>
      </c>
      <c r="E125" s="123">
        <v>5000</v>
      </c>
      <c r="F125" s="134">
        <f t="shared" si="1"/>
        <v>8.2979467394628941</v>
      </c>
      <c r="G125" s="98" t="s">
        <v>144</v>
      </c>
      <c r="H125" s="135">
        <v>2</v>
      </c>
      <c r="I125" s="99" t="s">
        <v>105</v>
      </c>
      <c r="J125" s="78" t="s">
        <v>22</v>
      </c>
      <c r="K125" s="79" t="s">
        <v>759</v>
      </c>
      <c r="L125" s="80">
        <v>602.55870000000004</v>
      </c>
    </row>
    <row r="126" spans="1:12">
      <c r="A126" s="118">
        <v>45204</v>
      </c>
      <c r="B126" s="105" t="s">
        <v>46</v>
      </c>
      <c r="C126" s="91" t="s">
        <v>197</v>
      </c>
      <c r="D126" s="84" t="s">
        <v>6</v>
      </c>
      <c r="E126" s="123">
        <v>10000</v>
      </c>
      <c r="F126" s="134">
        <f t="shared" si="1"/>
        <v>16.595893478925788</v>
      </c>
      <c r="G126" s="98" t="s">
        <v>148</v>
      </c>
      <c r="H126" s="135">
        <v>2</v>
      </c>
      <c r="I126" s="99" t="s">
        <v>105</v>
      </c>
      <c r="J126" s="78" t="s">
        <v>22</v>
      </c>
      <c r="K126" s="79" t="s">
        <v>759</v>
      </c>
      <c r="L126" s="80">
        <v>602.55870000000004</v>
      </c>
    </row>
    <row r="127" spans="1:12">
      <c r="A127" s="118">
        <v>45204</v>
      </c>
      <c r="B127" s="82" t="s">
        <v>44</v>
      </c>
      <c r="C127" s="93" t="s">
        <v>55</v>
      </c>
      <c r="D127" s="107" t="s">
        <v>9</v>
      </c>
      <c r="E127" s="108">
        <v>1750</v>
      </c>
      <c r="F127" s="134">
        <f t="shared" si="1"/>
        <v>2.9354420869381599</v>
      </c>
      <c r="G127" s="107" t="s">
        <v>57</v>
      </c>
      <c r="H127" s="92"/>
      <c r="I127" s="107" t="s">
        <v>16</v>
      </c>
      <c r="J127" s="78" t="s">
        <v>22</v>
      </c>
      <c r="K127" s="79" t="s">
        <v>27</v>
      </c>
      <c r="L127" s="80">
        <v>596.16233199999999</v>
      </c>
    </row>
    <row r="128" spans="1:12">
      <c r="A128" s="118">
        <v>45204</v>
      </c>
      <c r="B128" s="105" t="s">
        <v>44</v>
      </c>
      <c r="C128" s="93" t="s">
        <v>55</v>
      </c>
      <c r="D128" s="97" t="s">
        <v>7</v>
      </c>
      <c r="E128" s="124">
        <v>1700</v>
      </c>
      <c r="F128" s="134">
        <f t="shared" si="1"/>
        <v>2.851572313025641</v>
      </c>
      <c r="G128" s="105" t="s">
        <v>93</v>
      </c>
      <c r="H128" s="92"/>
      <c r="I128" s="105" t="s">
        <v>56</v>
      </c>
      <c r="J128" s="78" t="s">
        <v>22</v>
      </c>
      <c r="K128" s="79" t="s">
        <v>198</v>
      </c>
      <c r="L128" s="80">
        <v>596.16233199999999</v>
      </c>
    </row>
    <row r="129" spans="1:12">
      <c r="A129" s="118">
        <v>45204</v>
      </c>
      <c r="B129" s="105" t="s">
        <v>44</v>
      </c>
      <c r="C129" s="93" t="s">
        <v>55</v>
      </c>
      <c r="D129" s="97" t="s">
        <v>7</v>
      </c>
      <c r="E129" s="124">
        <v>1500</v>
      </c>
      <c r="F129" s="134">
        <f t="shared" si="1"/>
        <v>2.5160932173755652</v>
      </c>
      <c r="G129" s="105" t="s">
        <v>131</v>
      </c>
      <c r="H129" s="92"/>
      <c r="I129" s="105" t="s">
        <v>12</v>
      </c>
      <c r="J129" s="78" t="s">
        <v>22</v>
      </c>
      <c r="K129" s="79" t="s">
        <v>198</v>
      </c>
      <c r="L129" s="80">
        <v>596.16233199999999</v>
      </c>
    </row>
    <row r="130" spans="1:12">
      <c r="A130" s="118">
        <v>45204</v>
      </c>
      <c r="B130" s="105" t="s">
        <v>44</v>
      </c>
      <c r="C130" s="93" t="s">
        <v>55</v>
      </c>
      <c r="D130" s="97" t="s">
        <v>10</v>
      </c>
      <c r="E130" s="123">
        <v>2800</v>
      </c>
      <c r="F130" s="134">
        <f t="shared" ref="F130:F193" si="2">E130/L130</f>
        <v>4.6967073391010556</v>
      </c>
      <c r="G130" s="98" t="s">
        <v>137</v>
      </c>
      <c r="H130" s="92"/>
      <c r="I130" s="99" t="s">
        <v>136</v>
      </c>
      <c r="J130" s="78" t="s">
        <v>22</v>
      </c>
      <c r="K130" s="79" t="s">
        <v>27</v>
      </c>
      <c r="L130" s="80">
        <v>596.16233199999999</v>
      </c>
    </row>
    <row r="131" spans="1:12">
      <c r="A131" s="118">
        <v>45204</v>
      </c>
      <c r="B131" s="105" t="s">
        <v>103</v>
      </c>
      <c r="C131" s="105" t="s">
        <v>84</v>
      </c>
      <c r="D131" s="97" t="s">
        <v>10</v>
      </c>
      <c r="E131" s="123">
        <v>500</v>
      </c>
      <c r="F131" s="134">
        <f t="shared" si="2"/>
        <v>0.83869773912518852</v>
      </c>
      <c r="G131" s="98" t="s">
        <v>137</v>
      </c>
      <c r="H131" s="92"/>
      <c r="I131" s="99" t="s">
        <v>136</v>
      </c>
      <c r="J131" s="78" t="s">
        <v>22</v>
      </c>
      <c r="K131" s="79" t="s">
        <v>27</v>
      </c>
      <c r="L131" s="80">
        <v>596.16233199999999</v>
      </c>
    </row>
    <row r="132" spans="1:12">
      <c r="A132" s="118">
        <v>45204</v>
      </c>
      <c r="B132" s="105" t="s">
        <v>103</v>
      </c>
      <c r="C132" s="105" t="s">
        <v>84</v>
      </c>
      <c r="D132" s="97" t="s">
        <v>10</v>
      </c>
      <c r="E132" s="130">
        <v>500</v>
      </c>
      <c r="F132" s="134">
        <f t="shared" si="2"/>
        <v>0.83869773912518852</v>
      </c>
      <c r="G132" s="98" t="s">
        <v>137</v>
      </c>
      <c r="H132" s="92"/>
      <c r="I132" s="99" t="s">
        <v>136</v>
      </c>
      <c r="J132" s="78" t="s">
        <v>22</v>
      </c>
      <c r="K132" s="79" t="s">
        <v>27</v>
      </c>
      <c r="L132" s="80">
        <v>596.16233199999999</v>
      </c>
    </row>
    <row r="133" spans="1:12">
      <c r="A133" s="118">
        <v>45204</v>
      </c>
      <c r="B133" s="105" t="s">
        <v>103</v>
      </c>
      <c r="C133" s="105" t="s">
        <v>84</v>
      </c>
      <c r="D133" s="97" t="s">
        <v>10</v>
      </c>
      <c r="E133" s="123">
        <v>500</v>
      </c>
      <c r="F133" s="134">
        <f t="shared" si="2"/>
        <v>0.83869773912518852</v>
      </c>
      <c r="G133" s="98" t="s">
        <v>137</v>
      </c>
      <c r="H133" s="92"/>
      <c r="I133" s="99" t="s">
        <v>136</v>
      </c>
      <c r="J133" s="78" t="s">
        <v>22</v>
      </c>
      <c r="K133" s="79" t="s">
        <v>27</v>
      </c>
      <c r="L133" s="80">
        <v>596.16233199999999</v>
      </c>
    </row>
    <row r="134" spans="1:12">
      <c r="A134" s="118">
        <v>45204</v>
      </c>
      <c r="B134" s="98" t="s">
        <v>18</v>
      </c>
      <c r="C134" s="98" t="s">
        <v>39</v>
      </c>
      <c r="D134" s="109" t="s">
        <v>9</v>
      </c>
      <c r="E134" s="127">
        <v>5000</v>
      </c>
      <c r="F134" s="134">
        <f t="shared" si="2"/>
        <v>8.3869773912518841</v>
      </c>
      <c r="G134" s="98" t="s">
        <v>432</v>
      </c>
      <c r="H134" s="92"/>
      <c r="I134" s="98" t="s">
        <v>17</v>
      </c>
      <c r="J134" s="78" t="s">
        <v>22</v>
      </c>
      <c r="K134" s="79" t="s">
        <v>27</v>
      </c>
      <c r="L134" s="80">
        <v>596.16233199999999</v>
      </c>
    </row>
    <row r="135" spans="1:12">
      <c r="A135" s="118">
        <v>45204</v>
      </c>
      <c r="B135" s="98" t="s">
        <v>18</v>
      </c>
      <c r="C135" s="98" t="s">
        <v>39</v>
      </c>
      <c r="D135" s="109" t="s">
        <v>9</v>
      </c>
      <c r="E135" s="127">
        <v>5000</v>
      </c>
      <c r="F135" s="134">
        <f t="shared" si="2"/>
        <v>8.3869773912518841</v>
      </c>
      <c r="G135" s="98" t="s">
        <v>433</v>
      </c>
      <c r="H135" s="92"/>
      <c r="I135" s="98" t="s">
        <v>16</v>
      </c>
      <c r="J135" s="78" t="s">
        <v>22</v>
      </c>
      <c r="K135" s="79" t="s">
        <v>27</v>
      </c>
      <c r="L135" s="80">
        <v>596.16233199999999</v>
      </c>
    </row>
    <row r="136" spans="1:12">
      <c r="A136" s="118">
        <v>45204</v>
      </c>
      <c r="B136" s="98" t="s">
        <v>18</v>
      </c>
      <c r="C136" s="98" t="s">
        <v>39</v>
      </c>
      <c r="D136" s="109" t="s">
        <v>7</v>
      </c>
      <c r="E136" s="127">
        <v>5000</v>
      </c>
      <c r="F136" s="134">
        <f t="shared" si="2"/>
        <v>8.3869773912518841</v>
      </c>
      <c r="G136" s="98" t="s">
        <v>434</v>
      </c>
      <c r="H136" s="92"/>
      <c r="I136" s="77" t="s">
        <v>20</v>
      </c>
      <c r="J136" s="78" t="s">
        <v>22</v>
      </c>
      <c r="K136" s="79" t="s">
        <v>198</v>
      </c>
      <c r="L136" s="80">
        <v>596.16233199999999</v>
      </c>
    </row>
    <row r="137" spans="1:12">
      <c r="A137" s="118">
        <v>45204</v>
      </c>
      <c r="B137" s="98" t="s">
        <v>18</v>
      </c>
      <c r="C137" s="98" t="s">
        <v>39</v>
      </c>
      <c r="D137" s="84" t="s">
        <v>6</v>
      </c>
      <c r="E137" s="127">
        <v>5000</v>
      </c>
      <c r="F137" s="134">
        <f t="shared" si="2"/>
        <v>8.2979467394628941</v>
      </c>
      <c r="G137" s="98" t="s">
        <v>435</v>
      </c>
      <c r="H137" s="92"/>
      <c r="I137" s="98" t="s">
        <v>13</v>
      </c>
      <c r="J137" s="78" t="s">
        <v>22</v>
      </c>
      <c r="K137" s="79" t="s">
        <v>759</v>
      </c>
      <c r="L137" s="80">
        <v>602.55870000000004</v>
      </c>
    </row>
    <row r="138" spans="1:12">
      <c r="A138" s="118">
        <v>45204</v>
      </c>
      <c r="B138" s="98" t="s">
        <v>18</v>
      </c>
      <c r="C138" s="98" t="s">
        <v>39</v>
      </c>
      <c r="D138" s="109" t="s">
        <v>8</v>
      </c>
      <c r="E138" s="127">
        <v>2500</v>
      </c>
      <c r="F138" s="134">
        <f t="shared" si="2"/>
        <v>4.1934886956259421</v>
      </c>
      <c r="G138" s="98" t="s">
        <v>436</v>
      </c>
      <c r="H138" s="92"/>
      <c r="I138" s="98" t="s">
        <v>14</v>
      </c>
      <c r="J138" s="78" t="s">
        <v>22</v>
      </c>
      <c r="K138" s="79" t="s">
        <v>198</v>
      </c>
      <c r="L138" s="80">
        <v>596.16233199999999</v>
      </c>
    </row>
    <row r="139" spans="1:12">
      <c r="A139" s="118">
        <v>45204</v>
      </c>
      <c r="B139" s="98" t="s">
        <v>18</v>
      </c>
      <c r="C139" s="98" t="s">
        <v>39</v>
      </c>
      <c r="D139" s="109" t="s">
        <v>7</v>
      </c>
      <c r="E139" s="127">
        <v>2500</v>
      </c>
      <c r="F139" s="134">
        <f t="shared" si="2"/>
        <v>4.1934886956259421</v>
      </c>
      <c r="G139" s="98" t="s">
        <v>437</v>
      </c>
      <c r="H139" s="92"/>
      <c r="I139" s="98" t="s">
        <v>12</v>
      </c>
      <c r="J139" s="78" t="s">
        <v>22</v>
      </c>
      <c r="K139" s="79" t="s">
        <v>198</v>
      </c>
      <c r="L139" s="80">
        <v>596.16233199999999</v>
      </c>
    </row>
    <row r="140" spans="1:12" ht="15" customHeight="1">
      <c r="A140" s="118">
        <v>45204</v>
      </c>
      <c r="B140" s="98" t="s">
        <v>18</v>
      </c>
      <c r="C140" s="98" t="s">
        <v>39</v>
      </c>
      <c r="D140" s="109" t="s">
        <v>7</v>
      </c>
      <c r="E140" s="127">
        <v>2500</v>
      </c>
      <c r="F140" s="134">
        <f t="shared" si="2"/>
        <v>4.1934886956259421</v>
      </c>
      <c r="G140" s="98" t="s">
        <v>438</v>
      </c>
      <c r="H140" s="92"/>
      <c r="I140" s="98" t="s">
        <v>56</v>
      </c>
      <c r="J140" s="78" t="s">
        <v>22</v>
      </c>
      <c r="K140" s="79" t="s">
        <v>198</v>
      </c>
      <c r="L140" s="80">
        <v>596.16233199999999</v>
      </c>
    </row>
    <row r="141" spans="1:12">
      <c r="A141" s="118">
        <v>45204</v>
      </c>
      <c r="B141" s="98" t="s">
        <v>18</v>
      </c>
      <c r="C141" s="98" t="s">
        <v>39</v>
      </c>
      <c r="D141" s="84" t="s">
        <v>6</v>
      </c>
      <c r="E141" s="127">
        <v>2500</v>
      </c>
      <c r="F141" s="134">
        <f t="shared" si="2"/>
        <v>4.148973369731447</v>
      </c>
      <c r="G141" s="98" t="s">
        <v>439</v>
      </c>
      <c r="H141" s="92"/>
      <c r="I141" s="98" t="s">
        <v>25</v>
      </c>
      <c r="J141" s="78" t="s">
        <v>22</v>
      </c>
      <c r="K141" s="79" t="s">
        <v>759</v>
      </c>
      <c r="L141" s="80">
        <v>602.55870000000004</v>
      </c>
    </row>
    <row r="142" spans="1:12">
      <c r="A142" s="118">
        <v>45204</v>
      </c>
      <c r="B142" s="98" t="s">
        <v>18</v>
      </c>
      <c r="C142" s="98" t="s">
        <v>39</v>
      </c>
      <c r="D142" s="84" t="s">
        <v>6</v>
      </c>
      <c r="E142" s="127">
        <v>2500</v>
      </c>
      <c r="F142" s="134">
        <f t="shared" si="2"/>
        <v>4.148973369731447</v>
      </c>
      <c r="G142" s="98" t="s">
        <v>440</v>
      </c>
      <c r="H142" s="92"/>
      <c r="I142" s="98" t="s">
        <v>105</v>
      </c>
      <c r="J142" s="78" t="s">
        <v>22</v>
      </c>
      <c r="K142" s="79" t="s">
        <v>759</v>
      </c>
      <c r="L142" s="80">
        <v>602.55870000000004</v>
      </c>
    </row>
    <row r="143" spans="1:12">
      <c r="A143" s="118">
        <v>45204</v>
      </c>
      <c r="B143" s="98" t="s">
        <v>18</v>
      </c>
      <c r="C143" s="98" t="s">
        <v>39</v>
      </c>
      <c r="D143" s="84" t="s">
        <v>6</v>
      </c>
      <c r="E143" s="127">
        <v>2500</v>
      </c>
      <c r="F143" s="134">
        <f t="shared" si="2"/>
        <v>4.148973369731447</v>
      </c>
      <c r="G143" s="98" t="s">
        <v>441</v>
      </c>
      <c r="H143" s="92"/>
      <c r="I143" s="98" t="s">
        <v>124</v>
      </c>
      <c r="J143" s="78" t="s">
        <v>22</v>
      </c>
      <c r="K143" s="79" t="s">
        <v>759</v>
      </c>
      <c r="L143" s="80">
        <v>602.55870000000004</v>
      </c>
    </row>
    <row r="144" spans="1:12">
      <c r="A144" s="118">
        <v>45204</v>
      </c>
      <c r="B144" s="98" t="s">
        <v>18</v>
      </c>
      <c r="C144" s="98" t="s">
        <v>39</v>
      </c>
      <c r="D144" s="84" t="s">
        <v>6</v>
      </c>
      <c r="E144" s="127">
        <v>2500</v>
      </c>
      <c r="F144" s="134">
        <f t="shared" si="2"/>
        <v>4.148973369731447</v>
      </c>
      <c r="G144" s="98" t="s">
        <v>442</v>
      </c>
      <c r="H144" s="92"/>
      <c r="I144" s="98" t="s">
        <v>43</v>
      </c>
      <c r="J144" s="78" t="s">
        <v>22</v>
      </c>
      <c r="K144" s="79" t="s">
        <v>759</v>
      </c>
      <c r="L144" s="80">
        <v>602.55870000000004</v>
      </c>
    </row>
    <row r="145" spans="1:12">
      <c r="A145" s="118">
        <v>45204</v>
      </c>
      <c r="B145" s="98" t="s">
        <v>18</v>
      </c>
      <c r="C145" s="98" t="s">
        <v>39</v>
      </c>
      <c r="D145" s="109" t="s">
        <v>10</v>
      </c>
      <c r="E145" s="127">
        <v>2500</v>
      </c>
      <c r="F145" s="134">
        <f t="shared" si="2"/>
        <v>4.1934886956259421</v>
      </c>
      <c r="G145" s="98" t="s">
        <v>443</v>
      </c>
      <c r="H145" s="92"/>
      <c r="I145" s="98" t="s">
        <v>136</v>
      </c>
      <c r="J145" s="78" t="s">
        <v>22</v>
      </c>
      <c r="K145" s="79" t="s">
        <v>27</v>
      </c>
      <c r="L145" s="80">
        <v>596.16233199999999</v>
      </c>
    </row>
    <row r="146" spans="1:12">
      <c r="A146" s="118">
        <v>45204</v>
      </c>
      <c r="B146" s="98" t="s">
        <v>18</v>
      </c>
      <c r="C146" s="98" t="s">
        <v>39</v>
      </c>
      <c r="D146" s="84" t="s">
        <v>6</v>
      </c>
      <c r="E146" s="127">
        <v>2500</v>
      </c>
      <c r="F146" s="134">
        <f t="shared" si="2"/>
        <v>4.148973369731447</v>
      </c>
      <c r="G146" s="98" t="s">
        <v>444</v>
      </c>
      <c r="H146" s="92"/>
      <c r="I146" s="98" t="s">
        <v>209</v>
      </c>
      <c r="J146" s="78" t="s">
        <v>22</v>
      </c>
      <c r="K146" s="79" t="s">
        <v>759</v>
      </c>
      <c r="L146" s="80">
        <v>602.55870000000004</v>
      </c>
    </row>
    <row r="147" spans="1:12">
      <c r="A147" s="118">
        <v>45205</v>
      </c>
      <c r="B147" s="93" t="s">
        <v>44</v>
      </c>
      <c r="C147" s="93" t="s">
        <v>55</v>
      </c>
      <c r="D147" s="97" t="s">
        <v>8</v>
      </c>
      <c r="E147" s="123">
        <v>1500</v>
      </c>
      <c r="F147" s="134">
        <f t="shared" si="2"/>
        <v>2.5160932173755652</v>
      </c>
      <c r="G147" s="98" t="s">
        <v>62</v>
      </c>
      <c r="H147" s="92"/>
      <c r="I147" s="99" t="s">
        <v>14</v>
      </c>
      <c r="J147" s="78" t="s">
        <v>22</v>
      </c>
      <c r="K147" s="79" t="s">
        <v>198</v>
      </c>
      <c r="L147" s="80">
        <v>596.16233199999999</v>
      </c>
    </row>
    <row r="148" spans="1:12">
      <c r="A148" s="118">
        <v>45205</v>
      </c>
      <c r="B148" s="93" t="s">
        <v>214</v>
      </c>
      <c r="C148" s="93" t="s">
        <v>215</v>
      </c>
      <c r="D148" s="97" t="s">
        <v>8</v>
      </c>
      <c r="E148" s="123">
        <v>6100</v>
      </c>
      <c r="F148" s="134">
        <f t="shared" si="2"/>
        <v>10.232112417327299</v>
      </c>
      <c r="G148" s="98" t="s">
        <v>72</v>
      </c>
      <c r="H148" s="92"/>
      <c r="I148" s="99" t="s">
        <v>14</v>
      </c>
      <c r="J148" s="78" t="s">
        <v>22</v>
      </c>
      <c r="K148" s="79" t="s">
        <v>198</v>
      </c>
      <c r="L148" s="80">
        <v>596.16233199999999</v>
      </c>
    </row>
    <row r="149" spans="1:12">
      <c r="A149" s="118">
        <v>45205</v>
      </c>
      <c r="B149" s="105" t="s">
        <v>44</v>
      </c>
      <c r="C149" s="93" t="s">
        <v>55</v>
      </c>
      <c r="D149" s="97" t="s">
        <v>7</v>
      </c>
      <c r="E149" s="112">
        <v>2000</v>
      </c>
      <c r="F149" s="134">
        <f t="shared" si="2"/>
        <v>3.3547909565007541</v>
      </c>
      <c r="G149" s="111" t="s">
        <v>63</v>
      </c>
      <c r="H149" s="92"/>
      <c r="I149" s="77" t="s">
        <v>20</v>
      </c>
      <c r="J149" s="78" t="s">
        <v>22</v>
      </c>
      <c r="K149" s="79" t="s">
        <v>198</v>
      </c>
      <c r="L149" s="80">
        <v>596.16233199999999</v>
      </c>
    </row>
    <row r="150" spans="1:12">
      <c r="A150" s="118">
        <v>45205</v>
      </c>
      <c r="B150" s="100" t="s">
        <v>45</v>
      </c>
      <c r="C150" s="91" t="s">
        <v>197</v>
      </c>
      <c r="D150" s="101" t="s">
        <v>7</v>
      </c>
      <c r="E150" s="102">
        <v>5000</v>
      </c>
      <c r="F150" s="134">
        <f t="shared" si="2"/>
        <v>8.3869773912518841</v>
      </c>
      <c r="G150" s="111" t="s">
        <v>63</v>
      </c>
      <c r="H150" s="92"/>
      <c r="I150" s="77" t="s">
        <v>20</v>
      </c>
      <c r="J150" s="78" t="s">
        <v>22</v>
      </c>
      <c r="K150" s="79" t="s">
        <v>198</v>
      </c>
      <c r="L150" s="80">
        <v>596.16233199999999</v>
      </c>
    </row>
    <row r="151" spans="1:12">
      <c r="A151" s="118">
        <v>45205</v>
      </c>
      <c r="B151" s="105" t="s">
        <v>200</v>
      </c>
      <c r="C151" s="93" t="s">
        <v>55</v>
      </c>
      <c r="D151" s="97" t="s">
        <v>7</v>
      </c>
      <c r="E151" s="112">
        <v>2000</v>
      </c>
      <c r="F151" s="134">
        <f t="shared" si="2"/>
        <v>3.3547909565007541</v>
      </c>
      <c r="G151" s="111" t="s">
        <v>68</v>
      </c>
      <c r="H151" s="92"/>
      <c r="I151" s="77" t="s">
        <v>20</v>
      </c>
      <c r="J151" s="78" t="s">
        <v>22</v>
      </c>
      <c r="K151" s="79" t="s">
        <v>198</v>
      </c>
      <c r="L151" s="80">
        <v>596.16233199999999</v>
      </c>
    </row>
    <row r="152" spans="1:12">
      <c r="A152" s="118">
        <v>45205</v>
      </c>
      <c r="B152" s="105" t="s">
        <v>44</v>
      </c>
      <c r="C152" s="93" t="s">
        <v>55</v>
      </c>
      <c r="D152" s="97" t="s">
        <v>9</v>
      </c>
      <c r="E152" s="123">
        <v>2900</v>
      </c>
      <c r="F152" s="134">
        <f t="shared" si="2"/>
        <v>4.8644468869260935</v>
      </c>
      <c r="G152" s="98" t="s">
        <v>85</v>
      </c>
      <c r="H152" s="92"/>
      <c r="I152" s="99" t="s">
        <v>17</v>
      </c>
      <c r="J152" s="78" t="s">
        <v>22</v>
      </c>
      <c r="K152" s="79" t="s">
        <v>27</v>
      </c>
      <c r="L152" s="80">
        <v>596.16233199999999</v>
      </c>
    </row>
    <row r="153" spans="1:12">
      <c r="A153" s="118">
        <v>45205</v>
      </c>
      <c r="B153" s="114" t="s">
        <v>196</v>
      </c>
      <c r="C153" s="93" t="s">
        <v>55</v>
      </c>
      <c r="D153" s="97" t="s">
        <v>9</v>
      </c>
      <c r="E153" s="123">
        <v>2900</v>
      </c>
      <c r="F153" s="134">
        <f t="shared" si="2"/>
        <v>4.8644468869260935</v>
      </c>
      <c r="G153" s="98" t="s">
        <v>85</v>
      </c>
      <c r="H153" s="92"/>
      <c r="I153" s="99" t="s">
        <v>17</v>
      </c>
      <c r="J153" s="78" t="s">
        <v>22</v>
      </c>
      <c r="K153" s="79" t="s">
        <v>27</v>
      </c>
      <c r="L153" s="80">
        <v>596.16233199999999</v>
      </c>
    </row>
    <row r="154" spans="1:12">
      <c r="A154" s="118">
        <v>45205</v>
      </c>
      <c r="B154" s="105" t="s">
        <v>44</v>
      </c>
      <c r="C154" s="93" t="s">
        <v>55</v>
      </c>
      <c r="D154" s="84" t="s">
        <v>6</v>
      </c>
      <c r="E154" s="126">
        <v>1950</v>
      </c>
      <c r="F154" s="134">
        <f t="shared" si="2"/>
        <v>3.2361992283905283</v>
      </c>
      <c r="G154" s="82" t="s">
        <v>130</v>
      </c>
      <c r="H154" s="92"/>
      <c r="I154" s="82" t="s">
        <v>124</v>
      </c>
      <c r="J154" s="78" t="s">
        <v>22</v>
      </c>
      <c r="K154" s="79" t="s">
        <v>759</v>
      </c>
      <c r="L154" s="80">
        <v>602.55870000000004</v>
      </c>
    </row>
    <row r="155" spans="1:12" ht="15.75" customHeight="1">
      <c r="A155" s="118">
        <v>45205</v>
      </c>
      <c r="B155" s="105" t="s">
        <v>322</v>
      </c>
      <c r="C155" s="105" t="s">
        <v>215</v>
      </c>
      <c r="D155" s="84" t="s">
        <v>6</v>
      </c>
      <c r="E155" s="126">
        <v>2000</v>
      </c>
      <c r="F155" s="134">
        <f t="shared" si="2"/>
        <v>3.3191786957851575</v>
      </c>
      <c r="G155" s="82" t="s">
        <v>130</v>
      </c>
      <c r="H155" s="92"/>
      <c r="I155" s="82" t="s">
        <v>124</v>
      </c>
      <c r="J155" s="78" t="s">
        <v>22</v>
      </c>
      <c r="K155" s="79" t="s">
        <v>759</v>
      </c>
      <c r="L155" s="80">
        <v>602.55870000000004</v>
      </c>
    </row>
    <row r="156" spans="1:12">
      <c r="A156" s="118">
        <v>45205</v>
      </c>
      <c r="B156" s="105" t="s">
        <v>44</v>
      </c>
      <c r="C156" s="93" t="s">
        <v>55</v>
      </c>
      <c r="D156" s="97" t="s">
        <v>7</v>
      </c>
      <c r="E156" s="124">
        <v>1350</v>
      </c>
      <c r="F156" s="134">
        <f t="shared" si="2"/>
        <v>2.2644838956380089</v>
      </c>
      <c r="G156" s="105" t="s">
        <v>387</v>
      </c>
      <c r="H156" s="92"/>
      <c r="I156" s="98" t="s">
        <v>241</v>
      </c>
      <c r="J156" s="78" t="s">
        <v>22</v>
      </c>
      <c r="K156" s="79" t="s">
        <v>198</v>
      </c>
      <c r="L156" s="80">
        <v>596.16233199999999</v>
      </c>
    </row>
    <row r="157" spans="1:12">
      <c r="A157" s="118">
        <v>45205</v>
      </c>
      <c r="B157" s="105" t="s">
        <v>747</v>
      </c>
      <c r="C157" s="93" t="s">
        <v>55</v>
      </c>
      <c r="D157" s="84" t="s">
        <v>6</v>
      </c>
      <c r="E157" s="125">
        <v>1800</v>
      </c>
      <c r="F157" s="134">
        <f t="shared" si="2"/>
        <v>2.9872608262066414</v>
      </c>
      <c r="G157" s="91" t="s">
        <v>368</v>
      </c>
      <c r="H157" s="104">
        <v>3</v>
      </c>
      <c r="I157" s="99" t="s">
        <v>209</v>
      </c>
      <c r="J157" s="78" t="s">
        <v>22</v>
      </c>
      <c r="K157" s="79" t="s">
        <v>759</v>
      </c>
      <c r="L157" s="80">
        <v>602.55870000000004</v>
      </c>
    </row>
    <row r="158" spans="1:12">
      <c r="A158" s="118">
        <v>45205</v>
      </c>
      <c r="B158" s="105" t="s">
        <v>44</v>
      </c>
      <c r="C158" s="93" t="s">
        <v>55</v>
      </c>
      <c r="D158" s="84" t="s">
        <v>6</v>
      </c>
      <c r="E158" s="125">
        <v>1000</v>
      </c>
      <c r="F158" s="134">
        <f t="shared" si="2"/>
        <v>1.6595893478925787</v>
      </c>
      <c r="G158" s="91" t="s">
        <v>366</v>
      </c>
      <c r="H158" s="104">
        <v>3</v>
      </c>
      <c r="I158" s="99" t="s">
        <v>209</v>
      </c>
      <c r="J158" s="78" t="s">
        <v>22</v>
      </c>
      <c r="K158" s="79" t="s">
        <v>759</v>
      </c>
      <c r="L158" s="80">
        <v>602.55870000000004</v>
      </c>
    </row>
    <row r="159" spans="1:12">
      <c r="A159" s="118">
        <v>45205</v>
      </c>
      <c r="B159" s="105" t="s">
        <v>45</v>
      </c>
      <c r="C159" s="91" t="s">
        <v>197</v>
      </c>
      <c r="D159" s="84" t="s">
        <v>6</v>
      </c>
      <c r="E159" s="125">
        <v>3000</v>
      </c>
      <c r="F159" s="134">
        <f t="shared" si="2"/>
        <v>4.9787680436777357</v>
      </c>
      <c r="G159" s="91" t="s">
        <v>366</v>
      </c>
      <c r="H159" s="104">
        <v>3</v>
      </c>
      <c r="I159" s="99" t="s">
        <v>209</v>
      </c>
      <c r="J159" s="78" t="s">
        <v>22</v>
      </c>
      <c r="K159" s="79" t="s">
        <v>759</v>
      </c>
      <c r="L159" s="80">
        <v>602.55870000000004</v>
      </c>
    </row>
    <row r="160" spans="1:12">
      <c r="A160" s="118">
        <v>45205</v>
      </c>
      <c r="B160" s="105" t="s">
        <v>44</v>
      </c>
      <c r="C160" s="93" t="s">
        <v>55</v>
      </c>
      <c r="D160" s="84" t="s">
        <v>6</v>
      </c>
      <c r="E160" s="124">
        <v>1850</v>
      </c>
      <c r="F160" s="134">
        <f t="shared" si="2"/>
        <v>3.0702402936012705</v>
      </c>
      <c r="G160" s="105" t="s">
        <v>61</v>
      </c>
      <c r="H160" s="92"/>
      <c r="I160" s="99" t="s">
        <v>13</v>
      </c>
      <c r="J160" s="78" t="s">
        <v>22</v>
      </c>
      <c r="K160" s="79" t="s">
        <v>759</v>
      </c>
      <c r="L160" s="80">
        <v>602.55870000000004</v>
      </c>
    </row>
    <row r="161" spans="1:12">
      <c r="A161" s="118">
        <v>45205</v>
      </c>
      <c r="B161" s="105" t="s">
        <v>334</v>
      </c>
      <c r="C161" s="93" t="s">
        <v>55</v>
      </c>
      <c r="D161" s="84" t="s">
        <v>6</v>
      </c>
      <c r="E161" s="125">
        <v>3000</v>
      </c>
      <c r="F161" s="134">
        <f t="shared" si="2"/>
        <v>4.9787680436777357</v>
      </c>
      <c r="G161" s="98" t="s">
        <v>139</v>
      </c>
      <c r="H161" s="104">
        <v>1</v>
      </c>
      <c r="I161" s="99" t="s">
        <v>25</v>
      </c>
      <c r="J161" s="78" t="s">
        <v>22</v>
      </c>
      <c r="K161" s="79" t="s">
        <v>759</v>
      </c>
      <c r="L161" s="80">
        <v>602.55870000000004</v>
      </c>
    </row>
    <row r="162" spans="1:12">
      <c r="A162" s="118">
        <v>45205</v>
      </c>
      <c r="B162" s="105" t="s">
        <v>335</v>
      </c>
      <c r="C162" s="93" t="s">
        <v>55</v>
      </c>
      <c r="D162" s="84" t="s">
        <v>6</v>
      </c>
      <c r="E162" s="125">
        <v>3000</v>
      </c>
      <c r="F162" s="134">
        <f t="shared" si="2"/>
        <v>4.9787680436777357</v>
      </c>
      <c r="G162" s="98" t="s">
        <v>139</v>
      </c>
      <c r="H162" s="104">
        <v>1</v>
      </c>
      <c r="I162" s="99" t="s">
        <v>25</v>
      </c>
      <c r="J162" s="78" t="s">
        <v>22</v>
      </c>
      <c r="K162" s="79" t="s">
        <v>759</v>
      </c>
      <c r="L162" s="80">
        <v>602.55870000000004</v>
      </c>
    </row>
    <row r="163" spans="1:12">
      <c r="A163" s="118">
        <v>45205</v>
      </c>
      <c r="B163" s="105" t="s">
        <v>748</v>
      </c>
      <c r="C163" s="93" t="s">
        <v>55</v>
      </c>
      <c r="D163" s="84" t="s">
        <v>6</v>
      </c>
      <c r="E163" s="125">
        <v>6000</v>
      </c>
      <c r="F163" s="134">
        <f t="shared" si="2"/>
        <v>9.9575360873554715</v>
      </c>
      <c r="G163" s="98" t="s">
        <v>141</v>
      </c>
      <c r="H163" s="104">
        <v>1</v>
      </c>
      <c r="I163" s="99" t="s">
        <v>25</v>
      </c>
      <c r="J163" s="78" t="s">
        <v>22</v>
      </c>
      <c r="K163" s="79" t="s">
        <v>759</v>
      </c>
      <c r="L163" s="80">
        <v>602.55870000000004</v>
      </c>
    </row>
    <row r="164" spans="1:12">
      <c r="A164" s="118">
        <v>45205</v>
      </c>
      <c r="B164" s="105" t="s">
        <v>44</v>
      </c>
      <c r="C164" s="91" t="s">
        <v>55</v>
      </c>
      <c r="D164" s="84" t="s">
        <v>6</v>
      </c>
      <c r="E164" s="125">
        <v>1950</v>
      </c>
      <c r="F164" s="134">
        <f t="shared" si="2"/>
        <v>3.2361992283905283</v>
      </c>
      <c r="G164" s="98" t="s">
        <v>139</v>
      </c>
      <c r="H164" s="104">
        <v>1</v>
      </c>
      <c r="I164" s="99" t="s">
        <v>25</v>
      </c>
      <c r="J164" s="78" t="s">
        <v>22</v>
      </c>
      <c r="K164" s="79" t="s">
        <v>759</v>
      </c>
      <c r="L164" s="80">
        <v>602.55870000000004</v>
      </c>
    </row>
    <row r="165" spans="1:12">
      <c r="A165" s="118">
        <v>45205</v>
      </c>
      <c r="B165" s="105" t="s">
        <v>45</v>
      </c>
      <c r="C165" s="91" t="s">
        <v>197</v>
      </c>
      <c r="D165" s="84" t="s">
        <v>6</v>
      </c>
      <c r="E165" s="125">
        <v>5000</v>
      </c>
      <c r="F165" s="134">
        <f t="shared" si="2"/>
        <v>8.2979467394628941</v>
      </c>
      <c r="G165" s="98" t="s">
        <v>139</v>
      </c>
      <c r="H165" s="104">
        <v>1</v>
      </c>
      <c r="I165" s="99" t="s">
        <v>25</v>
      </c>
      <c r="J165" s="78" t="s">
        <v>22</v>
      </c>
      <c r="K165" s="79" t="s">
        <v>759</v>
      </c>
      <c r="L165" s="80">
        <v>602.55870000000004</v>
      </c>
    </row>
    <row r="166" spans="1:12">
      <c r="A166" s="118">
        <v>45205</v>
      </c>
      <c r="B166" s="105" t="s">
        <v>240</v>
      </c>
      <c r="C166" s="91" t="s">
        <v>49</v>
      </c>
      <c r="D166" s="84" t="s">
        <v>6</v>
      </c>
      <c r="E166" s="125">
        <v>2200</v>
      </c>
      <c r="F166" s="134">
        <f t="shared" si="2"/>
        <v>3.6510965653636731</v>
      </c>
      <c r="G166" s="98" t="s">
        <v>139</v>
      </c>
      <c r="H166" s="104">
        <v>1</v>
      </c>
      <c r="I166" s="99" t="s">
        <v>25</v>
      </c>
      <c r="J166" s="78" t="s">
        <v>22</v>
      </c>
      <c r="K166" s="79" t="s">
        <v>759</v>
      </c>
      <c r="L166" s="80">
        <v>602.55870000000004</v>
      </c>
    </row>
    <row r="167" spans="1:12">
      <c r="A167" s="118">
        <v>45205</v>
      </c>
      <c r="B167" s="105" t="s">
        <v>44</v>
      </c>
      <c r="C167" s="93" t="s">
        <v>55</v>
      </c>
      <c r="D167" s="84" t="s">
        <v>6</v>
      </c>
      <c r="E167" s="128">
        <v>1950</v>
      </c>
      <c r="F167" s="134">
        <f t="shared" si="2"/>
        <v>3.2361992283905283</v>
      </c>
      <c r="G167" s="98" t="s">
        <v>59</v>
      </c>
      <c r="H167" s="92"/>
      <c r="I167" s="99" t="s">
        <v>43</v>
      </c>
      <c r="J167" s="78" t="s">
        <v>22</v>
      </c>
      <c r="K167" s="79" t="s">
        <v>759</v>
      </c>
      <c r="L167" s="80">
        <v>602.55870000000004</v>
      </c>
    </row>
    <row r="168" spans="1:12">
      <c r="A168" s="118">
        <v>45205</v>
      </c>
      <c r="B168" s="105" t="s">
        <v>309</v>
      </c>
      <c r="C168" s="93" t="s">
        <v>55</v>
      </c>
      <c r="D168" s="84" t="s">
        <v>6</v>
      </c>
      <c r="E168" s="123">
        <v>4500</v>
      </c>
      <c r="F168" s="134">
        <f t="shared" si="2"/>
        <v>7.4681520655166036</v>
      </c>
      <c r="G168" s="98" t="s">
        <v>205</v>
      </c>
      <c r="H168" s="135">
        <v>2</v>
      </c>
      <c r="I168" s="99" t="s">
        <v>105</v>
      </c>
      <c r="J168" s="78" t="s">
        <v>22</v>
      </c>
      <c r="K168" s="79" t="s">
        <v>759</v>
      </c>
      <c r="L168" s="80">
        <v>602.55870000000004</v>
      </c>
    </row>
    <row r="169" spans="1:12">
      <c r="A169" s="118">
        <v>45205</v>
      </c>
      <c r="B169" s="105" t="s">
        <v>44</v>
      </c>
      <c r="C169" s="93" t="s">
        <v>55</v>
      </c>
      <c r="D169" s="84" t="s">
        <v>6</v>
      </c>
      <c r="E169" s="123">
        <v>1850</v>
      </c>
      <c r="F169" s="134">
        <f t="shared" si="2"/>
        <v>3.0702402936012705</v>
      </c>
      <c r="G169" s="98" t="s">
        <v>144</v>
      </c>
      <c r="H169" s="135">
        <v>2</v>
      </c>
      <c r="I169" s="99" t="s">
        <v>105</v>
      </c>
      <c r="J169" s="78" t="s">
        <v>22</v>
      </c>
      <c r="K169" s="79" t="s">
        <v>759</v>
      </c>
      <c r="L169" s="80">
        <v>602.55870000000004</v>
      </c>
    </row>
    <row r="170" spans="1:12">
      <c r="A170" s="118">
        <v>45205</v>
      </c>
      <c r="B170" s="105" t="s">
        <v>45</v>
      </c>
      <c r="C170" s="91" t="s">
        <v>197</v>
      </c>
      <c r="D170" s="84" t="s">
        <v>6</v>
      </c>
      <c r="E170" s="123">
        <v>5000</v>
      </c>
      <c r="F170" s="134">
        <f t="shared" si="2"/>
        <v>8.2979467394628941</v>
      </c>
      <c r="G170" s="98" t="s">
        <v>144</v>
      </c>
      <c r="H170" s="135">
        <v>2</v>
      </c>
      <c r="I170" s="99" t="s">
        <v>105</v>
      </c>
      <c r="J170" s="78" t="s">
        <v>22</v>
      </c>
      <c r="K170" s="79" t="s">
        <v>759</v>
      </c>
      <c r="L170" s="80">
        <v>602.55870000000004</v>
      </c>
    </row>
    <row r="171" spans="1:12">
      <c r="A171" s="118">
        <v>45205</v>
      </c>
      <c r="B171" s="82" t="s">
        <v>44</v>
      </c>
      <c r="C171" s="93" t="s">
        <v>55</v>
      </c>
      <c r="D171" s="107" t="s">
        <v>9</v>
      </c>
      <c r="E171" s="108">
        <v>1500</v>
      </c>
      <c r="F171" s="134">
        <f t="shared" si="2"/>
        <v>2.5160932173755652</v>
      </c>
      <c r="G171" s="107" t="s">
        <v>57</v>
      </c>
      <c r="H171" s="92"/>
      <c r="I171" s="107" t="s">
        <v>16</v>
      </c>
      <c r="J171" s="78" t="s">
        <v>22</v>
      </c>
      <c r="K171" s="79" t="s">
        <v>27</v>
      </c>
      <c r="L171" s="80">
        <v>596.16233199999999</v>
      </c>
    </row>
    <row r="172" spans="1:12" ht="15" customHeight="1">
      <c r="A172" s="118">
        <v>45205</v>
      </c>
      <c r="B172" s="105" t="s">
        <v>44</v>
      </c>
      <c r="C172" s="93" t="s">
        <v>55</v>
      </c>
      <c r="D172" s="97" t="s">
        <v>7</v>
      </c>
      <c r="E172" s="124">
        <v>1900</v>
      </c>
      <c r="F172" s="134">
        <f t="shared" si="2"/>
        <v>3.1870514086757162</v>
      </c>
      <c r="G172" s="105" t="s">
        <v>93</v>
      </c>
      <c r="H172" s="92"/>
      <c r="I172" s="105" t="s">
        <v>56</v>
      </c>
      <c r="J172" s="78" t="s">
        <v>22</v>
      </c>
      <c r="K172" s="79" t="s">
        <v>198</v>
      </c>
      <c r="L172" s="80">
        <v>596.16233199999999</v>
      </c>
    </row>
    <row r="173" spans="1:12">
      <c r="A173" s="118">
        <v>45205</v>
      </c>
      <c r="B173" s="105" t="s">
        <v>44</v>
      </c>
      <c r="C173" s="93" t="s">
        <v>55</v>
      </c>
      <c r="D173" s="97" t="s">
        <v>7</v>
      </c>
      <c r="E173" s="124">
        <v>1400</v>
      </c>
      <c r="F173" s="134">
        <f t="shared" si="2"/>
        <v>2.3483536695505278</v>
      </c>
      <c r="G173" s="105" t="s">
        <v>131</v>
      </c>
      <c r="H173" s="92"/>
      <c r="I173" s="105" t="s">
        <v>12</v>
      </c>
      <c r="J173" s="78" t="s">
        <v>22</v>
      </c>
      <c r="K173" s="79" t="s">
        <v>198</v>
      </c>
      <c r="L173" s="80">
        <v>596.16233199999999</v>
      </c>
    </row>
    <row r="174" spans="1:12">
      <c r="A174" s="118">
        <v>45205</v>
      </c>
      <c r="B174" s="105" t="s">
        <v>103</v>
      </c>
      <c r="C174" s="105" t="s">
        <v>84</v>
      </c>
      <c r="D174" s="97" t="s">
        <v>10</v>
      </c>
      <c r="E174" s="123">
        <v>500</v>
      </c>
      <c r="F174" s="134">
        <f t="shared" si="2"/>
        <v>0.83869773912518852</v>
      </c>
      <c r="G174" s="98" t="s">
        <v>137</v>
      </c>
      <c r="H174" s="92"/>
      <c r="I174" s="99" t="s">
        <v>136</v>
      </c>
      <c r="J174" s="78" t="s">
        <v>22</v>
      </c>
      <c r="K174" s="79" t="s">
        <v>27</v>
      </c>
      <c r="L174" s="80">
        <v>596.16233199999999</v>
      </c>
    </row>
    <row r="175" spans="1:12">
      <c r="A175" s="118">
        <v>45205</v>
      </c>
      <c r="B175" s="105" t="s">
        <v>44</v>
      </c>
      <c r="C175" s="93" t="s">
        <v>55</v>
      </c>
      <c r="D175" s="97" t="s">
        <v>10</v>
      </c>
      <c r="E175" s="123">
        <v>2800</v>
      </c>
      <c r="F175" s="134">
        <f t="shared" si="2"/>
        <v>4.6967073391010556</v>
      </c>
      <c r="G175" s="98" t="s">
        <v>137</v>
      </c>
      <c r="H175" s="92"/>
      <c r="I175" s="99" t="s">
        <v>136</v>
      </c>
      <c r="J175" s="78" t="s">
        <v>22</v>
      </c>
      <c r="K175" s="79" t="s">
        <v>27</v>
      </c>
      <c r="L175" s="80">
        <v>596.16233199999999</v>
      </c>
    </row>
    <row r="176" spans="1:12">
      <c r="A176" s="118">
        <v>45205</v>
      </c>
      <c r="B176" s="98" t="s">
        <v>18</v>
      </c>
      <c r="C176" s="98" t="s">
        <v>39</v>
      </c>
      <c r="D176" s="109" t="s">
        <v>9</v>
      </c>
      <c r="E176" s="127">
        <v>5000</v>
      </c>
      <c r="F176" s="134">
        <f t="shared" si="2"/>
        <v>8.3869773912518841</v>
      </c>
      <c r="G176" s="98" t="s">
        <v>445</v>
      </c>
      <c r="H176" s="92"/>
      <c r="I176" s="98" t="s">
        <v>17</v>
      </c>
      <c r="J176" s="78" t="s">
        <v>22</v>
      </c>
      <c r="K176" s="79" t="s">
        <v>27</v>
      </c>
      <c r="L176" s="80">
        <v>596.16233199999999</v>
      </c>
    </row>
    <row r="177" spans="1:12">
      <c r="A177" s="118">
        <v>45205</v>
      </c>
      <c r="B177" s="98" t="s">
        <v>18</v>
      </c>
      <c r="C177" s="98" t="s">
        <v>39</v>
      </c>
      <c r="D177" s="109" t="s">
        <v>9</v>
      </c>
      <c r="E177" s="127">
        <v>5000</v>
      </c>
      <c r="F177" s="134">
        <f t="shared" si="2"/>
        <v>8.3869773912518841</v>
      </c>
      <c r="G177" s="98" t="s">
        <v>446</v>
      </c>
      <c r="H177" s="92"/>
      <c r="I177" s="98" t="s">
        <v>16</v>
      </c>
      <c r="J177" s="78" t="s">
        <v>22</v>
      </c>
      <c r="K177" s="79" t="s">
        <v>27</v>
      </c>
      <c r="L177" s="80">
        <v>596.16233199999999</v>
      </c>
    </row>
    <row r="178" spans="1:12">
      <c r="A178" s="118">
        <v>45205</v>
      </c>
      <c r="B178" s="98" t="s">
        <v>18</v>
      </c>
      <c r="C178" s="98" t="s">
        <v>39</v>
      </c>
      <c r="D178" s="109" t="s">
        <v>7</v>
      </c>
      <c r="E178" s="127">
        <v>5000</v>
      </c>
      <c r="F178" s="134">
        <f t="shared" si="2"/>
        <v>8.3869773912518841</v>
      </c>
      <c r="G178" s="98" t="s">
        <v>447</v>
      </c>
      <c r="H178" s="92"/>
      <c r="I178" s="77" t="s">
        <v>20</v>
      </c>
      <c r="J178" s="78" t="s">
        <v>22</v>
      </c>
      <c r="K178" s="79" t="s">
        <v>198</v>
      </c>
      <c r="L178" s="80">
        <v>596.16233199999999</v>
      </c>
    </row>
    <row r="179" spans="1:12">
      <c r="A179" s="118">
        <v>45205</v>
      </c>
      <c r="B179" s="98" t="s">
        <v>18</v>
      </c>
      <c r="C179" s="98" t="s">
        <v>39</v>
      </c>
      <c r="D179" s="84" t="s">
        <v>6</v>
      </c>
      <c r="E179" s="127">
        <v>5000</v>
      </c>
      <c r="F179" s="134">
        <f t="shared" si="2"/>
        <v>8.2979467394628941</v>
      </c>
      <c r="G179" s="98" t="s">
        <v>448</v>
      </c>
      <c r="H179" s="92"/>
      <c r="I179" s="98" t="s">
        <v>13</v>
      </c>
      <c r="J179" s="78" t="s">
        <v>22</v>
      </c>
      <c r="K179" s="79" t="s">
        <v>759</v>
      </c>
      <c r="L179" s="80">
        <v>602.55870000000004</v>
      </c>
    </row>
    <row r="180" spans="1:12">
      <c r="A180" s="118">
        <v>45205</v>
      </c>
      <c r="B180" s="98" t="s">
        <v>18</v>
      </c>
      <c r="C180" s="98" t="s">
        <v>39</v>
      </c>
      <c r="D180" s="109" t="s">
        <v>8</v>
      </c>
      <c r="E180" s="127">
        <v>2500</v>
      </c>
      <c r="F180" s="134">
        <f t="shared" si="2"/>
        <v>4.1934886956259421</v>
      </c>
      <c r="G180" s="98" t="s">
        <v>449</v>
      </c>
      <c r="H180" s="92"/>
      <c r="I180" s="98" t="s">
        <v>14</v>
      </c>
      <c r="J180" s="78" t="s">
        <v>22</v>
      </c>
      <c r="K180" s="79" t="s">
        <v>198</v>
      </c>
      <c r="L180" s="80">
        <v>596.16233199999999</v>
      </c>
    </row>
    <row r="181" spans="1:12">
      <c r="A181" s="118">
        <v>45205</v>
      </c>
      <c r="B181" s="98" t="s">
        <v>18</v>
      </c>
      <c r="C181" s="98" t="s">
        <v>39</v>
      </c>
      <c r="D181" s="109" t="s">
        <v>7</v>
      </c>
      <c r="E181" s="127">
        <v>2500</v>
      </c>
      <c r="F181" s="134">
        <f t="shared" si="2"/>
        <v>4.1934886956259421</v>
      </c>
      <c r="G181" s="98" t="s">
        <v>450</v>
      </c>
      <c r="H181" s="92"/>
      <c r="I181" s="98" t="s">
        <v>12</v>
      </c>
      <c r="J181" s="78" t="s">
        <v>22</v>
      </c>
      <c r="K181" s="79" t="s">
        <v>198</v>
      </c>
      <c r="L181" s="80">
        <v>596.16233199999999</v>
      </c>
    </row>
    <row r="182" spans="1:12">
      <c r="A182" s="118">
        <v>45205</v>
      </c>
      <c r="B182" s="98" t="s">
        <v>18</v>
      </c>
      <c r="C182" s="98" t="s">
        <v>39</v>
      </c>
      <c r="D182" s="109" t="s">
        <v>7</v>
      </c>
      <c r="E182" s="127">
        <v>2500</v>
      </c>
      <c r="F182" s="134">
        <f t="shared" si="2"/>
        <v>4.1934886956259421</v>
      </c>
      <c r="G182" s="98" t="s">
        <v>451</v>
      </c>
      <c r="H182" s="92"/>
      <c r="I182" s="98" t="s">
        <v>56</v>
      </c>
      <c r="J182" s="78" t="s">
        <v>22</v>
      </c>
      <c r="K182" s="79" t="s">
        <v>198</v>
      </c>
      <c r="L182" s="80">
        <v>596.16233199999999</v>
      </c>
    </row>
    <row r="183" spans="1:12">
      <c r="A183" s="118">
        <v>45205</v>
      </c>
      <c r="B183" s="98" t="s">
        <v>18</v>
      </c>
      <c r="C183" s="98" t="s">
        <v>39</v>
      </c>
      <c r="D183" s="84" t="s">
        <v>6</v>
      </c>
      <c r="E183" s="127">
        <v>2500</v>
      </c>
      <c r="F183" s="134">
        <f t="shared" si="2"/>
        <v>4.148973369731447</v>
      </c>
      <c r="G183" s="98" t="s">
        <v>452</v>
      </c>
      <c r="H183" s="92"/>
      <c r="I183" s="98" t="s">
        <v>25</v>
      </c>
      <c r="J183" s="78" t="s">
        <v>22</v>
      </c>
      <c r="K183" s="79" t="s">
        <v>759</v>
      </c>
      <c r="L183" s="80">
        <v>602.55870000000004</v>
      </c>
    </row>
    <row r="184" spans="1:12">
      <c r="A184" s="118">
        <v>45205</v>
      </c>
      <c r="B184" s="98" t="s">
        <v>18</v>
      </c>
      <c r="C184" s="98" t="s">
        <v>39</v>
      </c>
      <c r="D184" s="84" t="s">
        <v>6</v>
      </c>
      <c r="E184" s="127">
        <v>2500</v>
      </c>
      <c r="F184" s="134">
        <f t="shared" si="2"/>
        <v>4.148973369731447</v>
      </c>
      <c r="G184" s="98" t="s">
        <v>453</v>
      </c>
      <c r="H184" s="92"/>
      <c r="I184" s="98" t="s">
        <v>105</v>
      </c>
      <c r="J184" s="78" t="s">
        <v>22</v>
      </c>
      <c r="K184" s="79" t="s">
        <v>759</v>
      </c>
      <c r="L184" s="80">
        <v>602.55870000000004</v>
      </c>
    </row>
    <row r="185" spans="1:12">
      <c r="A185" s="118">
        <v>45205</v>
      </c>
      <c r="B185" s="98" t="s">
        <v>18</v>
      </c>
      <c r="C185" s="98" t="s">
        <v>39</v>
      </c>
      <c r="D185" s="84" t="s">
        <v>6</v>
      </c>
      <c r="E185" s="127">
        <v>2500</v>
      </c>
      <c r="F185" s="134">
        <f t="shared" si="2"/>
        <v>4.148973369731447</v>
      </c>
      <c r="G185" s="98" t="s">
        <v>454</v>
      </c>
      <c r="H185" s="92"/>
      <c r="I185" s="98" t="s">
        <v>124</v>
      </c>
      <c r="J185" s="78" t="s">
        <v>22</v>
      </c>
      <c r="K185" s="79" t="s">
        <v>759</v>
      </c>
      <c r="L185" s="80">
        <v>602.55870000000004</v>
      </c>
    </row>
    <row r="186" spans="1:12">
      <c r="A186" s="118">
        <v>45205</v>
      </c>
      <c r="B186" s="98" t="s">
        <v>18</v>
      </c>
      <c r="C186" s="98" t="s">
        <v>39</v>
      </c>
      <c r="D186" s="84" t="s">
        <v>6</v>
      </c>
      <c r="E186" s="127">
        <v>2500</v>
      </c>
      <c r="F186" s="134">
        <f t="shared" si="2"/>
        <v>4.148973369731447</v>
      </c>
      <c r="G186" s="98" t="s">
        <v>455</v>
      </c>
      <c r="H186" s="92"/>
      <c r="I186" s="98" t="s">
        <v>43</v>
      </c>
      <c r="J186" s="78" t="s">
        <v>22</v>
      </c>
      <c r="K186" s="79" t="s">
        <v>759</v>
      </c>
      <c r="L186" s="80">
        <v>602.55870000000004</v>
      </c>
    </row>
    <row r="187" spans="1:12">
      <c r="A187" s="118">
        <v>45205</v>
      </c>
      <c r="B187" s="98" t="s">
        <v>18</v>
      </c>
      <c r="C187" s="98" t="s">
        <v>39</v>
      </c>
      <c r="D187" s="109" t="s">
        <v>10</v>
      </c>
      <c r="E187" s="127">
        <v>2500</v>
      </c>
      <c r="F187" s="134">
        <f t="shared" si="2"/>
        <v>4.1934886956259421</v>
      </c>
      <c r="G187" s="98" t="s">
        <v>456</v>
      </c>
      <c r="H187" s="92"/>
      <c r="I187" s="98" t="s">
        <v>136</v>
      </c>
      <c r="J187" s="78" t="s">
        <v>22</v>
      </c>
      <c r="K187" s="79" t="s">
        <v>27</v>
      </c>
      <c r="L187" s="80">
        <v>596.16233199999999</v>
      </c>
    </row>
    <row r="188" spans="1:12">
      <c r="A188" s="118">
        <v>45205</v>
      </c>
      <c r="B188" s="98" t="s">
        <v>18</v>
      </c>
      <c r="C188" s="98" t="s">
        <v>39</v>
      </c>
      <c r="D188" s="84" t="s">
        <v>6</v>
      </c>
      <c r="E188" s="127">
        <v>2500</v>
      </c>
      <c r="F188" s="134">
        <f t="shared" si="2"/>
        <v>4.148973369731447</v>
      </c>
      <c r="G188" s="98" t="s">
        <v>457</v>
      </c>
      <c r="H188" s="92"/>
      <c r="I188" s="98" t="s">
        <v>209</v>
      </c>
      <c r="J188" s="78" t="s">
        <v>22</v>
      </c>
      <c r="K188" s="79" t="s">
        <v>759</v>
      </c>
      <c r="L188" s="80">
        <v>602.55870000000004</v>
      </c>
    </row>
    <row r="189" spans="1:12">
      <c r="A189" s="118">
        <v>45206</v>
      </c>
      <c r="B189" s="93" t="s">
        <v>44</v>
      </c>
      <c r="C189" s="93" t="s">
        <v>55</v>
      </c>
      <c r="D189" s="97" t="s">
        <v>8</v>
      </c>
      <c r="E189" s="123">
        <v>1500</v>
      </c>
      <c r="F189" s="134">
        <f t="shared" si="2"/>
        <v>2.5160932173755652</v>
      </c>
      <c r="G189" s="98" t="s">
        <v>62</v>
      </c>
      <c r="H189" s="92"/>
      <c r="I189" s="99" t="s">
        <v>14</v>
      </c>
      <c r="J189" s="78" t="s">
        <v>22</v>
      </c>
      <c r="K189" s="79" t="s">
        <v>198</v>
      </c>
      <c r="L189" s="80">
        <v>596.16233199999999</v>
      </c>
    </row>
    <row r="190" spans="1:12">
      <c r="A190" s="118">
        <v>45206</v>
      </c>
      <c r="B190" s="91" t="s">
        <v>44</v>
      </c>
      <c r="C190" s="93" t="s">
        <v>55</v>
      </c>
      <c r="D190" s="97" t="s">
        <v>7</v>
      </c>
      <c r="E190" s="112">
        <v>1800</v>
      </c>
      <c r="F190" s="134">
        <f t="shared" si="2"/>
        <v>3.0193118608506784</v>
      </c>
      <c r="G190" s="111" t="s">
        <v>63</v>
      </c>
      <c r="H190" s="92"/>
      <c r="I190" s="77" t="s">
        <v>20</v>
      </c>
      <c r="J190" s="78" t="s">
        <v>22</v>
      </c>
      <c r="K190" s="79" t="s">
        <v>198</v>
      </c>
      <c r="L190" s="80">
        <v>596.16233199999999</v>
      </c>
    </row>
    <row r="191" spans="1:12">
      <c r="A191" s="118">
        <v>45206</v>
      </c>
      <c r="B191" s="114" t="s">
        <v>44</v>
      </c>
      <c r="C191" s="93" t="s">
        <v>55</v>
      </c>
      <c r="D191" s="97" t="s">
        <v>9</v>
      </c>
      <c r="E191" s="115">
        <v>2900</v>
      </c>
      <c r="F191" s="134">
        <f t="shared" si="2"/>
        <v>4.8644468869260935</v>
      </c>
      <c r="G191" s="98" t="s">
        <v>85</v>
      </c>
      <c r="H191" s="92"/>
      <c r="I191" s="99" t="s">
        <v>17</v>
      </c>
      <c r="J191" s="78" t="s">
        <v>22</v>
      </c>
      <c r="K191" s="79" t="s">
        <v>27</v>
      </c>
      <c r="L191" s="80">
        <v>596.16233199999999</v>
      </c>
    </row>
    <row r="192" spans="1:12">
      <c r="A192" s="118">
        <v>45206</v>
      </c>
      <c r="B192" s="105" t="s">
        <v>44</v>
      </c>
      <c r="C192" s="93" t="s">
        <v>55</v>
      </c>
      <c r="D192" s="84" t="s">
        <v>6</v>
      </c>
      <c r="E192" s="126">
        <v>1950</v>
      </c>
      <c r="F192" s="134">
        <f t="shared" si="2"/>
        <v>3.2361992283905283</v>
      </c>
      <c r="G192" s="82" t="s">
        <v>130</v>
      </c>
      <c r="H192" s="92"/>
      <c r="I192" s="82" t="s">
        <v>124</v>
      </c>
      <c r="J192" s="78" t="s">
        <v>22</v>
      </c>
      <c r="K192" s="79" t="s">
        <v>759</v>
      </c>
      <c r="L192" s="80">
        <v>602.55870000000004</v>
      </c>
    </row>
    <row r="193" spans="1:12">
      <c r="A193" s="118">
        <v>45206</v>
      </c>
      <c r="B193" s="105" t="s">
        <v>44</v>
      </c>
      <c r="C193" s="93" t="s">
        <v>55</v>
      </c>
      <c r="D193" s="97" t="s">
        <v>7</v>
      </c>
      <c r="E193" s="124">
        <v>1350</v>
      </c>
      <c r="F193" s="134">
        <f t="shared" si="2"/>
        <v>2.2644838956380089</v>
      </c>
      <c r="G193" s="105" t="s">
        <v>387</v>
      </c>
      <c r="H193" s="92"/>
      <c r="I193" s="98" t="s">
        <v>241</v>
      </c>
      <c r="J193" s="78" t="s">
        <v>22</v>
      </c>
      <c r="K193" s="79" t="s">
        <v>198</v>
      </c>
      <c r="L193" s="80">
        <v>596.16233199999999</v>
      </c>
    </row>
    <row r="194" spans="1:12">
      <c r="A194" s="118">
        <v>45206</v>
      </c>
      <c r="B194" s="105" t="s">
        <v>44</v>
      </c>
      <c r="C194" s="93" t="s">
        <v>55</v>
      </c>
      <c r="D194" s="84" t="s">
        <v>6</v>
      </c>
      <c r="E194" s="125">
        <v>1500</v>
      </c>
      <c r="F194" s="134">
        <f t="shared" ref="F194:F257" si="3">E194/L194</f>
        <v>2.4893840218388679</v>
      </c>
      <c r="G194" s="91" t="s">
        <v>364</v>
      </c>
      <c r="H194" s="104"/>
      <c r="I194" s="99" t="s">
        <v>209</v>
      </c>
      <c r="J194" s="78" t="s">
        <v>22</v>
      </c>
      <c r="K194" s="79" t="s">
        <v>759</v>
      </c>
      <c r="L194" s="80">
        <v>602.55870000000004</v>
      </c>
    </row>
    <row r="195" spans="1:12">
      <c r="A195" s="118">
        <v>45206</v>
      </c>
      <c r="B195" s="105" t="s">
        <v>44</v>
      </c>
      <c r="C195" s="93" t="s">
        <v>55</v>
      </c>
      <c r="D195" s="84" t="s">
        <v>6</v>
      </c>
      <c r="E195" s="124">
        <v>1750</v>
      </c>
      <c r="F195" s="134">
        <f t="shared" si="3"/>
        <v>2.9042813588120127</v>
      </c>
      <c r="G195" s="105" t="s">
        <v>61</v>
      </c>
      <c r="H195" s="92"/>
      <c r="I195" s="99" t="s">
        <v>13</v>
      </c>
      <c r="J195" s="78" t="s">
        <v>22</v>
      </c>
      <c r="K195" s="79" t="s">
        <v>759</v>
      </c>
      <c r="L195" s="80">
        <v>602.55870000000004</v>
      </c>
    </row>
    <row r="196" spans="1:12">
      <c r="A196" s="118">
        <v>45206</v>
      </c>
      <c r="B196" s="105" t="s">
        <v>44</v>
      </c>
      <c r="C196" s="93" t="s">
        <v>55</v>
      </c>
      <c r="D196" s="84" t="s">
        <v>6</v>
      </c>
      <c r="E196" s="125">
        <v>1950</v>
      </c>
      <c r="F196" s="134">
        <f t="shared" si="3"/>
        <v>3.2361992283905283</v>
      </c>
      <c r="G196" s="105" t="s">
        <v>60</v>
      </c>
      <c r="H196" s="104"/>
      <c r="I196" s="99" t="s">
        <v>25</v>
      </c>
      <c r="J196" s="78" t="s">
        <v>22</v>
      </c>
      <c r="K196" s="79" t="s">
        <v>759</v>
      </c>
      <c r="L196" s="80">
        <v>602.55870000000004</v>
      </c>
    </row>
    <row r="197" spans="1:12">
      <c r="A197" s="118">
        <v>45206</v>
      </c>
      <c r="B197" s="105" t="s">
        <v>44</v>
      </c>
      <c r="C197" s="93" t="s">
        <v>55</v>
      </c>
      <c r="D197" s="84" t="s">
        <v>6</v>
      </c>
      <c r="E197" s="123">
        <v>1950</v>
      </c>
      <c r="F197" s="134">
        <f t="shared" si="3"/>
        <v>3.2361992283905283</v>
      </c>
      <c r="G197" s="98" t="s">
        <v>106</v>
      </c>
      <c r="H197" s="135"/>
      <c r="I197" s="99" t="s">
        <v>105</v>
      </c>
      <c r="J197" s="78" t="s">
        <v>22</v>
      </c>
      <c r="K197" s="79" t="s">
        <v>759</v>
      </c>
      <c r="L197" s="80">
        <v>602.55870000000004</v>
      </c>
    </row>
    <row r="198" spans="1:12">
      <c r="A198" s="118">
        <v>45206</v>
      </c>
      <c r="B198" s="82" t="s">
        <v>44</v>
      </c>
      <c r="C198" s="93" t="s">
        <v>55</v>
      </c>
      <c r="D198" s="107" t="s">
        <v>9</v>
      </c>
      <c r="E198" s="108">
        <v>1800</v>
      </c>
      <c r="F198" s="134">
        <f t="shared" si="3"/>
        <v>3.0193118608506784</v>
      </c>
      <c r="G198" s="107" t="s">
        <v>57</v>
      </c>
      <c r="H198" s="92"/>
      <c r="I198" s="107" t="s">
        <v>16</v>
      </c>
      <c r="J198" s="78" t="s">
        <v>22</v>
      </c>
      <c r="K198" s="79" t="s">
        <v>27</v>
      </c>
      <c r="L198" s="80">
        <v>596.16233199999999</v>
      </c>
    </row>
    <row r="199" spans="1:12">
      <c r="A199" s="118">
        <v>45206</v>
      </c>
      <c r="B199" s="105" t="s">
        <v>44</v>
      </c>
      <c r="C199" s="93" t="s">
        <v>55</v>
      </c>
      <c r="D199" s="97" t="s">
        <v>7</v>
      </c>
      <c r="E199" s="124">
        <v>1500</v>
      </c>
      <c r="F199" s="134">
        <f t="shared" si="3"/>
        <v>2.5160932173755652</v>
      </c>
      <c r="G199" s="105" t="s">
        <v>93</v>
      </c>
      <c r="H199" s="92"/>
      <c r="I199" s="105" t="s">
        <v>56</v>
      </c>
      <c r="J199" s="78" t="s">
        <v>22</v>
      </c>
      <c r="K199" s="79" t="s">
        <v>198</v>
      </c>
      <c r="L199" s="80">
        <v>596.16233199999999</v>
      </c>
    </row>
    <row r="200" spans="1:12">
      <c r="A200" s="118">
        <v>45206</v>
      </c>
      <c r="B200" s="105" t="s">
        <v>44</v>
      </c>
      <c r="C200" s="93" t="s">
        <v>55</v>
      </c>
      <c r="D200" s="97" t="s">
        <v>7</v>
      </c>
      <c r="E200" s="124">
        <v>1500</v>
      </c>
      <c r="F200" s="134">
        <f t="shared" si="3"/>
        <v>2.5160932173755652</v>
      </c>
      <c r="G200" s="105" t="s">
        <v>131</v>
      </c>
      <c r="H200" s="92"/>
      <c r="I200" s="105" t="s">
        <v>12</v>
      </c>
      <c r="J200" s="78" t="s">
        <v>22</v>
      </c>
      <c r="K200" s="79" t="s">
        <v>198</v>
      </c>
      <c r="L200" s="80">
        <v>596.16233199999999</v>
      </c>
    </row>
    <row r="201" spans="1:12">
      <c r="A201" s="118">
        <v>45206</v>
      </c>
      <c r="B201" s="105" t="s">
        <v>44</v>
      </c>
      <c r="C201" s="93" t="s">
        <v>55</v>
      </c>
      <c r="D201" s="97" t="s">
        <v>10</v>
      </c>
      <c r="E201" s="123">
        <v>2800</v>
      </c>
      <c r="F201" s="134">
        <f t="shared" si="3"/>
        <v>4.6967073391010556</v>
      </c>
      <c r="G201" s="98" t="s">
        <v>137</v>
      </c>
      <c r="H201" s="92"/>
      <c r="I201" s="99" t="s">
        <v>136</v>
      </c>
      <c r="J201" s="78" t="s">
        <v>22</v>
      </c>
      <c r="K201" s="79" t="s">
        <v>27</v>
      </c>
      <c r="L201" s="80">
        <v>596.16233199999999</v>
      </c>
    </row>
    <row r="202" spans="1:12">
      <c r="A202" s="118">
        <v>45206</v>
      </c>
      <c r="B202" s="98" t="s">
        <v>18</v>
      </c>
      <c r="C202" s="98" t="s">
        <v>39</v>
      </c>
      <c r="D202" s="109" t="s">
        <v>9</v>
      </c>
      <c r="E202" s="127">
        <v>5000</v>
      </c>
      <c r="F202" s="134">
        <f t="shared" si="3"/>
        <v>8.3869773912518841</v>
      </c>
      <c r="G202" s="98" t="s">
        <v>458</v>
      </c>
      <c r="H202" s="92"/>
      <c r="I202" s="98" t="s">
        <v>17</v>
      </c>
      <c r="J202" s="78" t="s">
        <v>22</v>
      </c>
      <c r="K202" s="79" t="s">
        <v>27</v>
      </c>
      <c r="L202" s="80">
        <v>596.16233199999999</v>
      </c>
    </row>
    <row r="203" spans="1:12">
      <c r="A203" s="118">
        <v>45206</v>
      </c>
      <c r="B203" s="98" t="s">
        <v>18</v>
      </c>
      <c r="C203" s="98" t="s">
        <v>39</v>
      </c>
      <c r="D203" s="109" t="s">
        <v>9</v>
      </c>
      <c r="E203" s="127">
        <v>5000</v>
      </c>
      <c r="F203" s="134">
        <f t="shared" si="3"/>
        <v>8.3869773912518841</v>
      </c>
      <c r="G203" s="98" t="s">
        <v>459</v>
      </c>
      <c r="H203" s="92"/>
      <c r="I203" s="98" t="s">
        <v>16</v>
      </c>
      <c r="J203" s="78" t="s">
        <v>22</v>
      </c>
      <c r="K203" s="79" t="s">
        <v>27</v>
      </c>
      <c r="L203" s="80">
        <v>596.16233199999999</v>
      </c>
    </row>
    <row r="204" spans="1:12">
      <c r="A204" s="118">
        <v>45206</v>
      </c>
      <c r="B204" s="98" t="s">
        <v>18</v>
      </c>
      <c r="C204" s="98" t="s">
        <v>39</v>
      </c>
      <c r="D204" s="109" t="s">
        <v>7</v>
      </c>
      <c r="E204" s="127">
        <v>5000</v>
      </c>
      <c r="F204" s="134">
        <f t="shared" si="3"/>
        <v>8.3869773912518841</v>
      </c>
      <c r="G204" s="98" t="s">
        <v>460</v>
      </c>
      <c r="H204" s="92"/>
      <c r="I204" s="77" t="s">
        <v>20</v>
      </c>
      <c r="J204" s="78" t="s">
        <v>22</v>
      </c>
      <c r="K204" s="79" t="s">
        <v>198</v>
      </c>
      <c r="L204" s="80">
        <v>596.16233199999999</v>
      </c>
    </row>
    <row r="205" spans="1:12">
      <c r="A205" s="118">
        <v>45206</v>
      </c>
      <c r="B205" s="98" t="s">
        <v>18</v>
      </c>
      <c r="C205" s="98" t="s">
        <v>39</v>
      </c>
      <c r="D205" s="84" t="s">
        <v>6</v>
      </c>
      <c r="E205" s="127">
        <v>5000</v>
      </c>
      <c r="F205" s="134">
        <f t="shared" si="3"/>
        <v>8.2979467394628941</v>
      </c>
      <c r="G205" s="98" t="s">
        <v>461</v>
      </c>
      <c r="H205" s="92"/>
      <c r="I205" s="98" t="s">
        <v>13</v>
      </c>
      <c r="J205" s="78" t="s">
        <v>22</v>
      </c>
      <c r="K205" s="79" t="s">
        <v>759</v>
      </c>
      <c r="L205" s="80">
        <v>602.55870000000004</v>
      </c>
    </row>
    <row r="206" spans="1:12">
      <c r="A206" s="118">
        <v>45206</v>
      </c>
      <c r="B206" s="98" t="s">
        <v>18</v>
      </c>
      <c r="C206" s="98" t="s">
        <v>39</v>
      </c>
      <c r="D206" s="109" t="s">
        <v>8</v>
      </c>
      <c r="E206" s="127">
        <v>2500</v>
      </c>
      <c r="F206" s="134">
        <f t="shared" si="3"/>
        <v>4.1934886956259421</v>
      </c>
      <c r="G206" s="98" t="s">
        <v>462</v>
      </c>
      <c r="H206" s="92"/>
      <c r="I206" s="98" t="s">
        <v>14</v>
      </c>
      <c r="J206" s="78" t="s">
        <v>22</v>
      </c>
      <c r="K206" s="79" t="s">
        <v>198</v>
      </c>
      <c r="L206" s="80">
        <v>596.16233199999999</v>
      </c>
    </row>
    <row r="207" spans="1:12">
      <c r="A207" s="118">
        <v>45206</v>
      </c>
      <c r="B207" s="98" t="s">
        <v>18</v>
      </c>
      <c r="C207" s="98" t="s">
        <v>39</v>
      </c>
      <c r="D207" s="109" t="s">
        <v>7</v>
      </c>
      <c r="E207" s="127">
        <v>2500</v>
      </c>
      <c r="F207" s="134">
        <f t="shared" si="3"/>
        <v>4.1934886956259421</v>
      </c>
      <c r="G207" s="98" t="s">
        <v>463</v>
      </c>
      <c r="H207" s="92"/>
      <c r="I207" s="98" t="s">
        <v>12</v>
      </c>
      <c r="J207" s="78" t="s">
        <v>22</v>
      </c>
      <c r="K207" s="79" t="s">
        <v>198</v>
      </c>
      <c r="L207" s="80">
        <v>596.16233199999999</v>
      </c>
    </row>
    <row r="208" spans="1:12">
      <c r="A208" s="118">
        <v>45206</v>
      </c>
      <c r="B208" s="98" t="s">
        <v>18</v>
      </c>
      <c r="C208" s="98" t="s">
        <v>39</v>
      </c>
      <c r="D208" s="109" t="s">
        <v>7</v>
      </c>
      <c r="E208" s="127">
        <v>2500</v>
      </c>
      <c r="F208" s="134">
        <f t="shared" si="3"/>
        <v>4.1934886956259421</v>
      </c>
      <c r="G208" s="98" t="s">
        <v>464</v>
      </c>
      <c r="H208" s="92"/>
      <c r="I208" s="98" t="s">
        <v>56</v>
      </c>
      <c r="J208" s="78" t="s">
        <v>22</v>
      </c>
      <c r="K208" s="79" t="s">
        <v>198</v>
      </c>
      <c r="L208" s="80">
        <v>596.16233199999999</v>
      </c>
    </row>
    <row r="209" spans="1:12">
      <c r="A209" s="118">
        <v>45206</v>
      </c>
      <c r="B209" s="98" t="s">
        <v>18</v>
      </c>
      <c r="C209" s="98" t="s">
        <v>39</v>
      </c>
      <c r="D209" s="84" t="s">
        <v>6</v>
      </c>
      <c r="E209" s="127">
        <v>2500</v>
      </c>
      <c r="F209" s="134">
        <f t="shared" si="3"/>
        <v>4.148973369731447</v>
      </c>
      <c r="G209" s="98" t="s">
        <v>465</v>
      </c>
      <c r="H209" s="92"/>
      <c r="I209" s="98" t="s">
        <v>25</v>
      </c>
      <c r="J209" s="78" t="s">
        <v>22</v>
      </c>
      <c r="K209" s="79" t="s">
        <v>759</v>
      </c>
      <c r="L209" s="80">
        <v>602.55870000000004</v>
      </c>
    </row>
    <row r="210" spans="1:12">
      <c r="A210" s="118">
        <v>45206</v>
      </c>
      <c r="B210" s="98" t="s">
        <v>18</v>
      </c>
      <c r="C210" s="98" t="s">
        <v>39</v>
      </c>
      <c r="D210" s="84" t="s">
        <v>6</v>
      </c>
      <c r="E210" s="127">
        <v>2500</v>
      </c>
      <c r="F210" s="134">
        <f t="shared" si="3"/>
        <v>4.148973369731447</v>
      </c>
      <c r="G210" s="98" t="s">
        <v>466</v>
      </c>
      <c r="H210" s="92"/>
      <c r="I210" s="98" t="s">
        <v>105</v>
      </c>
      <c r="J210" s="78" t="s">
        <v>22</v>
      </c>
      <c r="K210" s="79" t="s">
        <v>759</v>
      </c>
      <c r="L210" s="80">
        <v>602.55870000000004</v>
      </c>
    </row>
    <row r="211" spans="1:12">
      <c r="A211" s="118">
        <v>45206</v>
      </c>
      <c r="B211" s="98" t="s">
        <v>18</v>
      </c>
      <c r="C211" s="98" t="s">
        <v>39</v>
      </c>
      <c r="D211" s="84" t="s">
        <v>6</v>
      </c>
      <c r="E211" s="127">
        <v>2500</v>
      </c>
      <c r="F211" s="134">
        <f t="shared" si="3"/>
        <v>4.148973369731447</v>
      </c>
      <c r="G211" s="98" t="s">
        <v>467</v>
      </c>
      <c r="H211" s="92"/>
      <c r="I211" s="98" t="s">
        <v>124</v>
      </c>
      <c r="J211" s="78" t="s">
        <v>22</v>
      </c>
      <c r="K211" s="79" t="s">
        <v>759</v>
      </c>
      <c r="L211" s="80">
        <v>602.55870000000004</v>
      </c>
    </row>
    <row r="212" spans="1:12">
      <c r="A212" s="118">
        <v>45206</v>
      </c>
      <c r="B212" s="98" t="s">
        <v>18</v>
      </c>
      <c r="C212" s="98" t="s">
        <v>39</v>
      </c>
      <c r="D212" s="84" t="s">
        <v>6</v>
      </c>
      <c r="E212" s="127">
        <v>2500</v>
      </c>
      <c r="F212" s="134">
        <f t="shared" si="3"/>
        <v>4.148973369731447</v>
      </c>
      <c r="G212" s="98" t="s">
        <v>468</v>
      </c>
      <c r="H212" s="92"/>
      <c r="I212" s="98" t="s">
        <v>43</v>
      </c>
      <c r="J212" s="78" t="s">
        <v>22</v>
      </c>
      <c r="K212" s="79" t="s">
        <v>759</v>
      </c>
      <c r="L212" s="80">
        <v>602.55870000000004</v>
      </c>
    </row>
    <row r="213" spans="1:12">
      <c r="A213" s="118">
        <v>45206</v>
      </c>
      <c r="B213" s="98" t="s">
        <v>18</v>
      </c>
      <c r="C213" s="98" t="s">
        <v>39</v>
      </c>
      <c r="D213" s="84" t="s">
        <v>6</v>
      </c>
      <c r="E213" s="127">
        <v>2500</v>
      </c>
      <c r="F213" s="134">
        <f t="shared" si="3"/>
        <v>4.148973369731447</v>
      </c>
      <c r="G213" s="98" t="s">
        <v>469</v>
      </c>
      <c r="H213" s="92"/>
      <c r="I213" s="98" t="s">
        <v>209</v>
      </c>
      <c r="J213" s="78" t="s">
        <v>22</v>
      </c>
      <c r="K213" s="79" t="s">
        <v>759</v>
      </c>
      <c r="L213" s="80">
        <v>602.55870000000004</v>
      </c>
    </row>
    <row r="214" spans="1:12">
      <c r="A214" s="118">
        <v>45206</v>
      </c>
      <c r="B214" s="98" t="s">
        <v>18</v>
      </c>
      <c r="C214" s="98" t="s">
        <v>39</v>
      </c>
      <c r="D214" s="109" t="s">
        <v>10</v>
      </c>
      <c r="E214" s="127">
        <v>2500</v>
      </c>
      <c r="F214" s="134">
        <f t="shared" si="3"/>
        <v>4.1934886956259421</v>
      </c>
      <c r="G214" s="98" t="s">
        <v>470</v>
      </c>
      <c r="H214" s="92"/>
      <c r="I214" s="98" t="s">
        <v>136</v>
      </c>
      <c r="J214" s="78" t="s">
        <v>22</v>
      </c>
      <c r="K214" s="79" t="s">
        <v>27</v>
      </c>
      <c r="L214" s="80">
        <v>596.16233199999999</v>
      </c>
    </row>
    <row r="215" spans="1:12">
      <c r="A215" s="118">
        <v>45206</v>
      </c>
      <c r="B215" s="100" t="s">
        <v>18</v>
      </c>
      <c r="C215" s="105" t="s">
        <v>195</v>
      </c>
      <c r="D215" s="113" t="s">
        <v>9</v>
      </c>
      <c r="E215" s="132">
        <v>10000</v>
      </c>
      <c r="F215" s="134">
        <f t="shared" si="3"/>
        <v>16.773954782503768</v>
      </c>
      <c r="G215" s="98" t="s">
        <v>471</v>
      </c>
      <c r="H215" s="92"/>
      <c r="I215" s="100" t="s">
        <v>17</v>
      </c>
      <c r="J215" s="78" t="s">
        <v>22</v>
      </c>
      <c r="K215" s="79" t="s">
        <v>27</v>
      </c>
      <c r="L215" s="80">
        <v>596.16233199999999</v>
      </c>
    </row>
    <row r="216" spans="1:12">
      <c r="A216" s="118">
        <v>45206</v>
      </c>
      <c r="B216" s="100" t="s">
        <v>18</v>
      </c>
      <c r="C216" s="105" t="s">
        <v>195</v>
      </c>
      <c r="D216" s="113" t="s">
        <v>9</v>
      </c>
      <c r="E216" s="132">
        <v>10000</v>
      </c>
      <c r="F216" s="134">
        <f t="shared" si="3"/>
        <v>16.773954782503768</v>
      </c>
      <c r="G216" s="98" t="s">
        <v>472</v>
      </c>
      <c r="H216" s="92"/>
      <c r="I216" s="100" t="s">
        <v>16</v>
      </c>
      <c r="J216" s="78" t="s">
        <v>22</v>
      </c>
      <c r="K216" s="79" t="s">
        <v>27</v>
      </c>
      <c r="L216" s="80">
        <v>596.16233199999999</v>
      </c>
    </row>
    <row r="217" spans="1:12">
      <c r="A217" s="118">
        <v>45207</v>
      </c>
      <c r="B217" s="105" t="s">
        <v>44</v>
      </c>
      <c r="C217" s="93" t="s">
        <v>55</v>
      </c>
      <c r="D217" s="97" t="s">
        <v>9</v>
      </c>
      <c r="E217" s="115">
        <v>2900</v>
      </c>
      <c r="F217" s="134">
        <f t="shared" si="3"/>
        <v>4.8644468869260935</v>
      </c>
      <c r="G217" s="98" t="s">
        <v>85</v>
      </c>
      <c r="H217" s="92"/>
      <c r="I217" s="114" t="s">
        <v>17</v>
      </c>
      <c r="J217" s="78" t="s">
        <v>22</v>
      </c>
      <c r="K217" s="79" t="s">
        <v>27</v>
      </c>
      <c r="L217" s="80">
        <v>596.16233199999999</v>
      </c>
    </row>
    <row r="218" spans="1:12">
      <c r="A218" s="118">
        <v>45207</v>
      </c>
      <c r="B218" s="105" t="s">
        <v>207</v>
      </c>
      <c r="C218" s="93" t="s">
        <v>55</v>
      </c>
      <c r="D218" s="97" t="s">
        <v>7</v>
      </c>
      <c r="E218" s="124">
        <v>1700</v>
      </c>
      <c r="F218" s="134">
        <f t="shared" si="3"/>
        <v>2.851572313025641</v>
      </c>
      <c r="G218" s="105" t="s">
        <v>135</v>
      </c>
      <c r="H218" s="92"/>
      <c r="I218" s="105" t="s">
        <v>12</v>
      </c>
      <c r="J218" s="78" t="s">
        <v>22</v>
      </c>
      <c r="K218" s="79" t="s">
        <v>198</v>
      </c>
      <c r="L218" s="80">
        <v>596.16233199999999</v>
      </c>
    </row>
    <row r="219" spans="1:12">
      <c r="A219" s="118">
        <v>45207</v>
      </c>
      <c r="B219" s="105" t="s">
        <v>46</v>
      </c>
      <c r="C219" s="91" t="s">
        <v>197</v>
      </c>
      <c r="D219" s="97" t="s">
        <v>7</v>
      </c>
      <c r="E219" s="124">
        <v>10000</v>
      </c>
      <c r="F219" s="134">
        <f t="shared" si="3"/>
        <v>16.773954782503768</v>
      </c>
      <c r="G219" s="105" t="s">
        <v>142</v>
      </c>
      <c r="H219" s="92"/>
      <c r="I219" s="105" t="s">
        <v>12</v>
      </c>
      <c r="J219" s="78" t="s">
        <v>22</v>
      </c>
      <c r="K219" s="79" t="s">
        <v>198</v>
      </c>
      <c r="L219" s="80">
        <v>596.16233199999999</v>
      </c>
    </row>
    <row r="220" spans="1:12">
      <c r="A220" s="118">
        <v>45207</v>
      </c>
      <c r="B220" s="105" t="s">
        <v>45</v>
      </c>
      <c r="C220" s="91" t="s">
        <v>197</v>
      </c>
      <c r="D220" s="97" t="s">
        <v>7</v>
      </c>
      <c r="E220" s="124">
        <v>5000</v>
      </c>
      <c r="F220" s="134">
        <f t="shared" si="3"/>
        <v>8.3869773912518841</v>
      </c>
      <c r="G220" s="105" t="s">
        <v>131</v>
      </c>
      <c r="H220" s="92"/>
      <c r="I220" s="105" t="s">
        <v>12</v>
      </c>
      <c r="J220" s="78" t="s">
        <v>22</v>
      </c>
      <c r="K220" s="79" t="s">
        <v>198</v>
      </c>
      <c r="L220" s="80">
        <v>596.16233199999999</v>
      </c>
    </row>
    <row r="221" spans="1:12">
      <c r="A221" s="118">
        <v>45207</v>
      </c>
      <c r="B221" s="105" t="s">
        <v>44</v>
      </c>
      <c r="C221" s="93" t="s">
        <v>55</v>
      </c>
      <c r="D221" s="97" t="s">
        <v>7</v>
      </c>
      <c r="E221" s="124">
        <v>2000</v>
      </c>
      <c r="F221" s="134">
        <f t="shared" si="3"/>
        <v>3.3547909565007541</v>
      </c>
      <c r="G221" s="105" t="s">
        <v>131</v>
      </c>
      <c r="H221" s="92"/>
      <c r="I221" s="105" t="s">
        <v>12</v>
      </c>
      <c r="J221" s="78" t="s">
        <v>22</v>
      </c>
      <c r="K221" s="79" t="s">
        <v>198</v>
      </c>
      <c r="L221" s="80">
        <v>596.16233199999999</v>
      </c>
    </row>
    <row r="222" spans="1:12">
      <c r="A222" s="118">
        <v>45208</v>
      </c>
      <c r="B222" s="93" t="s">
        <v>44</v>
      </c>
      <c r="C222" s="93" t="s">
        <v>55</v>
      </c>
      <c r="D222" s="97" t="s">
        <v>8</v>
      </c>
      <c r="E222" s="123">
        <v>1800</v>
      </c>
      <c r="F222" s="134">
        <f t="shared" si="3"/>
        <v>3.0193118608506784</v>
      </c>
      <c r="G222" s="98" t="s">
        <v>62</v>
      </c>
      <c r="H222" s="92"/>
      <c r="I222" s="99" t="s">
        <v>14</v>
      </c>
      <c r="J222" s="78" t="s">
        <v>22</v>
      </c>
      <c r="K222" s="79" t="s">
        <v>198</v>
      </c>
      <c r="L222" s="80">
        <v>596.16233199999999</v>
      </c>
    </row>
    <row r="223" spans="1:12">
      <c r="A223" s="118">
        <v>45208</v>
      </c>
      <c r="B223" s="111" t="s">
        <v>44</v>
      </c>
      <c r="C223" s="93" t="s">
        <v>55</v>
      </c>
      <c r="D223" s="101" t="s">
        <v>7</v>
      </c>
      <c r="E223" s="115">
        <v>2000</v>
      </c>
      <c r="F223" s="134">
        <f t="shared" si="3"/>
        <v>3.3547909565007541</v>
      </c>
      <c r="G223" s="111" t="s">
        <v>63</v>
      </c>
      <c r="H223" s="92"/>
      <c r="I223" s="77" t="s">
        <v>20</v>
      </c>
      <c r="J223" s="78" t="s">
        <v>22</v>
      </c>
      <c r="K223" s="79" t="s">
        <v>198</v>
      </c>
      <c r="L223" s="80">
        <v>596.16233199999999</v>
      </c>
    </row>
    <row r="224" spans="1:12">
      <c r="A224" s="118">
        <v>45208</v>
      </c>
      <c r="B224" s="114" t="s">
        <v>44</v>
      </c>
      <c r="C224" s="93" t="s">
        <v>55</v>
      </c>
      <c r="D224" s="97" t="s">
        <v>9</v>
      </c>
      <c r="E224" s="115">
        <v>2900</v>
      </c>
      <c r="F224" s="134">
        <f t="shared" si="3"/>
        <v>4.8644468869260935</v>
      </c>
      <c r="G224" s="98" t="s">
        <v>85</v>
      </c>
      <c r="H224" s="92"/>
      <c r="I224" s="99" t="s">
        <v>17</v>
      </c>
      <c r="J224" s="78" t="s">
        <v>22</v>
      </c>
      <c r="K224" s="79" t="s">
        <v>27</v>
      </c>
      <c r="L224" s="80">
        <v>596.16233199999999</v>
      </c>
    </row>
    <row r="225" spans="1:12">
      <c r="A225" s="118">
        <v>45208</v>
      </c>
      <c r="B225" s="105" t="s">
        <v>44</v>
      </c>
      <c r="C225" s="93" t="s">
        <v>55</v>
      </c>
      <c r="D225" s="84" t="s">
        <v>6</v>
      </c>
      <c r="E225" s="126">
        <v>1950</v>
      </c>
      <c r="F225" s="134">
        <f t="shared" si="3"/>
        <v>3.2361992283905283</v>
      </c>
      <c r="G225" s="82" t="s">
        <v>130</v>
      </c>
      <c r="H225" s="92"/>
      <c r="I225" s="82" t="s">
        <v>124</v>
      </c>
      <c r="J225" s="78" t="s">
        <v>22</v>
      </c>
      <c r="K225" s="79" t="s">
        <v>759</v>
      </c>
      <c r="L225" s="80">
        <v>602.55870000000004</v>
      </c>
    </row>
    <row r="226" spans="1:12">
      <c r="A226" s="118">
        <v>45208</v>
      </c>
      <c r="B226" s="105" t="s">
        <v>44</v>
      </c>
      <c r="C226" s="93" t="s">
        <v>55</v>
      </c>
      <c r="D226" s="97" t="s">
        <v>7</v>
      </c>
      <c r="E226" s="124">
        <v>1350</v>
      </c>
      <c r="F226" s="134">
        <f t="shared" si="3"/>
        <v>2.2644838956380089</v>
      </c>
      <c r="G226" s="105" t="s">
        <v>387</v>
      </c>
      <c r="H226" s="92"/>
      <c r="I226" s="98" t="s">
        <v>241</v>
      </c>
      <c r="J226" s="78" t="s">
        <v>22</v>
      </c>
      <c r="K226" s="79" t="s">
        <v>198</v>
      </c>
      <c r="L226" s="80">
        <v>596.16233199999999</v>
      </c>
    </row>
    <row r="227" spans="1:12">
      <c r="A227" s="118">
        <v>45208</v>
      </c>
      <c r="B227" s="105" t="s">
        <v>44</v>
      </c>
      <c r="C227" s="93" t="s">
        <v>55</v>
      </c>
      <c r="D227" s="84" t="s">
        <v>6</v>
      </c>
      <c r="E227" s="125">
        <v>1000</v>
      </c>
      <c r="F227" s="134">
        <f t="shared" si="3"/>
        <v>1.6595893478925787</v>
      </c>
      <c r="G227" s="91" t="s">
        <v>364</v>
      </c>
      <c r="H227" s="104"/>
      <c r="I227" s="99" t="s">
        <v>209</v>
      </c>
      <c r="J227" s="78" t="s">
        <v>22</v>
      </c>
      <c r="K227" s="79" t="s">
        <v>759</v>
      </c>
      <c r="L227" s="80">
        <v>602.55870000000004</v>
      </c>
    </row>
    <row r="228" spans="1:12">
      <c r="A228" s="118">
        <v>45208</v>
      </c>
      <c r="B228" s="105" t="s">
        <v>44</v>
      </c>
      <c r="C228" s="93" t="s">
        <v>55</v>
      </c>
      <c r="D228" s="84" t="s">
        <v>6</v>
      </c>
      <c r="E228" s="124">
        <v>2400</v>
      </c>
      <c r="F228" s="134">
        <f t="shared" si="3"/>
        <v>3.9830144349421888</v>
      </c>
      <c r="G228" s="105" t="s">
        <v>61</v>
      </c>
      <c r="H228" s="92"/>
      <c r="I228" s="99" t="s">
        <v>13</v>
      </c>
      <c r="J228" s="78" t="s">
        <v>22</v>
      </c>
      <c r="K228" s="79" t="s">
        <v>759</v>
      </c>
      <c r="L228" s="80">
        <v>602.55870000000004</v>
      </c>
    </row>
    <row r="229" spans="1:12">
      <c r="A229" s="118">
        <v>45208</v>
      </c>
      <c r="B229" s="105" t="s">
        <v>44</v>
      </c>
      <c r="C229" s="93" t="s">
        <v>55</v>
      </c>
      <c r="D229" s="84" t="s">
        <v>6</v>
      </c>
      <c r="E229" s="125">
        <v>2600</v>
      </c>
      <c r="F229" s="134">
        <f t="shared" si="3"/>
        <v>4.3149323045207044</v>
      </c>
      <c r="G229" s="105" t="s">
        <v>60</v>
      </c>
      <c r="H229" s="104"/>
      <c r="I229" s="99" t="s">
        <v>25</v>
      </c>
      <c r="J229" s="78" t="s">
        <v>22</v>
      </c>
      <c r="K229" s="79" t="s">
        <v>759</v>
      </c>
      <c r="L229" s="80">
        <v>602.55870000000004</v>
      </c>
    </row>
    <row r="230" spans="1:12">
      <c r="A230" s="118">
        <v>45208</v>
      </c>
      <c r="B230" s="105" t="s">
        <v>44</v>
      </c>
      <c r="C230" s="93" t="s">
        <v>55</v>
      </c>
      <c r="D230" s="84" t="s">
        <v>6</v>
      </c>
      <c r="E230" s="125">
        <v>2000</v>
      </c>
      <c r="F230" s="134">
        <f t="shared" si="3"/>
        <v>3.3191786957851575</v>
      </c>
      <c r="G230" s="98" t="s">
        <v>59</v>
      </c>
      <c r="H230" s="92"/>
      <c r="I230" s="99" t="s">
        <v>43</v>
      </c>
      <c r="J230" s="78" t="s">
        <v>22</v>
      </c>
      <c r="K230" s="79" t="s">
        <v>759</v>
      </c>
      <c r="L230" s="80">
        <v>602.55870000000004</v>
      </c>
    </row>
    <row r="231" spans="1:12">
      <c r="A231" s="118">
        <v>45208</v>
      </c>
      <c r="B231" s="105" t="s">
        <v>44</v>
      </c>
      <c r="C231" s="93" t="s">
        <v>55</v>
      </c>
      <c r="D231" s="84" t="s">
        <v>6</v>
      </c>
      <c r="E231" s="123">
        <v>2900</v>
      </c>
      <c r="F231" s="134">
        <f t="shared" si="3"/>
        <v>4.8128091088884783</v>
      </c>
      <c r="G231" s="98" t="s">
        <v>106</v>
      </c>
      <c r="H231" s="135"/>
      <c r="I231" s="99" t="s">
        <v>105</v>
      </c>
      <c r="J231" s="78" t="s">
        <v>22</v>
      </c>
      <c r="K231" s="79" t="s">
        <v>759</v>
      </c>
      <c r="L231" s="80">
        <v>602.55870000000004</v>
      </c>
    </row>
    <row r="232" spans="1:12">
      <c r="A232" s="118">
        <v>45208</v>
      </c>
      <c r="B232" s="82" t="s">
        <v>44</v>
      </c>
      <c r="C232" s="93" t="s">
        <v>55</v>
      </c>
      <c r="D232" s="107" t="s">
        <v>9</v>
      </c>
      <c r="E232" s="108">
        <v>1750</v>
      </c>
      <c r="F232" s="134">
        <f t="shared" si="3"/>
        <v>2.9354420869381599</v>
      </c>
      <c r="G232" s="107" t="s">
        <v>57</v>
      </c>
      <c r="H232" s="92"/>
      <c r="I232" s="107" t="s">
        <v>16</v>
      </c>
      <c r="J232" s="78" t="s">
        <v>22</v>
      </c>
      <c r="K232" s="79" t="s">
        <v>27</v>
      </c>
      <c r="L232" s="80">
        <v>596.16233199999999</v>
      </c>
    </row>
    <row r="233" spans="1:12">
      <c r="A233" s="118">
        <v>45208</v>
      </c>
      <c r="B233" s="105" t="s">
        <v>225</v>
      </c>
      <c r="C233" s="93" t="s">
        <v>55</v>
      </c>
      <c r="D233" s="97" t="s">
        <v>7</v>
      </c>
      <c r="E233" s="124">
        <v>1500</v>
      </c>
      <c r="F233" s="134">
        <f t="shared" si="3"/>
        <v>2.5160932173755652</v>
      </c>
      <c r="G233" s="105" t="s">
        <v>112</v>
      </c>
      <c r="H233" s="92"/>
      <c r="I233" s="105" t="s">
        <v>56</v>
      </c>
      <c r="J233" s="78" t="s">
        <v>22</v>
      </c>
      <c r="K233" s="79" t="s">
        <v>198</v>
      </c>
      <c r="L233" s="80">
        <v>596.16233199999999</v>
      </c>
    </row>
    <row r="234" spans="1:12">
      <c r="A234" s="118">
        <v>45208</v>
      </c>
      <c r="B234" s="105" t="s">
        <v>44</v>
      </c>
      <c r="C234" s="93" t="s">
        <v>55</v>
      </c>
      <c r="D234" s="97" t="s">
        <v>7</v>
      </c>
      <c r="E234" s="124">
        <v>2000</v>
      </c>
      <c r="F234" s="134">
        <f t="shared" si="3"/>
        <v>3.3547909565007541</v>
      </c>
      <c r="G234" s="105" t="s">
        <v>93</v>
      </c>
      <c r="H234" s="92"/>
      <c r="I234" s="105" t="s">
        <v>56</v>
      </c>
      <c r="J234" s="78" t="s">
        <v>22</v>
      </c>
      <c r="K234" s="79" t="s">
        <v>198</v>
      </c>
      <c r="L234" s="80">
        <v>596.16233199999999</v>
      </c>
    </row>
    <row r="235" spans="1:12">
      <c r="A235" s="118">
        <v>45208</v>
      </c>
      <c r="B235" s="105" t="s">
        <v>45</v>
      </c>
      <c r="C235" s="91" t="s">
        <v>197</v>
      </c>
      <c r="D235" s="97" t="s">
        <v>7</v>
      </c>
      <c r="E235" s="124">
        <v>5000</v>
      </c>
      <c r="F235" s="134">
        <f t="shared" si="3"/>
        <v>8.3869773912518841</v>
      </c>
      <c r="G235" s="105" t="s">
        <v>93</v>
      </c>
      <c r="H235" s="92"/>
      <c r="I235" s="105" t="s">
        <v>56</v>
      </c>
      <c r="J235" s="78" t="s">
        <v>22</v>
      </c>
      <c r="K235" s="79" t="s">
        <v>198</v>
      </c>
      <c r="L235" s="80">
        <v>596.16233199999999</v>
      </c>
    </row>
    <row r="236" spans="1:12">
      <c r="A236" s="118">
        <v>45208</v>
      </c>
      <c r="B236" s="105" t="s">
        <v>162</v>
      </c>
      <c r="C236" s="91" t="s">
        <v>197</v>
      </c>
      <c r="D236" s="97" t="s">
        <v>7</v>
      </c>
      <c r="E236" s="124">
        <v>10000</v>
      </c>
      <c r="F236" s="134">
        <f t="shared" si="3"/>
        <v>16.773954782503768</v>
      </c>
      <c r="G236" s="105" t="s">
        <v>113</v>
      </c>
      <c r="H236" s="92"/>
      <c r="I236" s="105" t="s">
        <v>56</v>
      </c>
      <c r="J236" s="78" t="s">
        <v>22</v>
      </c>
      <c r="K236" s="79" t="s">
        <v>198</v>
      </c>
      <c r="L236" s="80">
        <v>596.16233199999999</v>
      </c>
    </row>
    <row r="237" spans="1:12">
      <c r="A237" s="118">
        <v>45208</v>
      </c>
      <c r="B237" s="105" t="s">
        <v>115</v>
      </c>
      <c r="C237" s="93" t="s">
        <v>55</v>
      </c>
      <c r="D237" s="97" t="s">
        <v>7</v>
      </c>
      <c r="E237" s="124">
        <v>1700</v>
      </c>
      <c r="F237" s="134">
        <f t="shared" si="3"/>
        <v>2.851572313025641</v>
      </c>
      <c r="G237" s="105" t="s">
        <v>143</v>
      </c>
      <c r="H237" s="92"/>
      <c r="I237" s="105" t="s">
        <v>12</v>
      </c>
      <c r="J237" s="78" t="s">
        <v>22</v>
      </c>
      <c r="K237" s="79" t="s">
        <v>198</v>
      </c>
      <c r="L237" s="80">
        <v>596.16233199999999</v>
      </c>
    </row>
    <row r="238" spans="1:12">
      <c r="A238" s="118">
        <v>45208</v>
      </c>
      <c r="B238" s="105" t="s">
        <v>45</v>
      </c>
      <c r="C238" s="91" t="s">
        <v>197</v>
      </c>
      <c r="D238" s="97" t="s">
        <v>7</v>
      </c>
      <c r="E238" s="124">
        <v>5000</v>
      </c>
      <c r="F238" s="134">
        <f t="shared" si="3"/>
        <v>8.3869773912518841</v>
      </c>
      <c r="G238" s="105" t="s">
        <v>131</v>
      </c>
      <c r="H238" s="92"/>
      <c r="I238" s="105" t="s">
        <v>12</v>
      </c>
      <c r="J238" s="78" t="s">
        <v>22</v>
      </c>
      <c r="K238" s="79" t="s">
        <v>198</v>
      </c>
      <c r="L238" s="80">
        <v>596.16233199999999</v>
      </c>
    </row>
    <row r="239" spans="1:12">
      <c r="A239" s="118">
        <v>45208</v>
      </c>
      <c r="B239" s="105" t="s">
        <v>44</v>
      </c>
      <c r="C239" s="93" t="s">
        <v>55</v>
      </c>
      <c r="D239" s="97" t="s">
        <v>7</v>
      </c>
      <c r="E239" s="124">
        <v>2000</v>
      </c>
      <c r="F239" s="134">
        <f t="shared" si="3"/>
        <v>3.3547909565007541</v>
      </c>
      <c r="G239" s="105" t="s">
        <v>131</v>
      </c>
      <c r="H239" s="92"/>
      <c r="I239" s="105" t="s">
        <v>12</v>
      </c>
      <c r="J239" s="78" t="s">
        <v>22</v>
      </c>
      <c r="K239" s="79" t="s">
        <v>198</v>
      </c>
      <c r="L239" s="80">
        <v>596.16233199999999</v>
      </c>
    </row>
    <row r="240" spans="1:12">
      <c r="A240" s="118">
        <v>45208</v>
      </c>
      <c r="B240" s="105" t="s">
        <v>44</v>
      </c>
      <c r="C240" s="93" t="s">
        <v>55</v>
      </c>
      <c r="D240" s="97" t="s">
        <v>10</v>
      </c>
      <c r="E240" s="123">
        <v>2800</v>
      </c>
      <c r="F240" s="134">
        <f t="shared" si="3"/>
        <v>4.6967073391010556</v>
      </c>
      <c r="G240" s="98" t="s">
        <v>137</v>
      </c>
      <c r="H240" s="92"/>
      <c r="I240" s="99" t="s">
        <v>136</v>
      </c>
      <c r="J240" s="78" t="s">
        <v>22</v>
      </c>
      <c r="K240" s="79" t="s">
        <v>27</v>
      </c>
      <c r="L240" s="80">
        <v>596.16233199999999</v>
      </c>
    </row>
    <row r="241" spans="1:12">
      <c r="A241" s="118">
        <v>45208</v>
      </c>
      <c r="B241" s="105" t="s">
        <v>208</v>
      </c>
      <c r="C241" s="105" t="s">
        <v>48</v>
      </c>
      <c r="D241" s="97" t="s">
        <v>10</v>
      </c>
      <c r="E241" s="123">
        <v>12000</v>
      </c>
      <c r="F241" s="134">
        <f t="shared" si="3"/>
        <v>20.128745739004522</v>
      </c>
      <c r="G241" s="98" t="s">
        <v>173</v>
      </c>
      <c r="H241" s="92"/>
      <c r="I241" s="99" t="s">
        <v>136</v>
      </c>
      <c r="J241" s="78" t="s">
        <v>22</v>
      </c>
      <c r="K241" s="79" t="s">
        <v>27</v>
      </c>
      <c r="L241" s="80">
        <v>596.16233199999999</v>
      </c>
    </row>
    <row r="242" spans="1:12">
      <c r="A242" s="118">
        <v>45208</v>
      </c>
      <c r="B242" s="105" t="s">
        <v>295</v>
      </c>
      <c r="C242" s="105" t="s">
        <v>149</v>
      </c>
      <c r="D242" s="97" t="s">
        <v>10</v>
      </c>
      <c r="E242" s="123">
        <v>19500</v>
      </c>
      <c r="F242" s="134">
        <f t="shared" si="3"/>
        <v>32.709211825882349</v>
      </c>
      <c r="G242" s="98" t="s">
        <v>174</v>
      </c>
      <c r="H242" s="92"/>
      <c r="I242" s="99" t="s">
        <v>136</v>
      </c>
      <c r="J242" s="78" t="s">
        <v>22</v>
      </c>
      <c r="K242" s="79" t="s">
        <v>27</v>
      </c>
      <c r="L242" s="80">
        <v>596.16233199999999</v>
      </c>
    </row>
    <row r="243" spans="1:12">
      <c r="A243" s="118">
        <v>45208</v>
      </c>
      <c r="B243" s="98" t="s">
        <v>18</v>
      </c>
      <c r="C243" s="98" t="s">
        <v>39</v>
      </c>
      <c r="D243" s="109" t="s">
        <v>9</v>
      </c>
      <c r="E243" s="127">
        <v>5000</v>
      </c>
      <c r="F243" s="134">
        <f t="shared" si="3"/>
        <v>8.3869773912518841</v>
      </c>
      <c r="G243" s="98" t="s">
        <v>473</v>
      </c>
      <c r="H243" s="92"/>
      <c r="I243" s="98" t="s">
        <v>17</v>
      </c>
      <c r="J243" s="78" t="s">
        <v>22</v>
      </c>
      <c r="K243" s="79" t="s">
        <v>27</v>
      </c>
      <c r="L243" s="80">
        <v>596.16233199999999</v>
      </c>
    </row>
    <row r="244" spans="1:12">
      <c r="A244" s="118">
        <v>45208</v>
      </c>
      <c r="B244" s="98" t="s">
        <v>18</v>
      </c>
      <c r="C244" s="98" t="s">
        <v>39</v>
      </c>
      <c r="D244" s="109" t="s">
        <v>9</v>
      </c>
      <c r="E244" s="127">
        <v>5000</v>
      </c>
      <c r="F244" s="134">
        <f t="shared" si="3"/>
        <v>8.3869773912518841</v>
      </c>
      <c r="G244" s="98" t="s">
        <v>474</v>
      </c>
      <c r="H244" s="92"/>
      <c r="I244" s="98" t="s">
        <v>16</v>
      </c>
      <c r="J244" s="78" t="s">
        <v>22</v>
      </c>
      <c r="K244" s="79" t="s">
        <v>27</v>
      </c>
      <c r="L244" s="80">
        <v>596.16233199999999</v>
      </c>
    </row>
    <row r="245" spans="1:12">
      <c r="A245" s="118">
        <v>45208</v>
      </c>
      <c r="B245" s="98" t="s">
        <v>18</v>
      </c>
      <c r="C245" s="98" t="s">
        <v>39</v>
      </c>
      <c r="D245" s="109" t="s">
        <v>7</v>
      </c>
      <c r="E245" s="127">
        <v>5000</v>
      </c>
      <c r="F245" s="134">
        <f t="shared" si="3"/>
        <v>8.3869773912518841</v>
      </c>
      <c r="G245" s="98" t="s">
        <v>475</v>
      </c>
      <c r="H245" s="92"/>
      <c r="I245" s="77" t="s">
        <v>20</v>
      </c>
      <c r="J245" s="78" t="s">
        <v>22</v>
      </c>
      <c r="K245" s="79" t="s">
        <v>198</v>
      </c>
      <c r="L245" s="80">
        <v>596.16233199999999</v>
      </c>
    </row>
    <row r="246" spans="1:12">
      <c r="A246" s="118">
        <v>45208</v>
      </c>
      <c r="B246" s="98" t="s">
        <v>18</v>
      </c>
      <c r="C246" s="98" t="s">
        <v>39</v>
      </c>
      <c r="D246" s="84" t="s">
        <v>6</v>
      </c>
      <c r="E246" s="127">
        <v>5000</v>
      </c>
      <c r="F246" s="134">
        <f t="shared" si="3"/>
        <v>8.2979467394628941</v>
      </c>
      <c r="G246" s="98" t="s">
        <v>476</v>
      </c>
      <c r="H246" s="92"/>
      <c r="I246" s="98" t="s">
        <v>13</v>
      </c>
      <c r="J246" s="78" t="s">
        <v>22</v>
      </c>
      <c r="K246" s="79" t="s">
        <v>759</v>
      </c>
      <c r="L246" s="80">
        <v>602.55870000000004</v>
      </c>
    </row>
    <row r="247" spans="1:12">
      <c r="A247" s="118">
        <v>45208</v>
      </c>
      <c r="B247" s="98" t="s">
        <v>18</v>
      </c>
      <c r="C247" s="98" t="s">
        <v>39</v>
      </c>
      <c r="D247" s="109" t="s">
        <v>8</v>
      </c>
      <c r="E247" s="127">
        <v>2500</v>
      </c>
      <c r="F247" s="134">
        <f t="shared" si="3"/>
        <v>4.1934886956259421</v>
      </c>
      <c r="G247" s="98" t="s">
        <v>477</v>
      </c>
      <c r="H247" s="92"/>
      <c r="I247" s="98" t="s">
        <v>14</v>
      </c>
      <c r="J247" s="78" t="s">
        <v>22</v>
      </c>
      <c r="K247" s="79" t="s">
        <v>198</v>
      </c>
      <c r="L247" s="80">
        <v>596.16233199999999</v>
      </c>
    </row>
    <row r="248" spans="1:12">
      <c r="A248" s="118">
        <v>45208</v>
      </c>
      <c r="B248" s="98" t="s">
        <v>18</v>
      </c>
      <c r="C248" s="98" t="s">
        <v>39</v>
      </c>
      <c r="D248" s="109" t="s">
        <v>7</v>
      </c>
      <c r="E248" s="127">
        <v>2500</v>
      </c>
      <c r="F248" s="134">
        <f t="shared" si="3"/>
        <v>4.1934886956259421</v>
      </c>
      <c r="G248" s="98" t="s">
        <v>478</v>
      </c>
      <c r="H248" s="92"/>
      <c r="I248" s="98" t="s">
        <v>12</v>
      </c>
      <c r="J248" s="78" t="s">
        <v>22</v>
      </c>
      <c r="K248" s="79" t="s">
        <v>198</v>
      </c>
      <c r="L248" s="80">
        <v>596.16233199999999</v>
      </c>
    </row>
    <row r="249" spans="1:12">
      <c r="A249" s="118">
        <v>45208</v>
      </c>
      <c r="B249" s="98" t="s">
        <v>18</v>
      </c>
      <c r="C249" s="98" t="s">
        <v>39</v>
      </c>
      <c r="D249" s="109" t="s">
        <v>7</v>
      </c>
      <c r="E249" s="127">
        <v>2500</v>
      </c>
      <c r="F249" s="134">
        <f t="shared" si="3"/>
        <v>4.1934886956259421</v>
      </c>
      <c r="G249" s="98" t="s">
        <v>479</v>
      </c>
      <c r="H249" s="92"/>
      <c r="I249" s="98" t="s">
        <v>56</v>
      </c>
      <c r="J249" s="78" t="s">
        <v>22</v>
      </c>
      <c r="K249" s="79" t="s">
        <v>198</v>
      </c>
      <c r="L249" s="80">
        <v>596.16233199999999</v>
      </c>
    </row>
    <row r="250" spans="1:12">
      <c r="A250" s="118">
        <v>45208</v>
      </c>
      <c r="B250" s="98" t="s">
        <v>18</v>
      </c>
      <c r="C250" s="98" t="s">
        <v>39</v>
      </c>
      <c r="D250" s="84" t="s">
        <v>6</v>
      </c>
      <c r="E250" s="127">
        <v>2500</v>
      </c>
      <c r="F250" s="134">
        <f t="shared" si="3"/>
        <v>4.148973369731447</v>
      </c>
      <c r="G250" s="98" t="s">
        <v>480</v>
      </c>
      <c r="H250" s="92"/>
      <c r="I250" s="98" t="s">
        <v>25</v>
      </c>
      <c r="J250" s="78" t="s">
        <v>22</v>
      </c>
      <c r="K250" s="79" t="s">
        <v>759</v>
      </c>
      <c r="L250" s="80">
        <v>602.55870000000004</v>
      </c>
    </row>
    <row r="251" spans="1:12">
      <c r="A251" s="118">
        <v>45208</v>
      </c>
      <c r="B251" s="98" t="s">
        <v>18</v>
      </c>
      <c r="C251" s="98" t="s">
        <v>39</v>
      </c>
      <c r="D251" s="84" t="s">
        <v>6</v>
      </c>
      <c r="E251" s="127">
        <v>2500</v>
      </c>
      <c r="F251" s="134">
        <f t="shared" si="3"/>
        <v>4.148973369731447</v>
      </c>
      <c r="G251" s="98" t="s">
        <v>481</v>
      </c>
      <c r="H251" s="92"/>
      <c r="I251" s="98" t="s">
        <v>105</v>
      </c>
      <c r="J251" s="78" t="s">
        <v>22</v>
      </c>
      <c r="K251" s="79" t="s">
        <v>759</v>
      </c>
      <c r="L251" s="80">
        <v>602.55870000000004</v>
      </c>
    </row>
    <row r="252" spans="1:12">
      <c r="A252" s="118">
        <v>45208</v>
      </c>
      <c r="B252" s="98" t="s">
        <v>18</v>
      </c>
      <c r="C252" s="98" t="s">
        <v>39</v>
      </c>
      <c r="D252" s="84" t="s">
        <v>6</v>
      </c>
      <c r="E252" s="127">
        <v>2500</v>
      </c>
      <c r="F252" s="134">
        <f t="shared" si="3"/>
        <v>4.148973369731447</v>
      </c>
      <c r="G252" s="98" t="s">
        <v>482</v>
      </c>
      <c r="H252" s="92"/>
      <c r="I252" s="98" t="s">
        <v>124</v>
      </c>
      <c r="J252" s="78" t="s">
        <v>22</v>
      </c>
      <c r="K252" s="79" t="s">
        <v>759</v>
      </c>
      <c r="L252" s="80">
        <v>602.55870000000004</v>
      </c>
    </row>
    <row r="253" spans="1:12">
      <c r="A253" s="118">
        <v>45208</v>
      </c>
      <c r="B253" s="98" t="s">
        <v>18</v>
      </c>
      <c r="C253" s="98" t="s">
        <v>39</v>
      </c>
      <c r="D253" s="84" t="s">
        <v>6</v>
      </c>
      <c r="E253" s="127">
        <v>2500</v>
      </c>
      <c r="F253" s="134">
        <f t="shared" si="3"/>
        <v>4.148973369731447</v>
      </c>
      <c r="G253" s="98" t="s">
        <v>483</v>
      </c>
      <c r="H253" s="92"/>
      <c r="I253" s="98" t="s">
        <v>43</v>
      </c>
      <c r="J253" s="78" t="s">
        <v>22</v>
      </c>
      <c r="K253" s="79" t="s">
        <v>759</v>
      </c>
      <c r="L253" s="80">
        <v>602.55870000000004</v>
      </c>
    </row>
    <row r="254" spans="1:12">
      <c r="A254" s="118">
        <v>45208</v>
      </c>
      <c r="B254" s="98" t="s">
        <v>18</v>
      </c>
      <c r="C254" s="98" t="s">
        <v>39</v>
      </c>
      <c r="D254" s="109" t="s">
        <v>10</v>
      </c>
      <c r="E254" s="127">
        <v>2500</v>
      </c>
      <c r="F254" s="134">
        <f t="shared" si="3"/>
        <v>4.1934886956259421</v>
      </c>
      <c r="G254" s="98" t="s">
        <v>484</v>
      </c>
      <c r="H254" s="92"/>
      <c r="I254" s="98" t="s">
        <v>136</v>
      </c>
      <c r="J254" s="78" t="s">
        <v>22</v>
      </c>
      <c r="K254" s="79" t="s">
        <v>27</v>
      </c>
      <c r="L254" s="80">
        <v>596.16233199999999</v>
      </c>
    </row>
    <row r="255" spans="1:12">
      <c r="A255" s="118">
        <v>45209</v>
      </c>
      <c r="B255" s="93" t="s">
        <v>44</v>
      </c>
      <c r="C255" s="93" t="s">
        <v>55</v>
      </c>
      <c r="D255" s="97" t="s">
        <v>8</v>
      </c>
      <c r="E255" s="123">
        <v>1700</v>
      </c>
      <c r="F255" s="134">
        <f t="shared" si="3"/>
        <v>2.851572313025641</v>
      </c>
      <c r="G255" s="98" t="s">
        <v>62</v>
      </c>
      <c r="H255" s="92"/>
      <c r="I255" s="99" t="s">
        <v>14</v>
      </c>
      <c r="J255" s="78" t="s">
        <v>22</v>
      </c>
      <c r="K255" s="79" t="s">
        <v>198</v>
      </c>
      <c r="L255" s="80">
        <v>596.16233199999999</v>
      </c>
    </row>
    <row r="256" spans="1:12">
      <c r="A256" s="118">
        <v>45209</v>
      </c>
      <c r="B256" s="94" t="s">
        <v>388</v>
      </c>
      <c r="C256" s="93" t="s">
        <v>47</v>
      </c>
      <c r="D256" s="97" t="s">
        <v>8</v>
      </c>
      <c r="E256" s="123">
        <v>5000</v>
      </c>
      <c r="F256" s="134">
        <f t="shared" si="3"/>
        <v>8.3869773912518841</v>
      </c>
      <c r="G256" s="98" t="s">
        <v>62</v>
      </c>
      <c r="H256" s="92"/>
      <c r="I256" s="99" t="s">
        <v>14</v>
      </c>
      <c r="J256" s="78" t="s">
        <v>22</v>
      </c>
      <c r="K256" s="79" t="s">
        <v>198</v>
      </c>
      <c r="L256" s="80">
        <v>596.16233199999999</v>
      </c>
    </row>
    <row r="257" spans="1:12">
      <c r="A257" s="118">
        <v>45209</v>
      </c>
      <c r="B257" s="111" t="s">
        <v>44</v>
      </c>
      <c r="C257" s="93" t="s">
        <v>55</v>
      </c>
      <c r="D257" s="101" t="s">
        <v>7</v>
      </c>
      <c r="E257" s="115">
        <v>1900</v>
      </c>
      <c r="F257" s="134">
        <f t="shared" si="3"/>
        <v>3.1870514086757162</v>
      </c>
      <c r="G257" s="111" t="s">
        <v>63</v>
      </c>
      <c r="H257" s="92"/>
      <c r="I257" s="77" t="s">
        <v>20</v>
      </c>
      <c r="J257" s="78" t="s">
        <v>22</v>
      </c>
      <c r="K257" s="79" t="s">
        <v>198</v>
      </c>
      <c r="L257" s="80">
        <v>596.16233199999999</v>
      </c>
    </row>
    <row r="258" spans="1:12">
      <c r="A258" s="118">
        <v>45209</v>
      </c>
      <c r="B258" s="114" t="s">
        <v>44</v>
      </c>
      <c r="C258" s="93" t="s">
        <v>55</v>
      </c>
      <c r="D258" s="97" t="s">
        <v>9</v>
      </c>
      <c r="E258" s="115">
        <v>2900</v>
      </c>
      <c r="F258" s="134">
        <f t="shared" ref="F258:F321" si="4">E258/L258</f>
        <v>4.8644468869260935</v>
      </c>
      <c r="G258" s="98" t="s">
        <v>85</v>
      </c>
      <c r="H258" s="92"/>
      <c r="I258" s="99" t="s">
        <v>17</v>
      </c>
      <c r="J258" s="78" t="s">
        <v>22</v>
      </c>
      <c r="K258" s="79" t="s">
        <v>27</v>
      </c>
      <c r="L258" s="80">
        <v>596.16233199999999</v>
      </c>
    </row>
    <row r="259" spans="1:12">
      <c r="A259" s="118">
        <v>45209</v>
      </c>
      <c r="B259" s="105" t="s">
        <v>44</v>
      </c>
      <c r="C259" s="93" t="s">
        <v>55</v>
      </c>
      <c r="D259" s="84" t="s">
        <v>6</v>
      </c>
      <c r="E259" s="126">
        <v>4450</v>
      </c>
      <c r="F259" s="134">
        <f t="shared" si="4"/>
        <v>7.3851725981219749</v>
      </c>
      <c r="G259" s="82" t="s">
        <v>130</v>
      </c>
      <c r="H259" s="92"/>
      <c r="I259" s="82" t="s">
        <v>124</v>
      </c>
      <c r="J259" s="78" t="s">
        <v>22</v>
      </c>
      <c r="K259" s="79" t="s">
        <v>759</v>
      </c>
      <c r="L259" s="80">
        <v>602.55870000000004</v>
      </c>
    </row>
    <row r="260" spans="1:12">
      <c r="A260" s="118">
        <v>45209</v>
      </c>
      <c r="B260" s="105" t="s">
        <v>44</v>
      </c>
      <c r="C260" s="93" t="s">
        <v>55</v>
      </c>
      <c r="D260" s="97" t="s">
        <v>7</v>
      </c>
      <c r="E260" s="124">
        <v>1350</v>
      </c>
      <c r="F260" s="134">
        <f t="shared" si="4"/>
        <v>2.2644838956380089</v>
      </c>
      <c r="G260" s="105" t="s">
        <v>387</v>
      </c>
      <c r="H260" s="92"/>
      <c r="I260" s="98" t="s">
        <v>241</v>
      </c>
      <c r="J260" s="78" t="s">
        <v>22</v>
      </c>
      <c r="K260" s="79" t="s">
        <v>198</v>
      </c>
      <c r="L260" s="80">
        <v>596.16233199999999</v>
      </c>
    </row>
    <row r="261" spans="1:12">
      <c r="A261" s="118">
        <v>45209</v>
      </c>
      <c r="B261" s="105" t="s">
        <v>749</v>
      </c>
      <c r="C261" s="93" t="s">
        <v>55</v>
      </c>
      <c r="D261" s="84" t="s">
        <v>6</v>
      </c>
      <c r="E261" s="125">
        <v>3000</v>
      </c>
      <c r="F261" s="134">
        <f t="shared" si="4"/>
        <v>4.9787680436777357</v>
      </c>
      <c r="G261" s="91" t="s">
        <v>369</v>
      </c>
      <c r="H261" s="104">
        <v>6</v>
      </c>
      <c r="I261" s="99" t="s">
        <v>209</v>
      </c>
      <c r="J261" s="78" t="s">
        <v>22</v>
      </c>
      <c r="K261" s="79" t="s">
        <v>759</v>
      </c>
      <c r="L261" s="80">
        <v>602.55870000000004</v>
      </c>
    </row>
    <row r="262" spans="1:12">
      <c r="A262" s="118">
        <v>45209</v>
      </c>
      <c r="B262" s="105" t="s">
        <v>44</v>
      </c>
      <c r="C262" s="93" t="s">
        <v>55</v>
      </c>
      <c r="D262" s="84" t="s">
        <v>6</v>
      </c>
      <c r="E262" s="125">
        <v>1500</v>
      </c>
      <c r="F262" s="134">
        <f t="shared" si="4"/>
        <v>2.4893840218388679</v>
      </c>
      <c r="G262" s="91" t="s">
        <v>370</v>
      </c>
      <c r="H262" s="104">
        <v>6</v>
      </c>
      <c r="I262" s="99" t="s">
        <v>209</v>
      </c>
      <c r="J262" s="78" t="s">
        <v>22</v>
      </c>
      <c r="K262" s="79" t="s">
        <v>759</v>
      </c>
      <c r="L262" s="80">
        <v>602.55870000000004</v>
      </c>
    </row>
    <row r="263" spans="1:12">
      <c r="A263" s="118">
        <v>45209</v>
      </c>
      <c r="B263" s="105" t="s">
        <v>45</v>
      </c>
      <c r="C263" s="91" t="s">
        <v>197</v>
      </c>
      <c r="D263" s="84" t="s">
        <v>6</v>
      </c>
      <c r="E263" s="125">
        <v>3000</v>
      </c>
      <c r="F263" s="134">
        <f t="shared" si="4"/>
        <v>4.9787680436777357</v>
      </c>
      <c r="G263" s="91" t="s">
        <v>370</v>
      </c>
      <c r="H263" s="104">
        <v>6</v>
      </c>
      <c r="I263" s="99" t="s">
        <v>209</v>
      </c>
      <c r="J263" s="78" t="s">
        <v>22</v>
      </c>
      <c r="K263" s="79" t="s">
        <v>759</v>
      </c>
      <c r="L263" s="80">
        <v>602.55870000000004</v>
      </c>
    </row>
    <row r="264" spans="1:12">
      <c r="A264" s="118">
        <v>45209</v>
      </c>
      <c r="B264" s="105" t="s">
        <v>46</v>
      </c>
      <c r="C264" s="91" t="s">
        <v>197</v>
      </c>
      <c r="D264" s="84" t="s">
        <v>6</v>
      </c>
      <c r="E264" s="125">
        <v>8000</v>
      </c>
      <c r="F264" s="134">
        <f t="shared" si="4"/>
        <v>13.27671478314063</v>
      </c>
      <c r="G264" s="91" t="s">
        <v>371</v>
      </c>
      <c r="H264" s="104">
        <v>6</v>
      </c>
      <c r="I264" s="99" t="s">
        <v>209</v>
      </c>
      <c r="J264" s="78" t="s">
        <v>22</v>
      </c>
      <c r="K264" s="79" t="s">
        <v>759</v>
      </c>
      <c r="L264" s="80">
        <v>602.55870000000004</v>
      </c>
    </row>
    <row r="265" spans="1:12">
      <c r="A265" s="118">
        <v>45209</v>
      </c>
      <c r="B265" s="105" t="s">
        <v>742</v>
      </c>
      <c r="C265" s="91" t="s">
        <v>49</v>
      </c>
      <c r="D265" s="84" t="s">
        <v>6</v>
      </c>
      <c r="E265" s="125">
        <v>1500</v>
      </c>
      <c r="F265" s="134">
        <f t="shared" si="4"/>
        <v>2.4893840218388679</v>
      </c>
      <c r="G265" s="91" t="s">
        <v>370</v>
      </c>
      <c r="H265" s="104">
        <v>6</v>
      </c>
      <c r="I265" s="99" t="s">
        <v>209</v>
      </c>
      <c r="J265" s="78" t="s">
        <v>22</v>
      </c>
      <c r="K265" s="79" t="s">
        <v>759</v>
      </c>
      <c r="L265" s="80">
        <v>602.55870000000004</v>
      </c>
    </row>
    <row r="266" spans="1:12">
      <c r="A266" s="118">
        <v>45209</v>
      </c>
      <c r="B266" s="105" t="s">
        <v>44</v>
      </c>
      <c r="C266" s="93" t="s">
        <v>55</v>
      </c>
      <c r="D266" s="84" t="s">
        <v>6</v>
      </c>
      <c r="E266" s="124">
        <v>1900</v>
      </c>
      <c r="F266" s="134">
        <f t="shared" si="4"/>
        <v>3.1532197609958996</v>
      </c>
      <c r="G266" s="105" t="s">
        <v>61</v>
      </c>
      <c r="H266" s="92"/>
      <c r="I266" s="105" t="s">
        <v>13</v>
      </c>
      <c r="J266" s="78" t="s">
        <v>22</v>
      </c>
      <c r="K266" s="79" t="s">
        <v>759</v>
      </c>
      <c r="L266" s="80">
        <v>602.55870000000004</v>
      </c>
    </row>
    <row r="267" spans="1:12">
      <c r="A267" s="118">
        <v>45209</v>
      </c>
      <c r="B267" s="105" t="s">
        <v>217</v>
      </c>
      <c r="C267" s="93" t="s">
        <v>55</v>
      </c>
      <c r="D267" s="84" t="s">
        <v>6</v>
      </c>
      <c r="E267" s="125">
        <v>4000</v>
      </c>
      <c r="F267" s="134">
        <f t="shared" si="4"/>
        <v>6.6383573915703149</v>
      </c>
      <c r="G267" s="105" t="s">
        <v>336</v>
      </c>
      <c r="H267" s="104">
        <v>4</v>
      </c>
      <c r="I267" s="99" t="s">
        <v>25</v>
      </c>
      <c r="J267" s="78" t="s">
        <v>22</v>
      </c>
      <c r="K267" s="79" t="s">
        <v>759</v>
      </c>
      <c r="L267" s="80">
        <v>602.55870000000004</v>
      </c>
    </row>
    <row r="268" spans="1:12">
      <c r="A268" s="118">
        <v>45209</v>
      </c>
      <c r="B268" s="105" t="s">
        <v>337</v>
      </c>
      <c r="C268" s="93" t="s">
        <v>55</v>
      </c>
      <c r="D268" s="84" t="s">
        <v>6</v>
      </c>
      <c r="E268" s="125">
        <v>2000</v>
      </c>
      <c r="F268" s="134">
        <f t="shared" si="4"/>
        <v>3.3191786957851575</v>
      </c>
      <c r="G268" s="105" t="s">
        <v>153</v>
      </c>
      <c r="H268" s="104">
        <v>4</v>
      </c>
      <c r="I268" s="99" t="s">
        <v>25</v>
      </c>
      <c r="J268" s="78" t="s">
        <v>22</v>
      </c>
      <c r="K268" s="79" t="s">
        <v>759</v>
      </c>
      <c r="L268" s="80">
        <v>602.55870000000004</v>
      </c>
    </row>
    <row r="269" spans="1:12">
      <c r="A269" s="118">
        <v>45209</v>
      </c>
      <c r="B269" s="105" t="s">
        <v>338</v>
      </c>
      <c r="C269" s="93" t="s">
        <v>55</v>
      </c>
      <c r="D269" s="84" t="s">
        <v>6</v>
      </c>
      <c r="E269" s="125">
        <v>2000</v>
      </c>
      <c r="F269" s="134">
        <f t="shared" si="4"/>
        <v>3.3191786957851575</v>
      </c>
      <c r="G269" s="105" t="s">
        <v>153</v>
      </c>
      <c r="H269" s="104">
        <v>4</v>
      </c>
      <c r="I269" s="99" t="s">
        <v>25</v>
      </c>
      <c r="J269" s="78" t="s">
        <v>22</v>
      </c>
      <c r="K269" s="79" t="s">
        <v>759</v>
      </c>
      <c r="L269" s="80">
        <v>602.55870000000004</v>
      </c>
    </row>
    <row r="270" spans="1:12">
      <c r="A270" s="118">
        <v>45209</v>
      </c>
      <c r="B270" s="105" t="s">
        <v>44</v>
      </c>
      <c r="C270" s="93" t="s">
        <v>55</v>
      </c>
      <c r="D270" s="84" t="s">
        <v>6</v>
      </c>
      <c r="E270" s="125">
        <v>1800</v>
      </c>
      <c r="F270" s="134">
        <f t="shared" si="4"/>
        <v>2.9872608262066414</v>
      </c>
      <c r="G270" s="105" t="s">
        <v>153</v>
      </c>
      <c r="H270" s="104">
        <v>4</v>
      </c>
      <c r="I270" s="99" t="s">
        <v>25</v>
      </c>
      <c r="J270" s="78" t="s">
        <v>22</v>
      </c>
      <c r="K270" s="79" t="s">
        <v>759</v>
      </c>
      <c r="L270" s="80">
        <v>602.55870000000004</v>
      </c>
    </row>
    <row r="271" spans="1:12">
      <c r="A271" s="118">
        <v>45209</v>
      </c>
      <c r="B271" s="105" t="s">
        <v>45</v>
      </c>
      <c r="C271" s="91" t="s">
        <v>197</v>
      </c>
      <c r="D271" s="84" t="s">
        <v>6</v>
      </c>
      <c r="E271" s="125">
        <v>5000</v>
      </c>
      <c r="F271" s="134">
        <f t="shared" si="4"/>
        <v>8.2979467394628941</v>
      </c>
      <c r="G271" s="105" t="s">
        <v>153</v>
      </c>
      <c r="H271" s="104">
        <v>4</v>
      </c>
      <c r="I271" s="99" t="s">
        <v>25</v>
      </c>
      <c r="J271" s="78" t="s">
        <v>22</v>
      </c>
      <c r="K271" s="79" t="s">
        <v>759</v>
      </c>
      <c r="L271" s="80">
        <v>602.55870000000004</v>
      </c>
    </row>
    <row r="272" spans="1:12">
      <c r="A272" s="118">
        <v>45209</v>
      </c>
      <c r="B272" s="105" t="s">
        <v>46</v>
      </c>
      <c r="C272" s="91" t="s">
        <v>197</v>
      </c>
      <c r="D272" s="84" t="s">
        <v>6</v>
      </c>
      <c r="E272" s="125">
        <v>10000</v>
      </c>
      <c r="F272" s="134">
        <f t="shared" si="4"/>
        <v>16.595893478925788</v>
      </c>
      <c r="G272" s="105" t="s">
        <v>339</v>
      </c>
      <c r="H272" s="104">
        <v>4</v>
      </c>
      <c r="I272" s="99" t="s">
        <v>25</v>
      </c>
      <c r="J272" s="78" t="s">
        <v>22</v>
      </c>
      <c r="K272" s="79" t="s">
        <v>759</v>
      </c>
      <c r="L272" s="80">
        <v>602.55870000000004</v>
      </c>
    </row>
    <row r="273" spans="1:12">
      <c r="A273" s="118">
        <v>45209</v>
      </c>
      <c r="B273" s="105" t="s">
        <v>240</v>
      </c>
      <c r="C273" s="91" t="s">
        <v>49</v>
      </c>
      <c r="D273" s="84" t="s">
        <v>6</v>
      </c>
      <c r="E273" s="125">
        <v>1500</v>
      </c>
      <c r="F273" s="134">
        <f t="shared" si="4"/>
        <v>2.4893840218388679</v>
      </c>
      <c r="G273" s="105" t="s">
        <v>153</v>
      </c>
      <c r="H273" s="104">
        <v>4</v>
      </c>
      <c r="I273" s="99" t="s">
        <v>25</v>
      </c>
      <c r="J273" s="78" t="s">
        <v>22</v>
      </c>
      <c r="K273" s="79" t="s">
        <v>759</v>
      </c>
      <c r="L273" s="80">
        <v>602.55870000000004</v>
      </c>
    </row>
    <row r="274" spans="1:12">
      <c r="A274" s="118">
        <v>45209</v>
      </c>
      <c r="B274" s="105" t="s">
        <v>44</v>
      </c>
      <c r="C274" s="93" t="s">
        <v>55</v>
      </c>
      <c r="D274" s="84" t="s">
        <v>6</v>
      </c>
      <c r="E274" s="129">
        <v>2700</v>
      </c>
      <c r="F274" s="134">
        <f t="shared" si="4"/>
        <v>4.4808912393099627</v>
      </c>
      <c r="G274" s="98" t="s">
        <v>59</v>
      </c>
      <c r="H274" s="92"/>
      <c r="I274" s="99" t="s">
        <v>43</v>
      </c>
      <c r="J274" s="78" t="s">
        <v>22</v>
      </c>
      <c r="K274" s="79" t="s">
        <v>759</v>
      </c>
      <c r="L274" s="80">
        <v>602.55870000000004</v>
      </c>
    </row>
    <row r="275" spans="1:12">
      <c r="A275" s="118">
        <v>45209</v>
      </c>
      <c r="B275" s="105" t="s">
        <v>161</v>
      </c>
      <c r="C275" s="93" t="s">
        <v>55</v>
      </c>
      <c r="D275" s="84" t="s">
        <v>6</v>
      </c>
      <c r="E275" s="131">
        <v>2500</v>
      </c>
      <c r="F275" s="134">
        <f t="shared" si="4"/>
        <v>4.148973369731447</v>
      </c>
      <c r="G275" s="91" t="s">
        <v>310</v>
      </c>
      <c r="H275" s="135">
        <v>5</v>
      </c>
      <c r="I275" s="99" t="s">
        <v>105</v>
      </c>
      <c r="J275" s="78" t="s">
        <v>22</v>
      </c>
      <c r="K275" s="79" t="s">
        <v>759</v>
      </c>
      <c r="L275" s="80">
        <v>602.55870000000004</v>
      </c>
    </row>
    <row r="276" spans="1:12">
      <c r="A276" s="118">
        <v>45209</v>
      </c>
      <c r="B276" s="105" t="s">
        <v>172</v>
      </c>
      <c r="C276" s="93" t="s">
        <v>55</v>
      </c>
      <c r="D276" s="84" t="s">
        <v>6</v>
      </c>
      <c r="E276" s="131">
        <v>1500</v>
      </c>
      <c r="F276" s="134">
        <f t="shared" si="4"/>
        <v>2.4893840218388679</v>
      </c>
      <c r="G276" s="91" t="s">
        <v>311</v>
      </c>
      <c r="H276" s="135">
        <v>5</v>
      </c>
      <c r="I276" s="99" t="s">
        <v>105</v>
      </c>
      <c r="J276" s="78" t="s">
        <v>22</v>
      </c>
      <c r="K276" s="79" t="s">
        <v>759</v>
      </c>
      <c r="L276" s="80">
        <v>602.55870000000004</v>
      </c>
    </row>
    <row r="277" spans="1:12">
      <c r="A277" s="118">
        <v>45209</v>
      </c>
      <c r="B277" s="105" t="s">
        <v>312</v>
      </c>
      <c r="C277" s="93" t="s">
        <v>55</v>
      </c>
      <c r="D277" s="84" t="s">
        <v>6</v>
      </c>
      <c r="E277" s="131">
        <v>2000</v>
      </c>
      <c r="F277" s="134">
        <f t="shared" si="4"/>
        <v>3.3191786957851575</v>
      </c>
      <c r="G277" s="91" t="s">
        <v>177</v>
      </c>
      <c r="H277" s="135">
        <v>5</v>
      </c>
      <c r="I277" s="99" t="s">
        <v>105</v>
      </c>
      <c r="J277" s="78" t="s">
        <v>22</v>
      </c>
      <c r="K277" s="79" t="s">
        <v>759</v>
      </c>
      <c r="L277" s="80">
        <v>602.55870000000004</v>
      </c>
    </row>
    <row r="278" spans="1:12">
      <c r="A278" s="118">
        <v>45209</v>
      </c>
      <c r="B278" s="105" t="s">
        <v>313</v>
      </c>
      <c r="C278" s="93" t="s">
        <v>55</v>
      </c>
      <c r="D278" s="84" t="s">
        <v>6</v>
      </c>
      <c r="E278" s="131">
        <v>2000</v>
      </c>
      <c r="F278" s="134">
        <f t="shared" si="4"/>
        <v>3.3191786957851575</v>
      </c>
      <c r="G278" s="91" t="s">
        <v>177</v>
      </c>
      <c r="H278" s="135">
        <v>5</v>
      </c>
      <c r="I278" s="99" t="s">
        <v>105</v>
      </c>
      <c r="J278" s="78" t="s">
        <v>22</v>
      </c>
      <c r="K278" s="79" t="s">
        <v>759</v>
      </c>
      <c r="L278" s="80">
        <v>602.55870000000004</v>
      </c>
    </row>
    <row r="279" spans="1:12">
      <c r="A279" s="118">
        <v>45209</v>
      </c>
      <c r="B279" s="105" t="s">
        <v>44</v>
      </c>
      <c r="C279" s="93" t="s">
        <v>55</v>
      </c>
      <c r="D279" s="84" t="s">
        <v>6</v>
      </c>
      <c r="E279" s="131">
        <v>1900</v>
      </c>
      <c r="F279" s="134">
        <f t="shared" si="4"/>
        <v>3.1532197609958996</v>
      </c>
      <c r="G279" s="91" t="s">
        <v>177</v>
      </c>
      <c r="H279" s="135">
        <v>5</v>
      </c>
      <c r="I279" s="99" t="s">
        <v>105</v>
      </c>
      <c r="J279" s="78" t="s">
        <v>22</v>
      </c>
      <c r="K279" s="79" t="s">
        <v>759</v>
      </c>
      <c r="L279" s="80">
        <v>602.55870000000004</v>
      </c>
    </row>
    <row r="280" spans="1:12">
      <c r="A280" s="118">
        <v>45209</v>
      </c>
      <c r="B280" s="105" t="s">
        <v>240</v>
      </c>
      <c r="C280" s="91" t="s">
        <v>49</v>
      </c>
      <c r="D280" s="84" t="s">
        <v>6</v>
      </c>
      <c r="E280" s="131">
        <v>2000</v>
      </c>
      <c r="F280" s="134">
        <f t="shared" si="4"/>
        <v>3.3191786957851575</v>
      </c>
      <c r="G280" s="91" t="s">
        <v>177</v>
      </c>
      <c r="H280" s="135">
        <v>5</v>
      </c>
      <c r="I280" s="99" t="s">
        <v>105</v>
      </c>
      <c r="J280" s="78" t="s">
        <v>22</v>
      </c>
      <c r="K280" s="79" t="s">
        <v>759</v>
      </c>
      <c r="L280" s="80">
        <v>602.55870000000004</v>
      </c>
    </row>
    <row r="281" spans="1:12">
      <c r="A281" s="118">
        <v>45209</v>
      </c>
      <c r="B281" s="105" t="s">
        <v>45</v>
      </c>
      <c r="C281" s="91" t="s">
        <v>197</v>
      </c>
      <c r="D281" s="84" t="s">
        <v>6</v>
      </c>
      <c r="E281" s="131">
        <v>5000</v>
      </c>
      <c r="F281" s="134">
        <f t="shared" si="4"/>
        <v>8.2979467394628941</v>
      </c>
      <c r="G281" s="91" t="s">
        <v>177</v>
      </c>
      <c r="H281" s="135">
        <v>5</v>
      </c>
      <c r="I281" s="99" t="s">
        <v>105</v>
      </c>
      <c r="J281" s="78" t="s">
        <v>22</v>
      </c>
      <c r="K281" s="79" t="s">
        <v>759</v>
      </c>
      <c r="L281" s="80">
        <v>602.55870000000004</v>
      </c>
    </row>
    <row r="282" spans="1:12">
      <c r="A282" s="118">
        <v>45209</v>
      </c>
      <c r="B282" s="105" t="s">
        <v>46</v>
      </c>
      <c r="C282" s="91" t="s">
        <v>197</v>
      </c>
      <c r="D282" s="84" t="s">
        <v>6</v>
      </c>
      <c r="E282" s="131">
        <v>8000</v>
      </c>
      <c r="F282" s="134">
        <f t="shared" si="4"/>
        <v>13.27671478314063</v>
      </c>
      <c r="G282" s="91" t="s">
        <v>314</v>
      </c>
      <c r="H282" s="135">
        <v>5</v>
      </c>
      <c r="I282" s="99" t="s">
        <v>105</v>
      </c>
      <c r="J282" s="78" t="s">
        <v>22</v>
      </c>
      <c r="K282" s="79" t="s">
        <v>759</v>
      </c>
      <c r="L282" s="80">
        <v>602.55870000000004</v>
      </c>
    </row>
    <row r="283" spans="1:12">
      <c r="A283" s="118">
        <v>45209</v>
      </c>
      <c r="B283" s="82" t="s">
        <v>76</v>
      </c>
      <c r="C283" s="93" t="s">
        <v>55</v>
      </c>
      <c r="D283" s="107" t="s">
        <v>9</v>
      </c>
      <c r="E283" s="108">
        <v>1850</v>
      </c>
      <c r="F283" s="134">
        <f t="shared" si="4"/>
        <v>3.1031816347631973</v>
      </c>
      <c r="G283" s="107" t="s">
        <v>57</v>
      </c>
      <c r="H283" s="92"/>
      <c r="I283" s="107" t="s">
        <v>16</v>
      </c>
      <c r="J283" s="78" t="s">
        <v>22</v>
      </c>
      <c r="K283" s="79" t="s">
        <v>27</v>
      </c>
      <c r="L283" s="80">
        <v>596.16233199999999</v>
      </c>
    </row>
    <row r="284" spans="1:12">
      <c r="A284" s="118">
        <v>45209</v>
      </c>
      <c r="B284" s="105" t="s">
        <v>44</v>
      </c>
      <c r="C284" s="93" t="s">
        <v>55</v>
      </c>
      <c r="D284" s="97" t="s">
        <v>7</v>
      </c>
      <c r="E284" s="124">
        <v>2000</v>
      </c>
      <c r="F284" s="134">
        <f t="shared" si="4"/>
        <v>3.3547909565007541</v>
      </c>
      <c r="G284" s="105" t="s">
        <v>93</v>
      </c>
      <c r="H284" s="92"/>
      <c r="I284" s="105" t="s">
        <v>56</v>
      </c>
      <c r="J284" s="78" t="s">
        <v>22</v>
      </c>
      <c r="K284" s="79" t="s">
        <v>198</v>
      </c>
      <c r="L284" s="80">
        <v>596.16233199999999</v>
      </c>
    </row>
    <row r="285" spans="1:12">
      <c r="A285" s="118">
        <v>45209</v>
      </c>
      <c r="B285" s="105" t="s">
        <v>45</v>
      </c>
      <c r="C285" s="91" t="s">
        <v>197</v>
      </c>
      <c r="D285" s="97" t="s">
        <v>7</v>
      </c>
      <c r="E285" s="124">
        <v>5000</v>
      </c>
      <c r="F285" s="134">
        <f t="shared" si="4"/>
        <v>8.3869773912518841</v>
      </c>
      <c r="G285" s="105" t="s">
        <v>93</v>
      </c>
      <c r="H285" s="92"/>
      <c r="I285" s="105" t="s">
        <v>56</v>
      </c>
      <c r="J285" s="78" t="s">
        <v>22</v>
      </c>
      <c r="K285" s="79" t="s">
        <v>198</v>
      </c>
      <c r="L285" s="80">
        <v>596.16233199999999</v>
      </c>
    </row>
    <row r="286" spans="1:12">
      <c r="A286" s="118">
        <v>45209</v>
      </c>
      <c r="B286" s="105" t="s">
        <v>757</v>
      </c>
      <c r="C286" s="93" t="s">
        <v>55</v>
      </c>
      <c r="D286" s="97" t="s">
        <v>7</v>
      </c>
      <c r="E286" s="124">
        <v>1500</v>
      </c>
      <c r="F286" s="134">
        <f t="shared" si="4"/>
        <v>2.5160932173755652</v>
      </c>
      <c r="G286" s="105" t="s">
        <v>93</v>
      </c>
      <c r="H286" s="92"/>
      <c r="I286" s="105" t="s">
        <v>56</v>
      </c>
      <c r="J286" s="78" t="s">
        <v>22</v>
      </c>
      <c r="K286" s="79" t="s">
        <v>198</v>
      </c>
      <c r="L286" s="80">
        <v>596.16233199999999</v>
      </c>
    </row>
    <row r="287" spans="1:12">
      <c r="A287" s="118">
        <v>45209</v>
      </c>
      <c r="B287" s="105" t="s">
        <v>162</v>
      </c>
      <c r="C287" s="91" t="s">
        <v>197</v>
      </c>
      <c r="D287" s="97" t="s">
        <v>7</v>
      </c>
      <c r="E287" s="124">
        <v>10000</v>
      </c>
      <c r="F287" s="134">
        <f t="shared" si="4"/>
        <v>16.773954782503768</v>
      </c>
      <c r="G287" s="105" t="s">
        <v>114</v>
      </c>
      <c r="H287" s="92"/>
      <c r="I287" s="105" t="s">
        <v>56</v>
      </c>
      <c r="J287" s="78" t="s">
        <v>22</v>
      </c>
      <c r="K287" s="79" t="s">
        <v>198</v>
      </c>
      <c r="L287" s="80">
        <v>596.16233199999999</v>
      </c>
    </row>
    <row r="288" spans="1:12">
      <c r="A288" s="118">
        <v>45209</v>
      </c>
      <c r="B288" s="105" t="s">
        <v>44</v>
      </c>
      <c r="C288" s="93" t="s">
        <v>55</v>
      </c>
      <c r="D288" s="97" t="s">
        <v>7</v>
      </c>
      <c r="E288" s="124">
        <v>1500</v>
      </c>
      <c r="F288" s="134">
        <f t="shared" si="4"/>
        <v>2.5160932173755652</v>
      </c>
      <c r="G288" s="105" t="s">
        <v>131</v>
      </c>
      <c r="H288" s="92"/>
      <c r="I288" s="105" t="s">
        <v>12</v>
      </c>
      <c r="J288" s="78" t="s">
        <v>22</v>
      </c>
      <c r="K288" s="79" t="s">
        <v>198</v>
      </c>
      <c r="L288" s="80">
        <v>596.16233199999999</v>
      </c>
    </row>
    <row r="289" spans="1:12">
      <c r="A289" s="118">
        <v>45209</v>
      </c>
      <c r="B289" s="105" t="s">
        <v>44</v>
      </c>
      <c r="C289" s="93" t="s">
        <v>55</v>
      </c>
      <c r="D289" s="97" t="s">
        <v>10</v>
      </c>
      <c r="E289" s="123">
        <v>2800</v>
      </c>
      <c r="F289" s="134">
        <f t="shared" si="4"/>
        <v>4.6967073391010556</v>
      </c>
      <c r="G289" s="98" t="s">
        <v>137</v>
      </c>
      <c r="H289" s="92"/>
      <c r="I289" s="99" t="s">
        <v>136</v>
      </c>
      <c r="J289" s="78" t="s">
        <v>22</v>
      </c>
      <c r="K289" s="79" t="s">
        <v>27</v>
      </c>
      <c r="L289" s="80">
        <v>596.16233199999999</v>
      </c>
    </row>
    <row r="290" spans="1:12">
      <c r="A290" s="118">
        <v>45209</v>
      </c>
      <c r="B290" s="105" t="s">
        <v>275</v>
      </c>
      <c r="C290" s="105" t="s">
        <v>149</v>
      </c>
      <c r="D290" s="97" t="s">
        <v>10</v>
      </c>
      <c r="E290" s="123">
        <v>15000</v>
      </c>
      <c r="F290" s="134">
        <f t="shared" si="4"/>
        <v>25.160932173755654</v>
      </c>
      <c r="G290" s="98" t="s">
        <v>234</v>
      </c>
      <c r="H290" s="92"/>
      <c r="I290" s="105" t="s">
        <v>15</v>
      </c>
      <c r="J290" s="78" t="s">
        <v>22</v>
      </c>
      <c r="K290" s="79" t="s">
        <v>27</v>
      </c>
      <c r="L290" s="80">
        <v>596.16233199999999</v>
      </c>
    </row>
    <row r="291" spans="1:12">
      <c r="A291" s="118">
        <v>45209</v>
      </c>
      <c r="B291" s="105" t="s">
        <v>276</v>
      </c>
      <c r="C291" s="105" t="s">
        <v>48</v>
      </c>
      <c r="D291" s="97" t="s">
        <v>10</v>
      </c>
      <c r="E291" s="123">
        <v>4000</v>
      </c>
      <c r="F291" s="134">
        <f t="shared" si="4"/>
        <v>6.7095819130015082</v>
      </c>
      <c r="G291" s="98" t="s">
        <v>277</v>
      </c>
      <c r="H291" s="92"/>
      <c r="I291" s="105" t="s">
        <v>15</v>
      </c>
      <c r="J291" s="78" t="s">
        <v>22</v>
      </c>
      <c r="K291" s="79" t="s">
        <v>27</v>
      </c>
      <c r="L291" s="80">
        <v>596.16233199999999</v>
      </c>
    </row>
    <row r="292" spans="1:12">
      <c r="A292" s="118">
        <v>45209</v>
      </c>
      <c r="B292" s="105" t="s">
        <v>44</v>
      </c>
      <c r="C292" s="93" t="s">
        <v>55</v>
      </c>
      <c r="D292" s="97" t="s">
        <v>10</v>
      </c>
      <c r="E292" s="131">
        <v>2000</v>
      </c>
      <c r="F292" s="134">
        <f t="shared" si="4"/>
        <v>3.3547909565007541</v>
      </c>
      <c r="G292" s="98" t="s">
        <v>58</v>
      </c>
      <c r="H292" s="92"/>
      <c r="I292" s="105" t="s">
        <v>15</v>
      </c>
      <c r="J292" s="78" t="s">
        <v>22</v>
      </c>
      <c r="K292" s="79" t="s">
        <v>27</v>
      </c>
      <c r="L292" s="80">
        <v>596.16233199999999</v>
      </c>
    </row>
    <row r="293" spans="1:12">
      <c r="A293" s="118">
        <v>45209</v>
      </c>
      <c r="B293" s="98" t="s">
        <v>18</v>
      </c>
      <c r="C293" s="98" t="s">
        <v>39</v>
      </c>
      <c r="D293" s="109" t="s">
        <v>9</v>
      </c>
      <c r="E293" s="127">
        <v>5000</v>
      </c>
      <c r="F293" s="134">
        <f t="shared" si="4"/>
        <v>8.3869773912518841</v>
      </c>
      <c r="G293" s="98" t="s">
        <v>485</v>
      </c>
      <c r="H293" s="92"/>
      <c r="I293" s="98" t="s">
        <v>17</v>
      </c>
      <c r="J293" s="78" t="s">
        <v>22</v>
      </c>
      <c r="K293" s="79" t="s">
        <v>27</v>
      </c>
      <c r="L293" s="80">
        <v>596.16233199999999</v>
      </c>
    </row>
    <row r="294" spans="1:12">
      <c r="A294" s="118">
        <v>45209</v>
      </c>
      <c r="B294" s="98" t="s">
        <v>18</v>
      </c>
      <c r="C294" s="98" t="s">
        <v>39</v>
      </c>
      <c r="D294" s="109" t="s">
        <v>9</v>
      </c>
      <c r="E294" s="127">
        <v>5000</v>
      </c>
      <c r="F294" s="134">
        <f t="shared" si="4"/>
        <v>8.3869773912518841</v>
      </c>
      <c r="G294" s="98" t="s">
        <v>486</v>
      </c>
      <c r="H294" s="92"/>
      <c r="I294" s="98" t="s">
        <v>16</v>
      </c>
      <c r="J294" s="78" t="s">
        <v>22</v>
      </c>
      <c r="K294" s="79" t="s">
        <v>27</v>
      </c>
      <c r="L294" s="80">
        <v>596.16233199999999</v>
      </c>
    </row>
    <row r="295" spans="1:12">
      <c r="A295" s="118">
        <v>45209</v>
      </c>
      <c r="B295" s="98" t="s">
        <v>18</v>
      </c>
      <c r="C295" s="98" t="s">
        <v>39</v>
      </c>
      <c r="D295" s="109" t="s">
        <v>7</v>
      </c>
      <c r="E295" s="127">
        <v>5000</v>
      </c>
      <c r="F295" s="134">
        <f t="shared" si="4"/>
        <v>8.3869773912518841</v>
      </c>
      <c r="G295" s="98" t="s">
        <v>487</v>
      </c>
      <c r="H295" s="92"/>
      <c r="I295" s="77" t="s">
        <v>20</v>
      </c>
      <c r="J295" s="78" t="s">
        <v>22</v>
      </c>
      <c r="K295" s="79" t="s">
        <v>198</v>
      </c>
      <c r="L295" s="80">
        <v>596.16233199999999</v>
      </c>
    </row>
    <row r="296" spans="1:12">
      <c r="A296" s="118">
        <v>45209</v>
      </c>
      <c r="B296" s="98" t="s">
        <v>18</v>
      </c>
      <c r="C296" s="98" t="s">
        <v>39</v>
      </c>
      <c r="D296" s="84" t="s">
        <v>6</v>
      </c>
      <c r="E296" s="127">
        <v>5000</v>
      </c>
      <c r="F296" s="134">
        <f t="shared" si="4"/>
        <v>8.2979467394628941</v>
      </c>
      <c r="G296" s="98" t="s">
        <v>488</v>
      </c>
      <c r="H296" s="92"/>
      <c r="I296" s="98" t="s">
        <v>13</v>
      </c>
      <c r="J296" s="78" t="s">
        <v>22</v>
      </c>
      <c r="K296" s="79" t="s">
        <v>759</v>
      </c>
      <c r="L296" s="80">
        <v>602.55870000000004</v>
      </c>
    </row>
    <row r="297" spans="1:12">
      <c r="A297" s="118">
        <v>45209</v>
      </c>
      <c r="B297" s="98" t="s">
        <v>18</v>
      </c>
      <c r="C297" s="98" t="s">
        <v>39</v>
      </c>
      <c r="D297" s="109" t="s">
        <v>8</v>
      </c>
      <c r="E297" s="127">
        <v>2500</v>
      </c>
      <c r="F297" s="134">
        <f t="shared" si="4"/>
        <v>4.1934886956259421</v>
      </c>
      <c r="G297" s="98" t="s">
        <v>489</v>
      </c>
      <c r="H297" s="92"/>
      <c r="I297" s="98" t="s">
        <v>14</v>
      </c>
      <c r="J297" s="78" t="s">
        <v>22</v>
      </c>
      <c r="K297" s="79" t="s">
        <v>198</v>
      </c>
      <c r="L297" s="80">
        <v>596.16233199999999</v>
      </c>
    </row>
    <row r="298" spans="1:12">
      <c r="A298" s="118">
        <v>45209</v>
      </c>
      <c r="B298" s="98" t="s">
        <v>18</v>
      </c>
      <c r="C298" s="98" t="s">
        <v>39</v>
      </c>
      <c r="D298" s="109" t="s">
        <v>7</v>
      </c>
      <c r="E298" s="127">
        <v>2500</v>
      </c>
      <c r="F298" s="134">
        <f t="shared" si="4"/>
        <v>4.1934886956259421</v>
      </c>
      <c r="G298" s="98" t="s">
        <v>490</v>
      </c>
      <c r="H298" s="92"/>
      <c r="I298" s="98" t="s">
        <v>12</v>
      </c>
      <c r="J298" s="78" t="s">
        <v>22</v>
      </c>
      <c r="K298" s="79" t="s">
        <v>198</v>
      </c>
      <c r="L298" s="80">
        <v>596.16233199999999</v>
      </c>
    </row>
    <row r="299" spans="1:12">
      <c r="A299" s="118">
        <v>45209</v>
      </c>
      <c r="B299" s="98" t="s">
        <v>18</v>
      </c>
      <c r="C299" s="98" t="s">
        <v>39</v>
      </c>
      <c r="D299" s="109" t="s">
        <v>7</v>
      </c>
      <c r="E299" s="127">
        <v>2500</v>
      </c>
      <c r="F299" s="134">
        <f t="shared" si="4"/>
        <v>4.1934886956259421</v>
      </c>
      <c r="G299" s="98" t="s">
        <v>491</v>
      </c>
      <c r="H299" s="92"/>
      <c r="I299" s="98" t="s">
        <v>56</v>
      </c>
      <c r="J299" s="78" t="s">
        <v>22</v>
      </c>
      <c r="K299" s="79" t="s">
        <v>198</v>
      </c>
      <c r="L299" s="80">
        <v>596.16233199999999</v>
      </c>
    </row>
    <row r="300" spans="1:12">
      <c r="A300" s="118">
        <v>45209</v>
      </c>
      <c r="B300" s="98" t="s">
        <v>18</v>
      </c>
      <c r="C300" s="98" t="s">
        <v>39</v>
      </c>
      <c r="D300" s="84" t="s">
        <v>6</v>
      </c>
      <c r="E300" s="127">
        <v>2500</v>
      </c>
      <c r="F300" s="134">
        <f t="shared" si="4"/>
        <v>4.148973369731447</v>
      </c>
      <c r="G300" s="98" t="s">
        <v>492</v>
      </c>
      <c r="H300" s="92"/>
      <c r="I300" s="98" t="s">
        <v>25</v>
      </c>
      <c r="J300" s="78" t="s">
        <v>22</v>
      </c>
      <c r="K300" s="79" t="s">
        <v>759</v>
      </c>
      <c r="L300" s="80">
        <v>602.55870000000004</v>
      </c>
    </row>
    <row r="301" spans="1:12">
      <c r="A301" s="118">
        <v>45209</v>
      </c>
      <c r="B301" s="98" t="s">
        <v>18</v>
      </c>
      <c r="C301" s="98" t="s">
        <v>39</v>
      </c>
      <c r="D301" s="84" t="s">
        <v>6</v>
      </c>
      <c r="E301" s="127">
        <v>2500</v>
      </c>
      <c r="F301" s="134">
        <f t="shared" si="4"/>
        <v>4.148973369731447</v>
      </c>
      <c r="G301" s="98" t="s">
        <v>493</v>
      </c>
      <c r="H301" s="92"/>
      <c r="I301" s="98" t="s">
        <v>105</v>
      </c>
      <c r="J301" s="78" t="s">
        <v>22</v>
      </c>
      <c r="K301" s="79" t="s">
        <v>759</v>
      </c>
      <c r="L301" s="80">
        <v>602.55870000000004</v>
      </c>
    </row>
    <row r="302" spans="1:12">
      <c r="A302" s="118">
        <v>45209</v>
      </c>
      <c r="B302" s="98" t="s">
        <v>18</v>
      </c>
      <c r="C302" s="98" t="s">
        <v>39</v>
      </c>
      <c r="D302" s="84" t="s">
        <v>6</v>
      </c>
      <c r="E302" s="127">
        <v>2500</v>
      </c>
      <c r="F302" s="134">
        <f t="shared" si="4"/>
        <v>4.148973369731447</v>
      </c>
      <c r="G302" s="98" t="s">
        <v>494</v>
      </c>
      <c r="H302" s="92"/>
      <c r="I302" s="98" t="s">
        <v>124</v>
      </c>
      <c r="J302" s="78" t="s">
        <v>22</v>
      </c>
      <c r="K302" s="79" t="s">
        <v>759</v>
      </c>
      <c r="L302" s="80">
        <v>602.55870000000004</v>
      </c>
    </row>
    <row r="303" spans="1:12">
      <c r="A303" s="118">
        <v>45209</v>
      </c>
      <c r="B303" s="98" t="s">
        <v>18</v>
      </c>
      <c r="C303" s="98" t="s">
        <v>39</v>
      </c>
      <c r="D303" s="84" t="s">
        <v>6</v>
      </c>
      <c r="E303" s="127">
        <v>2500</v>
      </c>
      <c r="F303" s="134">
        <f t="shared" si="4"/>
        <v>4.148973369731447</v>
      </c>
      <c r="G303" s="98" t="s">
        <v>495</v>
      </c>
      <c r="H303" s="92"/>
      <c r="I303" s="98" t="s">
        <v>43</v>
      </c>
      <c r="J303" s="78" t="s">
        <v>22</v>
      </c>
      <c r="K303" s="79" t="s">
        <v>759</v>
      </c>
      <c r="L303" s="80">
        <v>602.55870000000004</v>
      </c>
    </row>
    <row r="304" spans="1:12">
      <c r="A304" s="118">
        <v>45209</v>
      </c>
      <c r="B304" s="98" t="s">
        <v>18</v>
      </c>
      <c r="C304" s="98" t="s">
        <v>39</v>
      </c>
      <c r="D304" s="109" t="s">
        <v>10</v>
      </c>
      <c r="E304" s="127">
        <v>2500</v>
      </c>
      <c r="F304" s="134">
        <f t="shared" si="4"/>
        <v>4.1934886956259421</v>
      </c>
      <c r="G304" s="98" t="s">
        <v>496</v>
      </c>
      <c r="H304" s="92"/>
      <c r="I304" s="98" t="s">
        <v>136</v>
      </c>
      <c r="J304" s="78" t="s">
        <v>22</v>
      </c>
      <c r="K304" s="79" t="s">
        <v>27</v>
      </c>
      <c r="L304" s="80">
        <v>596.16233199999999</v>
      </c>
    </row>
    <row r="305" spans="1:12">
      <c r="A305" s="118">
        <v>45209</v>
      </c>
      <c r="B305" s="98" t="s">
        <v>18</v>
      </c>
      <c r="C305" s="98" t="s">
        <v>39</v>
      </c>
      <c r="D305" s="109" t="s">
        <v>10</v>
      </c>
      <c r="E305" s="127">
        <v>2500</v>
      </c>
      <c r="F305" s="134">
        <f t="shared" si="4"/>
        <v>4.1934886956259421</v>
      </c>
      <c r="G305" s="98" t="s">
        <v>497</v>
      </c>
      <c r="H305" s="92"/>
      <c r="I305" s="98" t="s">
        <v>15</v>
      </c>
      <c r="J305" s="78" t="s">
        <v>22</v>
      </c>
      <c r="K305" s="79" t="s">
        <v>27</v>
      </c>
      <c r="L305" s="80">
        <v>596.16233199999999</v>
      </c>
    </row>
    <row r="306" spans="1:12">
      <c r="A306" s="118">
        <v>45209</v>
      </c>
      <c r="B306" s="98" t="s">
        <v>18</v>
      </c>
      <c r="C306" s="98" t="s">
        <v>39</v>
      </c>
      <c r="D306" s="84" t="s">
        <v>6</v>
      </c>
      <c r="E306" s="127">
        <v>2500</v>
      </c>
      <c r="F306" s="134">
        <f t="shared" si="4"/>
        <v>4.148973369731447</v>
      </c>
      <c r="G306" s="98" t="s">
        <v>498</v>
      </c>
      <c r="H306" s="92"/>
      <c r="I306" s="98" t="s">
        <v>209</v>
      </c>
      <c r="J306" s="78" t="s">
        <v>22</v>
      </c>
      <c r="K306" s="79" t="s">
        <v>759</v>
      </c>
      <c r="L306" s="80">
        <v>602.55870000000004</v>
      </c>
    </row>
    <row r="307" spans="1:12">
      <c r="A307" s="118">
        <v>45209</v>
      </c>
      <c r="B307" s="98" t="s">
        <v>18</v>
      </c>
      <c r="C307" s="105" t="s">
        <v>195</v>
      </c>
      <c r="D307" s="109" t="s">
        <v>10</v>
      </c>
      <c r="E307" s="127">
        <v>10000</v>
      </c>
      <c r="F307" s="134">
        <f t="shared" si="4"/>
        <v>16.773954782503768</v>
      </c>
      <c r="G307" s="98" t="s">
        <v>499</v>
      </c>
      <c r="H307" s="92"/>
      <c r="I307" s="98" t="s">
        <v>15</v>
      </c>
      <c r="J307" s="78" t="s">
        <v>22</v>
      </c>
      <c r="K307" s="79" t="s">
        <v>27</v>
      </c>
      <c r="L307" s="80">
        <v>596.16233199999999</v>
      </c>
    </row>
    <row r="308" spans="1:12">
      <c r="A308" s="118">
        <v>45209</v>
      </c>
      <c r="B308" s="98" t="s">
        <v>18</v>
      </c>
      <c r="C308" s="105" t="s">
        <v>195</v>
      </c>
      <c r="D308" s="109" t="s">
        <v>10</v>
      </c>
      <c r="E308" s="127">
        <v>10000</v>
      </c>
      <c r="F308" s="134">
        <f t="shared" si="4"/>
        <v>16.773954782503768</v>
      </c>
      <c r="G308" s="98" t="s">
        <v>500</v>
      </c>
      <c r="H308" s="92"/>
      <c r="I308" s="98" t="s">
        <v>136</v>
      </c>
      <c r="J308" s="78" t="s">
        <v>22</v>
      </c>
      <c r="K308" s="79" t="s">
        <v>27</v>
      </c>
      <c r="L308" s="80">
        <v>596.16233199999999</v>
      </c>
    </row>
    <row r="309" spans="1:12" ht="15" customHeight="1">
      <c r="A309" s="118">
        <v>45210</v>
      </c>
      <c r="B309" s="82" t="s">
        <v>243</v>
      </c>
      <c r="C309" s="82" t="s">
        <v>11</v>
      </c>
      <c r="D309" s="82" t="s">
        <v>9</v>
      </c>
      <c r="E309" s="123">
        <v>192373</v>
      </c>
      <c r="F309" s="134">
        <f t="shared" si="4"/>
        <v>322.68560033745979</v>
      </c>
      <c r="G309" s="103" t="s">
        <v>273</v>
      </c>
      <c r="H309" s="83"/>
      <c r="I309" s="77" t="s">
        <v>54</v>
      </c>
      <c r="J309" s="78" t="s">
        <v>22</v>
      </c>
      <c r="K309" s="79" t="s">
        <v>27</v>
      </c>
      <c r="L309" s="80">
        <v>596.16233199999999</v>
      </c>
    </row>
    <row r="310" spans="1:12" ht="15.75" customHeight="1">
      <c r="A310" s="118">
        <v>45210</v>
      </c>
      <c r="B310" s="82" t="s">
        <v>243</v>
      </c>
      <c r="C310" s="82" t="s">
        <v>11</v>
      </c>
      <c r="D310" s="84" t="s">
        <v>8</v>
      </c>
      <c r="E310" s="123">
        <v>58409</v>
      </c>
      <c r="F310" s="134">
        <f t="shared" si="4"/>
        <v>97.974992489126265</v>
      </c>
      <c r="G310" s="103" t="s">
        <v>273</v>
      </c>
      <c r="H310" s="83"/>
      <c r="I310" s="77" t="s">
        <v>54</v>
      </c>
      <c r="J310" s="78" t="s">
        <v>22</v>
      </c>
      <c r="K310" s="79" t="s">
        <v>27</v>
      </c>
      <c r="L310" s="80">
        <v>596.16233199999999</v>
      </c>
    </row>
    <row r="311" spans="1:12" ht="15.75" customHeight="1">
      <c r="A311" s="118">
        <v>45210</v>
      </c>
      <c r="B311" s="82" t="s">
        <v>243</v>
      </c>
      <c r="C311" s="82" t="s">
        <v>11</v>
      </c>
      <c r="D311" s="84" t="s">
        <v>6</v>
      </c>
      <c r="E311" s="123">
        <v>147311</v>
      </c>
      <c r="F311" s="134">
        <f t="shared" si="4"/>
        <v>244.47576642740364</v>
      </c>
      <c r="G311" s="103" t="s">
        <v>273</v>
      </c>
      <c r="H311" s="83"/>
      <c r="I311" s="77" t="s">
        <v>54</v>
      </c>
      <c r="J311" s="78" t="s">
        <v>22</v>
      </c>
      <c r="K311" s="79" t="s">
        <v>759</v>
      </c>
      <c r="L311" s="80">
        <v>602.55870000000004</v>
      </c>
    </row>
    <row r="312" spans="1:12" ht="15.75" customHeight="1">
      <c r="A312" s="118">
        <v>45210</v>
      </c>
      <c r="B312" s="82" t="s">
        <v>243</v>
      </c>
      <c r="C312" s="82" t="s">
        <v>11</v>
      </c>
      <c r="D312" s="84" t="s">
        <v>7</v>
      </c>
      <c r="E312" s="123">
        <v>99514</v>
      </c>
      <c r="F312" s="134">
        <f t="shared" si="4"/>
        <v>166.924333622608</v>
      </c>
      <c r="G312" s="103" t="s">
        <v>273</v>
      </c>
      <c r="H312" s="83"/>
      <c r="I312" s="77" t="s">
        <v>54</v>
      </c>
      <c r="J312" s="78" t="s">
        <v>22</v>
      </c>
      <c r="K312" s="79" t="s">
        <v>198</v>
      </c>
      <c r="L312" s="80">
        <v>596.16233199999999</v>
      </c>
    </row>
    <row r="313" spans="1:12" ht="15.75" customHeight="1">
      <c r="A313" s="118">
        <v>45210</v>
      </c>
      <c r="B313" s="82" t="s">
        <v>243</v>
      </c>
      <c r="C313" s="82" t="s">
        <v>11</v>
      </c>
      <c r="D313" s="84" t="s">
        <v>10</v>
      </c>
      <c r="E313" s="123">
        <v>51833</v>
      </c>
      <c r="F313" s="134">
        <f t="shared" si="4"/>
        <v>86.944439824151786</v>
      </c>
      <c r="G313" s="103" t="s">
        <v>273</v>
      </c>
      <c r="H313" s="83"/>
      <c r="I313" s="77" t="s">
        <v>54</v>
      </c>
      <c r="J313" s="78" t="s">
        <v>22</v>
      </c>
      <c r="K313" s="79" t="s">
        <v>27</v>
      </c>
      <c r="L313" s="80">
        <v>596.16233199999999</v>
      </c>
    </row>
    <row r="314" spans="1:12" ht="15" customHeight="1">
      <c r="A314" s="118">
        <v>45210</v>
      </c>
      <c r="B314" s="82" t="s">
        <v>244</v>
      </c>
      <c r="C314" s="82" t="s">
        <v>11</v>
      </c>
      <c r="D314" s="84" t="s">
        <v>9</v>
      </c>
      <c r="E314" s="123">
        <v>193855</v>
      </c>
      <c r="F314" s="134">
        <f t="shared" si="4"/>
        <v>325.17150043622684</v>
      </c>
      <c r="G314" s="103" t="s">
        <v>274</v>
      </c>
      <c r="H314" s="83"/>
      <c r="I314" s="77" t="s">
        <v>54</v>
      </c>
      <c r="J314" s="78" t="s">
        <v>22</v>
      </c>
      <c r="K314" s="79" t="s">
        <v>27</v>
      </c>
      <c r="L314" s="80">
        <v>596.16233199999999</v>
      </c>
    </row>
    <row r="315" spans="1:12" ht="15.75" customHeight="1">
      <c r="A315" s="118">
        <v>45210</v>
      </c>
      <c r="B315" s="82" t="s">
        <v>244</v>
      </c>
      <c r="C315" s="82" t="s">
        <v>11</v>
      </c>
      <c r="D315" s="84" t="s">
        <v>8</v>
      </c>
      <c r="E315" s="123">
        <v>87465</v>
      </c>
      <c r="F315" s="134">
        <f t="shared" si="4"/>
        <v>146.71339550516922</v>
      </c>
      <c r="G315" s="103" t="s">
        <v>274</v>
      </c>
      <c r="H315" s="83"/>
      <c r="I315" s="77" t="s">
        <v>54</v>
      </c>
      <c r="J315" s="78" t="s">
        <v>22</v>
      </c>
      <c r="K315" s="79" t="s">
        <v>27</v>
      </c>
      <c r="L315" s="80">
        <v>596.16233199999999</v>
      </c>
    </row>
    <row r="316" spans="1:12" ht="15" customHeight="1">
      <c r="A316" s="118">
        <v>45210</v>
      </c>
      <c r="B316" s="82" t="s">
        <v>244</v>
      </c>
      <c r="C316" s="82" t="s">
        <v>11</v>
      </c>
      <c r="D316" s="84" t="s">
        <v>6</v>
      </c>
      <c r="E316" s="123">
        <v>257250</v>
      </c>
      <c r="F316" s="134">
        <f t="shared" si="4"/>
        <v>426.92935974536584</v>
      </c>
      <c r="G316" s="103" t="s">
        <v>274</v>
      </c>
      <c r="H316" s="83"/>
      <c r="I316" s="77" t="s">
        <v>54</v>
      </c>
      <c r="J316" s="78" t="s">
        <v>22</v>
      </c>
      <c r="K316" s="79" t="s">
        <v>759</v>
      </c>
      <c r="L316" s="80">
        <v>602.55870000000004</v>
      </c>
    </row>
    <row r="317" spans="1:12" ht="15.75" customHeight="1">
      <c r="A317" s="118">
        <v>45210</v>
      </c>
      <c r="B317" s="82" t="s">
        <v>244</v>
      </c>
      <c r="C317" s="82" t="s">
        <v>11</v>
      </c>
      <c r="D317" s="84" t="s">
        <v>7</v>
      </c>
      <c r="E317" s="123">
        <v>174930</v>
      </c>
      <c r="F317" s="134">
        <f t="shared" si="4"/>
        <v>293.42679101033843</v>
      </c>
      <c r="G317" s="103" t="s">
        <v>274</v>
      </c>
      <c r="H317" s="83"/>
      <c r="I317" s="77" t="s">
        <v>54</v>
      </c>
      <c r="J317" s="78" t="s">
        <v>22</v>
      </c>
      <c r="K317" s="79" t="s">
        <v>198</v>
      </c>
      <c r="L317" s="80">
        <v>596.16233199999999</v>
      </c>
    </row>
    <row r="318" spans="1:12" ht="15.75" customHeight="1">
      <c r="A318" s="118">
        <v>45210</v>
      </c>
      <c r="B318" s="82" t="s">
        <v>244</v>
      </c>
      <c r="C318" s="82" t="s">
        <v>11</v>
      </c>
      <c r="D318" s="84" t="s">
        <v>10</v>
      </c>
      <c r="E318" s="123">
        <v>101186</v>
      </c>
      <c r="F318" s="134">
        <f t="shared" si="4"/>
        <v>169.72893886224264</v>
      </c>
      <c r="G318" s="103" t="s">
        <v>274</v>
      </c>
      <c r="H318" s="83"/>
      <c r="I318" s="77" t="s">
        <v>54</v>
      </c>
      <c r="J318" s="78" t="s">
        <v>22</v>
      </c>
      <c r="K318" s="79" t="s">
        <v>27</v>
      </c>
      <c r="L318" s="80">
        <v>596.16233199999999</v>
      </c>
    </row>
    <row r="319" spans="1:12">
      <c r="A319" s="118">
        <v>45210</v>
      </c>
      <c r="B319" s="94" t="s">
        <v>44</v>
      </c>
      <c r="C319" s="93" t="s">
        <v>55</v>
      </c>
      <c r="D319" s="97" t="s">
        <v>8</v>
      </c>
      <c r="E319" s="123">
        <v>1600</v>
      </c>
      <c r="F319" s="134">
        <f t="shared" si="4"/>
        <v>2.6838327652006031</v>
      </c>
      <c r="G319" s="98" t="s">
        <v>62</v>
      </c>
      <c r="H319" s="92"/>
      <c r="I319" s="99" t="s">
        <v>14</v>
      </c>
      <c r="J319" s="78" t="s">
        <v>22</v>
      </c>
      <c r="K319" s="79" t="s">
        <v>198</v>
      </c>
      <c r="L319" s="80">
        <v>596.16233199999999</v>
      </c>
    </row>
    <row r="320" spans="1:12">
      <c r="A320" s="118">
        <v>45210</v>
      </c>
      <c r="B320" s="91" t="s">
        <v>44</v>
      </c>
      <c r="C320" s="93" t="s">
        <v>55</v>
      </c>
      <c r="D320" s="101" t="s">
        <v>7</v>
      </c>
      <c r="E320" s="115">
        <v>2000</v>
      </c>
      <c r="F320" s="134">
        <f t="shared" si="4"/>
        <v>3.3547909565007541</v>
      </c>
      <c r="G320" s="111" t="s">
        <v>63</v>
      </c>
      <c r="H320" s="92"/>
      <c r="I320" s="77" t="s">
        <v>20</v>
      </c>
      <c r="J320" s="78" t="s">
        <v>22</v>
      </c>
      <c r="K320" s="79" t="s">
        <v>198</v>
      </c>
      <c r="L320" s="80">
        <v>596.16233199999999</v>
      </c>
    </row>
    <row r="321" spans="1:12">
      <c r="A321" s="118">
        <v>45210</v>
      </c>
      <c r="B321" s="111" t="s">
        <v>65</v>
      </c>
      <c r="C321" s="93" t="s">
        <v>55</v>
      </c>
      <c r="D321" s="101" t="s">
        <v>7</v>
      </c>
      <c r="E321" s="115">
        <v>7000</v>
      </c>
      <c r="F321" s="134">
        <f t="shared" si="4"/>
        <v>11.74176834775264</v>
      </c>
      <c r="G321" s="111" t="s">
        <v>69</v>
      </c>
      <c r="H321" s="92"/>
      <c r="I321" s="77" t="s">
        <v>20</v>
      </c>
      <c r="J321" s="78" t="s">
        <v>22</v>
      </c>
      <c r="K321" s="79" t="s">
        <v>198</v>
      </c>
      <c r="L321" s="80">
        <v>596.16233199999999</v>
      </c>
    </row>
    <row r="322" spans="1:12">
      <c r="A322" s="118">
        <v>45210</v>
      </c>
      <c r="B322" s="111" t="s">
        <v>45</v>
      </c>
      <c r="C322" s="91" t="s">
        <v>197</v>
      </c>
      <c r="D322" s="101" t="s">
        <v>7</v>
      </c>
      <c r="E322" s="115">
        <v>5000</v>
      </c>
      <c r="F322" s="134">
        <f t="shared" ref="F322:F385" si="5">E322/L322</f>
        <v>8.3869773912518841</v>
      </c>
      <c r="G322" s="111" t="s">
        <v>63</v>
      </c>
      <c r="H322" s="92"/>
      <c r="I322" s="77" t="s">
        <v>20</v>
      </c>
      <c r="J322" s="78" t="s">
        <v>22</v>
      </c>
      <c r="K322" s="79" t="s">
        <v>198</v>
      </c>
      <c r="L322" s="80">
        <v>596.16233199999999</v>
      </c>
    </row>
    <row r="323" spans="1:12">
      <c r="A323" s="118">
        <v>45210</v>
      </c>
      <c r="B323" s="91" t="s">
        <v>46</v>
      </c>
      <c r="C323" s="91" t="s">
        <v>197</v>
      </c>
      <c r="D323" s="97" t="s">
        <v>7</v>
      </c>
      <c r="E323" s="115">
        <v>10000</v>
      </c>
      <c r="F323" s="134">
        <f t="shared" si="5"/>
        <v>16.773954782503768</v>
      </c>
      <c r="G323" s="111" t="s">
        <v>86</v>
      </c>
      <c r="H323" s="92"/>
      <c r="I323" s="77" t="s">
        <v>20</v>
      </c>
      <c r="J323" s="78" t="s">
        <v>22</v>
      </c>
      <c r="K323" s="79" t="s">
        <v>198</v>
      </c>
      <c r="L323" s="80">
        <v>596.16233199999999</v>
      </c>
    </row>
    <row r="324" spans="1:12">
      <c r="A324" s="118">
        <v>45210</v>
      </c>
      <c r="B324" s="114" t="s">
        <v>44</v>
      </c>
      <c r="C324" s="93" t="s">
        <v>55</v>
      </c>
      <c r="D324" s="97" t="s">
        <v>9</v>
      </c>
      <c r="E324" s="115">
        <v>2900</v>
      </c>
      <c r="F324" s="134">
        <f t="shared" si="5"/>
        <v>4.8644468869260935</v>
      </c>
      <c r="G324" s="98" t="s">
        <v>85</v>
      </c>
      <c r="H324" s="92"/>
      <c r="I324" s="99" t="s">
        <v>17</v>
      </c>
      <c r="J324" s="78" t="s">
        <v>22</v>
      </c>
      <c r="K324" s="79" t="s">
        <v>27</v>
      </c>
      <c r="L324" s="80">
        <v>596.16233199999999</v>
      </c>
    </row>
    <row r="325" spans="1:12">
      <c r="A325" s="118">
        <v>45210</v>
      </c>
      <c r="B325" s="105" t="s">
        <v>44</v>
      </c>
      <c r="C325" s="93" t="s">
        <v>55</v>
      </c>
      <c r="D325" s="84" t="s">
        <v>6</v>
      </c>
      <c r="E325" s="126">
        <v>1950</v>
      </c>
      <c r="F325" s="134">
        <f t="shared" si="5"/>
        <v>3.2361992283905283</v>
      </c>
      <c r="G325" s="82" t="s">
        <v>130</v>
      </c>
      <c r="H325" s="92"/>
      <c r="I325" s="82" t="s">
        <v>124</v>
      </c>
      <c r="J325" s="78" t="s">
        <v>22</v>
      </c>
      <c r="K325" s="79" t="s">
        <v>759</v>
      </c>
      <c r="L325" s="80">
        <v>602.55870000000004</v>
      </c>
    </row>
    <row r="326" spans="1:12">
      <c r="A326" s="118">
        <v>45210</v>
      </c>
      <c r="B326" s="105" t="s">
        <v>44</v>
      </c>
      <c r="C326" s="93" t="s">
        <v>55</v>
      </c>
      <c r="D326" s="97" t="s">
        <v>7</v>
      </c>
      <c r="E326" s="124">
        <v>1350</v>
      </c>
      <c r="F326" s="134">
        <f t="shared" si="5"/>
        <v>2.2644838956380089</v>
      </c>
      <c r="G326" s="105" t="s">
        <v>387</v>
      </c>
      <c r="H326" s="92"/>
      <c r="I326" s="98" t="s">
        <v>241</v>
      </c>
      <c r="J326" s="78" t="s">
        <v>22</v>
      </c>
      <c r="K326" s="79" t="s">
        <v>198</v>
      </c>
      <c r="L326" s="80">
        <v>596.16233199999999</v>
      </c>
    </row>
    <row r="327" spans="1:12">
      <c r="A327" s="118">
        <v>45210</v>
      </c>
      <c r="B327" s="105" t="s">
        <v>372</v>
      </c>
      <c r="C327" s="93" t="s">
        <v>55</v>
      </c>
      <c r="D327" s="84" t="s">
        <v>6</v>
      </c>
      <c r="E327" s="125">
        <v>3000</v>
      </c>
      <c r="F327" s="134">
        <f t="shared" si="5"/>
        <v>4.9787680436777357</v>
      </c>
      <c r="G327" s="91" t="s">
        <v>370</v>
      </c>
      <c r="H327" s="104">
        <v>6</v>
      </c>
      <c r="I327" s="99" t="s">
        <v>209</v>
      </c>
      <c r="J327" s="78" t="s">
        <v>22</v>
      </c>
      <c r="K327" s="79" t="s">
        <v>759</v>
      </c>
      <c r="L327" s="80">
        <v>602.55870000000004</v>
      </c>
    </row>
    <row r="328" spans="1:12">
      <c r="A328" s="118">
        <v>45210</v>
      </c>
      <c r="B328" s="105" t="s">
        <v>44</v>
      </c>
      <c r="C328" s="93" t="s">
        <v>55</v>
      </c>
      <c r="D328" s="84" t="s">
        <v>6</v>
      </c>
      <c r="E328" s="133">
        <v>1500</v>
      </c>
      <c r="F328" s="134">
        <f t="shared" si="5"/>
        <v>2.4893840218388679</v>
      </c>
      <c r="G328" s="91" t="s">
        <v>370</v>
      </c>
      <c r="H328" s="104">
        <v>6</v>
      </c>
      <c r="I328" s="99" t="s">
        <v>209</v>
      </c>
      <c r="J328" s="78" t="s">
        <v>22</v>
      </c>
      <c r="K328" s="79" t="s">
        <v>759</v>
      </c>
      <c r="L328" s="80">
        <v>602.55870000000004</v>
      </c>
    </row>
    <row r="329" spans="1:12">
      <c r="A329" s="118">
        <v>45210</v>
      </c>
      <c r="B329" s="105" t="s">
        <v>45</v>
      </c>
      <c r="C329" s="91" t="s">
        <v>197</v>
      </c>
      <c r="D329" s="84" t="s">
        <v>6</v>
      </c>
      <c r="E329" s="125">
        <v>3000</v>
      </c>
      <c r="F329" s="134">
        <f t="shared" si="5"/>
        <v>4.9787680436777357</v>
      </c>
      <c r="G329" s="91" t="s">
        <v>370</v>
      </c>
      <c r="H329" s="104">
        <v>6</v>
      </c>
      <c r="I329" s="99" t="s">
        <v>209</v>
      </c>
      <c r="J329" s="78" t="s">
        <v>22</v>
      </c>
      <c r="K329" s="79" t="s">
        <v>759</v>
      </c>
      <c r="L329" s="80">
        <v>602.55870000000004</v>
      </c>
    </row>
    <row r="330" spans="1:12">
      <c r="A330" s="118">
        <v>45210</v>
      </c>
      <c r="B330" s="105" t="s">
        <v>46</v>
      </c>
      <c r="C330" s="91" t="s">
        <v>197</v>
      </c>
      <c r="D330" s="84" t="s">
        <v>6</v>
      </c>
      <c r="E330" s="125">
        <v>8000</v>
      </c>
      <c r="F330" s="134">
        <f t="shared" si="5"/>
        <v>13.27671478314063</v>
      </c>
      <c r="G330" s="91" t="s">
        <v>371</v>
      </c>
      <c r="H330" s="104">
        <v>6</v>
      </c>
      <c r="I330" s="99" t="s">
        <v>209</v>
      </c>
      <c r="J330" s="78" t="s">
        <v>22</v>
      </c>
      <c r="K330" s="79" t="s">
        <v>759</v>
      </c>
      <c r="L330" s="80">
        <v>602.55870000000004</v>
      </c>
    </row>
    <row r="331" spans="1:12">
      <c r="A331" s="118">
        <v>45210</v>
      </c>
      <c r="B331" s="105" t="s">
        <v>46</v>
      </c>
      <c r="C331" s="91" t="s">
        <v>197</v>
      </c>
      <c r="D331" s="84" t="s">
        <v>6</v>
      </c>
      <c r="E331" s="125">
        <v>2000</v>
      </c>
      <c r="F331" s="134">
        <f t="shared" si="5"/>
        <v>3.3191786957851575</v>
      </c>
      <c r="G331" s="91" t="s">
        <v>373</v>
      </c>
      <c r="H331" s="104">
        <v>6</v>
      </c>
      <c r="I331" s="99" t="s">
        <v>209</v>
      </c>
      <c r="J331" s="78" t="s">
        <v>22</v>
      </c>
      <c r="K331" s="79" t="s">
        <v>759</v>
      </c>
      <c r="L331" s="80">
        <v>602.55870000000004</v>
      </c>
    </row>
    <row r="332" spans="1:12">
      <c r="A332" s="118">
        <v>45210</v>
      </c>
      <c r="B332" s="105" t="s">
        <v>742</v>
      </c>
      <c r="C332" s="91" t="s">
        <v>49</v>
      </c>
      <c r="D332" s="84" t="s">
        <v>6</v>
      </c>
      <c r="E332" s="125">
        <v>1500</v>
      </c>
      <c r="F332" s="134">
        <f t="shared" si="5"/>
        <v>2.4893840218388679</v>
      </c>
      <c r="G332" s="91" t="s">
        <v>370</v>
      </c>
      <c r="H332" s="104">
        <v>6</v>
      </c>
      <c r="I332" s="99" t="s">
        <v>209</v>
      </c>
      <c r="J332" s="78" t="s">
        <v>22</v>
      </c>
      <c r="K332" s="79" t="s">
        <v>759</v>
      </c>
      <c r="L332" s="80">
        <v>602.55870000000004</v>
      </c>
    </row>
    <row r="333" spans="1:12">
      <c r="A333" s="118">
        <v>45210</v>
      </c>
      <c r="B333" s="105" t="s">
        <v>65</v>
      </c>
      <c r="C333" s="93" t="s">
        <v>55</v>
      </c>
      <c r="D333" s="84" t="s">
        <v>6</v>
      </c>
      <c r="E333" s="124">
        <v>7000</v>
      </c>
      <c r="F333" s="134">
        <f t="shared" si="5"/>
        <v>11.617125435248051</v>
      </c>
      <c r="G333" s="105" t="s">
        <v>121</v>
      </c>
      <c r="H333" s="92"/>
      <c r="I333" s="105" t="s">
        <v>13</v>
      </c>
      <c r="J333" s="78" t="s">
        <v>22</v>
      </c>
      <c r="K333" s="79" t="s">
        <v>759</v>
      </c>
      <c r="L333" s="80">
        <v>602.55870000000004</v>
      </c>
    </row>
    <row r="334" spans="1:12">
      <c r="A334" s="118">
        <v>45210</v>
      </c>
      <c r="B334" s="105" t="s">
        <v>44</v>
      </c>
      <c r="C334" s="93" t="s">
        <v>55</v>
      </c>
      <c r="D334" s="84" t="s">
        <v>6</v>
      </c>
      <c r="E334" s="124">
        <v>1900</v>
      </c>
      <c r="F334" s="134">
        <f t="shared" si="5"/>
        <v>3.1532197609958996</v>
      </c>
      <c r="G334" s="105" t="s">
        <v>61</v>
      </c>
      <c r="H334" s="92"/>
      <c r="I334" s="105" t="s">
        <v>13</v>
      </c>
      <c r="J334" s="78" t="s">
        <v>22</v>
      </c>
      <c r="K334" s="79" t="s">
        <v>759</v>
      </c>
      <c r="L334" s="80">
        <v>602.55870000000004</v>
      </c>
    </row>
    <row r="335" spans="1:12">
      <c r="A335" s="118">
        <v>45210</v>
      </c>
      <c r="B335" s="105" t="s">
        <v>45</v>
      </c>
      <c r="C335" s="91" t="s">
        <v>197</v>
      </c>
      <c r="D335" s="84" t="s">
        <v>6</v>
      </c>
      <c r="E335" s="124">
        <v>5000</v>
      </c>
      <c r="F335" s="134">
        <f t="shared" si="5"/>
        <v>8.2979467394628941</v>
      </c>
      <c r="G335" s="105" t="s">
        <v>61</v>
      </c>
      <c r="H335" s="92"/>
      <c r="I335" s="105" t="s">
        <v>13</v>
      </c>
      <c r="J335" s="78" t="s">
        <v>22</v>
      </c>
      <c r="K335" s="79" t="s">
        <v>759</v>
      </c>
      <c r="L335" s="80">
        <v>602.55870000000004</v>
      </c>
    </row>
    <row r="336" spans="1:12">
      <c r="A336" s="118">
        <v>45210</v>
      </c>
      <c r="B336" s="105" t="s">
        <v>46</v>
      </c>
      <c r="C336" s="91" t="s">
        <v>197</v>
      </c>
      <c r="D336" s="84" t="s">
        <v>6</v>
      </c>
      <c r="E336" s="124">
        <v>10000</v>
      </c>
      <c r="F336" s="134">
        <f t="shared" si="5"/>
        <v>16.595893478925788</v>
      </c>
      <c r="G336" s="105" t="s">
        <v>122</v>
      </c>
      <c r="H336" s="92"/>
      <c r="I336" s="105" t="s">
        <v>13</v>
      </c>
      <c r="J336" s="78" t="s">
        <v>22</v>
      </c>
      <c r="K336" s="79" t="s">
        <v>759</v>
      </c>
      <c r="L336" s="80">
        <v>602.55870000000004</v>
      </c>
    </row>
    <row r="337" spans="1:12">
      <c r="A337" s="118">
        <v>45210</v>
      </c>
      <c r="B337" s="105" t="s">
        <v>219</v>
      </c>
      <c r="C337" s="93" t="s">
        <v>55</v>
      </c>
      <c r="D337" s="84" t="s">
        <v>6</v>
      </c>
      <c r="E337" s="125">
        <v>2000</v>
      </c>
      <c r="F337" s="134">
        <f t="shared" si="5"/>
        <v>3.3191786957851575</v>
      </c>
      <c r="G337" s="105" t="s">
        <v>153</v>
      </c>
      <c r="H337" s="104">
        <v>4</v>
      </c>
      <c r="I337" s="99" t="s">
        <v>25</v>
      </c>
      <c r="J337" s="78" t="s">
        <v>22</v>
      </c>
      <c r="K337" s="79" t="s">
        <v>759</v>
      </c>
      <c r="L337" s="80">
        <v>602.55870000000004</v>
      </c>
    </row>
    <row r="338" spans="1:12">
      <c r="A338" s="118">
        <v>45210</v>
      </c>
      <c r="B338" s="105" t="s">
        <v>340</v>
      </c>
      <c r="C338" s="93" t="s">
        <v>55</v>
      </c>
      <c r="D338" s="84" t="s">
        <v>6</v>
      </c>
      <c r="E338" s="125">
        <v>2000</v>
      </c>
      <c r="F338" s="134">
        <f t="shared" si="5"/>
        <v>3.3191786957851575</v>
      </c>
      <c r="G338" s="105" t="s">
        <v>153</v>
      </c>
      <c r="H338" s="104">
        <v>4</v>
      </c>
      <c r="I338" s="99" t="s">
        <v>25</v>
      </c>
      <c r="J338" s="78" t="s">
        <v>22</v>
      </c>
      <c r="K338" s="79" t="s">
        <v>759</v>
      </c>
      <c r="L338" s="80">
        <v>602.55870000000004</v>
      </c>
    </row>
    <row r="339" spans="1:12">
      <c r="A339" s="118">
        <v>45210</v>
      </c>
      <c r="B339" s="105" t="s">
        <v>44</v>
      </c>
      <c r="C339" s="93" t="s">
        <v>55</v>
      </c>
      <c r="D339" s="84" t="s">
        <v>6</v>
      </c>
      <c r="E339" s="125">
        <v>1900</v>
      </c>
      <c r="F339" s="134">
        <f t="shared" si="5"/>
        <v>3.1532197609958996</v>
      </c>
      <c r="G339" s="105" t="s">
        <v>153</v>
      </c>
      <c r="H339" s="104">
        <v>4</v>
      </c>
      <c r="I339" s="99" t="s">
        <v>25</v>
      </c>
      <c r="J339" s="78" t="s">
        <v>22</v>
      </c>
      <c r="K339" s="79" t="s">
        <v>759</v>
      </c>
      <c r="L339" s="80">
        <v>602.55870000000004</v>
      </c>
    </row>
    <row r="340" spans="1:12">
      <c r="A340" s="118">
        <v>45210</v>
      </c>
      <c r="B340" s="105" t="s">
        <v>45</v>
      </c>
      <c r="C340" s="91" t="s">
        <v>197</v>
      </c>
      <c r="D340" s="84" t="s">
        <v>6</v>
      </c>
      <c r="E340" s="125">
        <v>5000</v>
      </c>
      <c r="F340" s="134">
        <f t="shared" si="5"/>
        <v>8.2979467394628941</v>
      </c>
      <c r="G340" s="105" t="s">
        <v>153</v>
      </c>
      <c r="H340" s="104">
        <v>4</v>
      </c>
      <c r="I340" s="99" t="s">
        <v>25</v>
      </c>
      <c r="J340" s="78" t="s">
        <v>22</v>
      </c>
      <c r="K340" s="79" t="s">
        <v>759</v>
      </c>
      <c r="L340" s="80">
        <v>602.55870000000004</v>
      </c>
    </row>
    <row r="341" spans="1:12">
      <c r="A341" s="118">
        <v>45210</v>
      </c>
      <c r="B341" s="105" t="s">
        <v>46</v>
      </c>
      <c r="C341" s="91" t="s">
        <v>197</v>
      </c>
      <c r="D341" s="84" t="s">
        <v>6</v>
      </c>
      <c r="E341" s="125">
        <v>10000</v>
      </c>
      <c r="F341" s="134">
        <f t="shared" si="5"/>
        <v>16.595893478925788</v>
      </c>
      <c r="G341" s="105" t="s">
        <v>339</v>
      </c>
      <c r="H341" s="104">
        <v>4</v>
      </c>
      <c r="I341" s="99" t="s">
        <v>25</v>
      </c>
      <c r="J341" s="78" t="s">
        <v>22</v>
      </c>
      <c r="K341" s="79" t="s">
        <v>759</v>
      </c>
      <c r="L341" s="80">
        <v>602.55870000000004</v>
      </c>
    </row>
    <row r="342" spans="1:12">
      <c r="A342" s="118">
        <v>45210</v>
      </c>
      <c r="B342" s="105" t="s">
        <v>240</v>
      </c>
      <c r="C342" s="91" t="s">
        <v>49</v>
      </c>
      <c r="D342" s="84" t="s">
        <v>6</v>
      </c>
      <c r="E342" s="125">
        <v>2100</v>
      </c>
      <c r="F342" s="134">
        <f t="shared" si="5"/>
        <v>3.4851376305744153</v>
      </c>
      <c r="G342" s="105" t="s">
        <v>153</v>
      </c>
      <c r="H342" s="104">
        <v>4</v>
      </c>
      <c r="I342" s="99" t="s">
        <v>25</v>
      </c>
      <c r="J342" s="78" t="s">
        <v>22</v>
      </c>
      <c r="K342" s="79" t="s">
        <v>759</v>
      </c>
      <c r="L342" s="80">
        <v>602.55870000000004</v>
      </c>
    </row>
    <row r="343" spans="1:12">
      <c r="A343" s="118">
        <v>45210</v>
      </c>
      <c r="B343" s="105" t="s">
        <v>44</v>
      </c>
      <c r="C343" s="93" t="s">
        <v>55</v>
      </c>
      <c r="D343" s="84" t="s">
        <v>6</v>
      </c>
      <c r="E343" s="125">
        <v>1950</v>
      </c>
      <c r="F343" s="134">
        <f t="shared" si="5"/>
        <v>3.2361992283905283</v>
      </c>
      <c r="G343" s="98" t="s">
        <v>59</v>
      </c>
      <c r="H343" s="92"/>
      <c r="I343" s="99" t="s">
        <v>43</v>
      </c>
      <c r="J343" s="78" t="s">
        <v>22</v>
      </c>
      <c r="K343" s="79" t="s">
        <v>759</v>
      </c>
      <c r="L343" s="80">
        <v>602.55870000000004</v>
      </c>
    </row>
    <row r="344" spans="1:12">
      <c r="A344" s="118">
        <v>45210</v>
      </c>
      <c r="B344" s="105" t="s">
        <v>187</v>
      </c>
      <c r="C344" s="93" t="s">
        <v>55</v>
      </c>
      <c r="D344" s="84" t="s">
        <v>6</v>
      </c>
      <c r="E344" s="131">
        <v>3500</v>
      </c>
      <c r="F344" s="134">
        <f t="shared" si="5"/>
        <v>5.8085627176240253</v>
      </c>
      <c r="G344" s="91" t="s">
        <v>177</v>
      </c>
      <c r="H344" s="135">
        <v>5</v>
      </c>
      <c r="I344" s="99" t="s">
        <v>105</v>
      </c>
      <c r="J344" s="78" t="s">
        <v>22</v>
      </c>
      <c r="K344" s="79" t="s">
        <v>759</v>
      </c>
      <c r="L344" s="80">
        <v>602.55870000000004</v>
      </c>
    </row>
    <row r="345" spans="1:12">
      <c r="A345" s="118">
        <v>45210</v>
      </c>
      <c r="B345" s="105" t="s">
        <v>188</v>
      </c>
      <c r="C345" s="93" t="s">
        <v>55</v>
      </c>
      <c r="D345" s="84" t="s">
        <v>6</v>
      </c>
      <c r="E345" s="131">
        <v>3500</v>
      </c>
      <c r="F345" s="134">
        <f t="shared" si="5"/>
        <v>5.8085627176240253</v>
      </c>
      <c r="G345" s="91" t="s">
        <v>177</v>
      </c>
      <c r="H345" s="135">
        <v>5</v>
      </c>
      <c r="I345" s="99" t="s">
        <v>105</v>
      </c>
      <c r="J345" s="78" t="s">
        <v>22</v>
      </c>
      <c r="K345" s="79" t="s">
        <v>759</v>
      </c>
      <c r="L345" s="80">
        <v>602.55870000000004</v>
      </c>
    </row>
    <row r="346" spans="1:12">
      <c r="A346" s="118">
        <v>45210</v>
      </c>
      <c r="B346" s="105" t="s">
        <v>44</v>
      </c>
      <c r="C346" s="93" t="s">
        <v>55</v>
      </c>
      <c r="D346" s="84" t="s">
        <v>6</v>
      </c>
      <c r="E346" s="131">
        <v>1850</v>
      </c>
      <c r="F346" s="134">
        <f t="shared" si="5"/>
        <v>3.0702402936012705</v>
      </c>
      <c r="G346" s="91" t="s">
        <v>177</v>
      </c>
      <c r="H346" s="135">
        <v>5</v>
      </c>
      <c r="I346" s="99" t="s">
        <v>105</v>
      </c>
      <c r="J346" s="78" t="s">
        <v>22</v>
      </c>
      <c r="K346" s="79" t="s">
        <v>759</v>
      </c>
      <c r="L346" s="80">
        <v>602.55870000000004</v>
      </c>
    </row>
    <row r="347" spans="1:12">
      <c r="A347" s="118">
        <v>45210</v>
      </c>
      <c r="B347" s="105" t="s">
        <v>240</v>
      </c>
      <c r="C347" s="91" t="s">
        <v>49</v>
      </c>
      <c r="D347" s="84" t="s">
        <v>6</v>
      </c>
      <c r="E347" s="131">
        <v>1000</v>
      </c>
      <c r="F347" s="134">
        <f t="shared" si="5"/>
        <v>1.6595893478925787</v>
      </c>
      <c r="G347" s="91" t="s">
        <v>177</v>
      </c>
      <c r="H347" s="135">
        <v>5</v>
      </c>
      <c r="I347" s="99" t="s">
        <v>105</v>
      </c>
      <c r="J347" s="78" t="s">
        <v>22</v>
      </c>
      <c r="K347" s="79" t="s">
        <v>759</v>
      </c>
      <c r="L347" s="80">
        <v>602.55870000000004</v>
      </c>
    </row>
    <row r="348" spans="1:12">
      <c r="A348" s="118">
        <v>45210</v>
      </c>
      <c r="B348" s="105" t="s">
        <v>45</v>
      </c>
      <c r="C348" s="91" t="s">
        <v>197</v>
      </c>
      <c r="D348" s="84" t="s">
        <v>6</v>
      </c>
      <c r="E348" s="131">
        <v>5000</v>
      </c>
      <c r="F348" s="134">
        <f t="shared" si="5"/>
        <v>8.2979467394628941</v>
      </c>
      <c r="G348" s="91" t="s">
        <v>177</v>
      </c>
      <c r="H348" s="135">
        <v>5</v>
      </c>
      <c r="I348" s="99" t="s">
        <v>105</v>
      </c>
      <c r="J348" s="78" t="s">
        <v>22</v>
      </c>
      <c r="K348" s="79" t="s">
        <v>759</v>
      </c>
      <c r="L348" s="80">
        <v>602.55870000000004</v>
      </c>
    </row>
    <row r="349" spans="1:12">
      <c r="A349" s="118">
        <v>45210</v>
      </c>
      <c r="B349" s="105" t="s">
        <v>46</v>
      </c>
      <c r="C349" s="91" t="s">
        <v>197</v>
      </c>
      <c r="D349" s="84" t="s">
        <v>6</v>
      </c>
      <c r="E349" s="131">
        <v>8000</v>
      </c>
      <c r="F349" s="134">
        <f t="shared" si="5"/>
        <v>13.27671478314063</v>
      </c>
      <c r="G349" s="91" t="s">
        <v>314</v>
      </c>
      <c r="H349" s="135">
        <v>5</v>
      </c>
      <c r="I349" s="99" t="s">
        <v>105</v>
      </c>
      <c r="J349" s="78" t="s">
        <v>22</v>
      </c>
      <c r="K349" s="79" t="s">
        <v>759</v>
      </c>
      <c r="L349" s="80">
        <v>602.55870000000004</v>
      </c>
    </row>
    <row r="350" spans="1:12">
      <c r="A350" s="118">
        <v>45210</v>
      </c>
      <c r="B350" s="82" t="s">
        <v>44</v>
      </c>
      <c r="C350" s="93" t="s">
        <v>55</v>
      </c>
      <c r="D350" s="107" t="s">
        <v>9</v>
      </c>
      <c r="E350" s="108">
        <v>1600</v>
      </c>
      <c r="F350" s="134">
        <f t="shared" si="5"/>
        <v>2.6838327652006031</v>
      </c>
      <c r="G350" s="107" t="s">
        <v>57</v>
      </c>
      <c r="H350" s="92"/>
      <c r="I350" s="107" t="s">
        <v>16</v>
      </c>
      <c r="J350" s="78" t="s">
        <v>22</v>
      </c>
      <c r="K350" s="79" t="s">
        <v>27</v>
      </c>
      <c r="L350" s="80">
        <v>596.16233199999999</v>
      </c>
    </row>
    <row r="351" spans="1:12">
      <c r="A351" s="118">
        <v>45210</v>
      </c>
      <c r="B351" s="105" t="s">
        <v>44</v>
      </c>
      <c r="C351" s="93" t="s">
        <v>55</v>
      </c>
      <c r="D351" s="97" t="s">
        <v>7</v>
      </c>
      <c r="E351" s="124">
        <v>2000</v>
      </c>
      <c r="F351" s="134">
        <f t="shared" si="5"/>
        <v>3.3547909565007541</v>
      </c>
      <c r="G351" s="105" t="s">
        <v>93</v>
      </c>
      <c r="H351" s="92"/>
      <c r="I351" s="105" t="s">
        <v>56</v>
      </c>
      <c r="J351" s="78" t="s">
        <v>22</v>
      </c>
      <c r="K351" s="79" t="s">
        <v>198</v>
      </c>
      <c r="L351" s="80">
        <v>596.16233199999999</v>
      </c>
    </row>
    <row r="352" spans="1:12">
      <c r="A352" s="118">
        <v>45210</v>
      </c>
      <c r="B352" s="105" t="s">
        <v>45</v>
      </c>
      <c r="C352" s="91" t="s">
        <v>197</v>
      </c>
      <c r="D352" s="97" t="s">
        <v>7</v>
      </c>
      <c r="E352" s="124">
        <v>5000</v>
      </c>
      <c r="F352" s="134">
        <f t="shared" si="5"/>
        <v>8.3869773912518841</v>
      </c>
      <c r="G352" s="105" t="s">
        <v>93</v>
      </c>
      <c r="H352" s="92"/>
      <c r="I352" s="105" t="s">
        <v>56</v>
      </c>
      <c r="J352" s="78" t="s">
        <v>22</v>
      </c>
      <c r="K352" s="79" t="s">
        <v>198</v>
      </c>
      <c r="L352" s="80">
        <v>596.16233199999999</v>
      </c>
    </row>
    <row r="353" spans="1:12">
      <c r="A353" s="118">
        <v>45210</v>
      </c>
      <c r="B353" s="105" t="s">
        <v>298</v>
      </c>
      <c r="C353" s="93" t="s">
        <v>55</v>
      </c>
      <c r="D353" s="97" t="s">
        <v>7</v>
      </c>
      <c r="E353" s="124">
        <v>2300</v>
      </c>
      <c r="F353" s="134">
        <f t="shared" si="5"/>
        <v>3.8580095999758672</v>
      </c>
      <c r="G353" s="105" t="s">
        <v>154</v>
      </c>
      <c r="H353" s="92"/>
      <c r="I353" s="105" t="s">
        <v>56</v>
      </c>
      <c r="J353" s="78" t="s">
        <v>22</v>
      </c>
      <c r="K353" s="79" t="s">
        <v>198</v>
      </c>
      <c r="L353" s="80">
        <v>596.16233199999999</v>
      </c>
    </row>
    <row r="354" spans="1:12">
      <c r="A354" s="118">
        <v>45210</v>
      </c>
      <c r="B354" s="105" t="s">
        <v>44</v>
      </c>
      <c r="C354" s="93" t="s">
        <v>55</v>
      </c>
      <c r="D354" s="97" t="s">
        <v>7</v>
      </c>
      <c r="E354" s="124">
        <v>1500</v>
      </c>
      <c r="F354" s="134">
        <f t="shared" si="5"/>
        <v>2.5160932173755652</v>
      </c>
      <c r="G354" s="105" t="s">
        <v>131</v>
      </c>
      <c r="H354" s="92"/>
      <c r="I354" s="105" t="s">
        <v>12</v>
      </c>
      <c r="J354" s="78" t="s">
        <v>22</v>
      </c>
      <c r="K354" s="79" t="s">
        <v>198</v>
      </c>
      <c r="L354" s="80">
        <v>596.16233199999999</v>
      </c>
    </row>
    <row r="355" spans="1:12">
      <c r="A355" s="118">
        <v>45210</v>
      </c>
      <c r="B355" s="105" t="s">
        <v>44</v>
      </c>
      <c r="C355" s="93" t="s">
        <v>55</v>
      </c>
      <c r="D355" s="97" t="s">
        <v>10</v>
      </c>
      <c r="E355" s="123">
        <v>2800</v>
      </c>
      <c r="F355" s="134">
        <f t="shared" si="5"/>
        <v>4.6967073391010556</v>
      </c>
      <c r="G355" s="98" t="s">
        <v>137</v>
      </c>
      <c r="H355" s="92"/>
      <c r="I355" s="99" t="s">
        <v>136</v>
      </c>
      <c r="J355" s="78" t="s">
        <v>22</v>
      </c>
      <c r="K355" s="79" t="s">
        <v>27</v>
      </c>
      <c r="L355" s="80">
        <v>596.16233199999999</v>
      </c>
    </row>
    <row r="356" spans="1:12">
      <c r="A356" s="118">
        <v>45210</v>
      </c>
      <c r="B356" s="105" t="s">
        <v>103</v>
      </c>
      <c r="C356" s="105" t="s">
        <v>84</v>
      </c>
      <c r="D356" s="97" t="s">
        <v>10</v>
      </c>
      <c r="E356" s="123">
        <v>500</v>
      </c>
      <c r="F356" s="134">
        <f t="shared" si="5"/>
        <v>0.83869773912518852</v>
      </c>
      <c r="G356" s="98" t="s">
        <v>137</v>
      </c>
      <c r="H356" s="92"/>
      <c r="I356" s="99" t="s">
        <v>136</v>
      </c>
      <c r="J356" s="78" t="s">
        <v>22</v>
      </c>
      <c r="K356" s="79" t="s">
        <v>27</v>
      </c>
      <c r="L356" s="80">
        <v>596.16233199999999</v>
      </c>
    </row>
    <row r="357" spans="1:12">
      <c r="A357" s="118">
        <v>45210</v>
      </c>
      <c r="B357" s="105" t="s">
        <v>103</v>
      </c>
      <c r="C357" s="105" t="s">
        <v>84</v>
      </c>
      <c r="D357" s="97" t="s">
        <v>10</v>
      </c>
      <c r="E357" s="123">
        <v>500</v>
      </c>
      <c r="F357" s="134">
        <f t="shared" si="5"/>
        <v>0.83869773912518852</v>
      </c>
      <c r="G357" s="98" t="s">
        <v>137</v>
      </c>
      <c r="H357" s="92"/>
      <c r="I357" s="99" t="s">
        <v>136</v>
      </c>
      <c r="J357" s="78" t="s">
        <v>22</v>
      </c>
      <c r="K357" s="79" t="s">
        <v>27</v>
      </c>
      <c r="L357" s="80">
        <v>596.16233199999999</v>
      </c>
    </row>
    <row r="358" spans="1:12">
      <c r="A358" s="118">
        <v>45210</v>
      </c>
      <c r="B358" s="105" t="s">
        <v>103</v>
      </c>
      <c r="C358" s="105" t="s">
        <v>84</v>
      </c>
      <c r="D358" s="97" t="s">
        <v>10</v>
      </c>
      <c r="E358" s="131">
        <v>500</v>
      </c>
      <c r="F358" s="134">
        <f t="shared" si="5"/>
        <v>0.83869773912518852</v>
      </c>
      <c r="G358" s="98" t="s">
        <v>137</v>
      </c>
      <c r="H358" s="92"/>
      <c r="I358" s="99" t="s">
        <v>136</v>
      </c>
      <c r="J358" s="78" t="s">
        <v>22</v>
      </c>
      <c r="K358" s="79" t="s">
        <v>27</v>
      </c>
      <c r="L358" s="80">
        <v>596.16233199999999</v>
      </c>
    </row>
    <row r="359" spans="1:12">
      <c r="A359" s="118">
        <v>45210</v>
      </c>
      <c r="B359" s="105" t="s">
        <v>44</v>
      </c>
      <c r="C359" s="93" t="s">
        <v>55</v>
      </c>
      <c r="D359" s="97" t="s">
        <v>10</v>
      </c>
      <c r="E359" s="131">
        <v>2800</v>
      </c>
      <c r="F359" s="134">
        <f t="shared" si="5"/>
        <v>4.6967073391010556</v>
      </c>
      <c r="G359" s="98" t="s">
        <v>58</v>
      </c>
      <c r="H359" s="92"/>
      <c r="I359" s="105" t="s">
        <v>15</v>
      </c>
      <c r="J359" s="78" t="s">
        <v>22</v>
      </c>
      <c r="K359" s="79" t="s">
        <v>27</v>
      </c>
      <c r="L359" s="80">
        <v>596.16233199999999</v>
      </c>
    </row>
    <row r="360" spans="1:12">
      <c r="A360" s="118">
        <v>45210</v>
      </c>
      <c r="B360" s="98" t="s">
        <v>18</v>
      </c>
      <c r="C360" s="98" t="s">
        <v>39</v>
      </c>
      <c r="D360" s="109" t="s">
        <v>9</v>
      </c>
      <c r="E360" s="127">
        <v>5000</v>
      </c>
      <c r="F360" s="134">
        <f t="shared" si="5"/>
        <v>8.3869773912518841</v>
      </c>
      <c r="G360" s="98" t="s">
        <v>501</v>
      </c>
      <c r="H360" s="92"/>
      <c r="I360" s="98" t="s">
        <v>17</v>
      </c>
      <c r="J360" s="78" t="s">
        <v>22</v>
      </c>
      <c r="K360" s="79" t="s">
        <v>27</v>
      </c>
      <c r="L360" s="80">
        <v>596.16233199999999</v>
      </c>
    </row>
    <row r="361" spans="1:12">
      <c r="A361" s="118">
        <v>45210</v>
      </c>
      <c r="B361" s="98" t="s">
        <v>18</v>
      </c>
      <c r="C361" s="98" t="s">
        <v>39</v>
      </c>
      <c r="D361" s="109" t="s">
        <v>9</v>
      </c>
      <c r="E361" s="127">
        <v>5000</v>
      </c>
      <c r="F361" s="134">
        <f t="shared" si="5"/>
        <v>8.3869773912518841</v>
      </c>
      <c r="G361" s="98" t="s">
        <v>502</v>
      </c>
      <c r="H361" s="92"/>
      <c r="I361" s="98" t="s">
        <v>16</v>
      </c>
      <c r="J361" s="78" t="s">
        <v>22</v>
      </c>
      <c r="K361" s="79" t="s">
        <v>27</v>
      </c>
      <c r="L361" s="80">
        <v>596.16233199999999</v>
      </c>
    </row>
    <row r="362" spans="1:12">
      <c r="A362" s="118">
        <v>45210</v>
      </c>
      <c r="B362" s="98" t="s">
        <v>18</v>
      </c>
      <c r="C362" s="98" t="s">
        <v>39</v>
      </c>
      <c r="D362" s="109" t="s">
        <v>7</v>
      </c>
      <c r="E362" s="127">
        <v>5000</v>
      </c>
      <c r="F362" s="134">
        <f t="shared" si="5"/>
        <v>8.3869773912518841</v>
      </c>
      <c r="G362" s="98" t="s">
        <v>503</v>
      </c>
      <c r="H362" s="92"/>
      <c r="I362" s="77" t="s">
        <v>20</v>
      </c>
      <c r="J362" s="78" t="s">
        <v>22</v>
      </c>
      <c r="K362" s="79" t="s">
        <v>198</v>
      </c>
      <c r="L362" s="80">
        <v>596.16233199999999</v>
      </c>
    </row>
    <row r="363" spans="1:12">
      <c r="A363" s="118">
        <v>45210</v>
      </c>
      <c r="B363" s="98" t="s">
        <v>18</v>
      </c>
      <c r="C363" s="98" t="s">
        <v>39</v>
      </c>
      <c r="D363" s="84" t="s">
        <v>6</v>
      </c>
      <c r="E363" s="127">
        <v>5000</v>
      </c>
      <c r="F363" s="134">
        <f t="shared" si="5"/>
        <v>8.2979467394628941</v>
      </c>
      <c r="G363" s="98" t="s">
        <v>504</v>
      </c>
      <c r="H363" s="92"/>
      <c r="I363" s="98" t="s">
        <v>13</v>
      </c>
      <c r="J363" s="78" t="s">
        <v>22</v>
      </c>
      <c r="K363" s="79" t="s">
        <v>759</v>
      </c>
      <c r="L363" s="80">
        <v>602.55870000000004</v>
      </c>
    </row>
    <row r="364" spans="1:12">
      <c r="A364" s="118">
        <v>45210</v>
      </c>
      <c r="B364" s="98" t="s">
        <v>18</v>
      </c>
      <c r="C364" s="98" t="s">
        <v>39</v>
      </c>
      <c r="D364" s="109" t="s">
        <v>8</v>
      </c>
      <c r="E364" s="127">
        <v>2500</v>
      </c>
      <c r="F364" s="134">
        <f t="shared" si="5"/>
        <v>4.1934886956259421</v>
      </c>
      <c r="G364" s="98" t="s">
        <v>505</v>
      </c>
      <c r="H364" s="92"/>
      <c r="I364" s="98" t="s">
        <v>14</v>
      </c>
      <c r="J364" s="78" t="s">
        <v>22</v>
      </c>
      <c r="K364" s="79" t="s">
        <v>198</v>
      </c>
      <c r="L364" s="80">
        <v>596.16233199999999</v>
      </c>
    </row>
    <row r="365" spans="1:12">
      <c r="A365" s="118">
        <v>45210</v>
      </c>
      <c r="B365" s="98" t="s">
        <v>18</v>
      </c>
      <c r="C365" s="98" t="s">
        <v>39</v>
      </c>
      <c r="D365" s="109" t="s">
        <v>7</v>
      </c>
      <c r="E365" s="127">
        <v>2500</v>
      </c>
      <c r="F365" s="134">
        <f t="shared" si="5"/>
        <v>4.1934886956259421</v>
      </c>
      <c r="G365" s="98" t="s">
        <v>506</v>
      </c>
      <c r="H365" s="92"/>
      <c r="I365" s="98" t="s">
        <v>12</v>
      </c>
      <c r="J365" s="78" t="s">
        <v>22</v>
      </c>
      <c r="K365" s="79" t="s">
        <v>198</v>
      </c>
      <c r="L365" s="80">
        <v>596.16233199999999</v>
      </c>
    </row>
    <row r="366" spans="1:12">
      <c r="A366" s="118">
        <v>45210</v>
      </c>
      <c r="B366" s="98" t="s">
        <v>18</v>
      </c>
      <c r="C366" s="98" t="s">
        <v>39</v>
      </c>
      <c r="D366" s="109" t="s">
        <v>7</v>
      </c>
      <c r="E366" s="127">
        <v>2500</v>
      </c>
      <c r="F366" s="134">
        <f t="shared" si="5"/>
        <v>4.1934886956259421</v>
      </c>
      <c r="G366" s="98" t="s">
        <v>507</v>
      </c>
      <c r="H366" s="92"/>
      <c r="I366" s="98" t="s">
        <v>56</v>
      </c>
      <c r="J366" s="78" t="s">
        <v>22</v>
      </c>
      <c r="K366" s="79" t="s">
        <v>198</v>
      </c>
      <c r="L366" s="80">
        <v>596.16233199999999</v>
      </c>
    </row>
    <row r="367" spans="1:12">
      <c r="A367" s="118">
        <v>45210</v>
      </c>
      <c r="B367" s="98" t="s">
        <v>18</v>
      </c>
      <c r="C367" s="98" t="s">
        <v>39</v>
      </c>
      <c r="D367" s="109" t="s">
        <v>7</v>
      </c>
      <c r="E367" s="127">
        <v>2500</v>
      </c>
      <c r="F367" s="134">
        <f t="shared" si="5"/>
        <v>4.1934886956259421</v>
      </c>
      <c r="G367" s="98" t="s">
        <v>508</v>
      </c>
      <c r="H367" s="92"/>
      <c r="I367" s="98" t="s">
        <v>241</v>
      </c>
      <c r="J367" s="78" t="s">
        <v>22</v>
      </c>
      <c r="K367" s="79" t="s">
        <v>198</v>
      </c>
      <c r="L367" s="80">
        <v>596.16233199999999</v>
      </c>
    </row>
    <row r="368" spans="1:12">
      <c r="A368" s="118">
        <v>45210</v>
      </c>
      <c r="B368" s="98" t="s">
        <v>18</v>
      </c>
      <c r="C368" s="98" t="s">
        <v>39</v>
      </c>
      <c r="D368" s="84" t="s">
        <v>6</v>
      </c>
      <c r="E368" s="127">
        <v>2500</v>
      </c>
      <c r="F368" s="134">
        <f t="shared" si="5"/>
        <v>4.148973369731447</v>
      </c>
      <c r="G368" s="98" t="s">
        <v>509</v>
      </c>
      <c r="H368" s="92"/>
      <c r="I368" s="98" t="s">
        <v>25</v>
      </c>
      <c r="J368" s="78" t="s">
        <v>22</v>
      </c>
      <c r="K368" s="79" t="s">
        <v>759</v>
      </c>
      <c r="L368" s="80">
        <v>602.55870000000004</v>
      </c>
    </row>
    <row r="369" spans="1:12">
      <c r="A369" s="118">
        <v>45210</v>
      </c>
      <c r="B369" s="98" t="s">
        <v>18</v>
      </c>
      <c r="C369" s="98" t="s">
        <v>39</v>
      </c>
      <c r="D369" s="84" t="s">
        <v>6</v>
      </c>
      <c r="E369" s="127">
        <v>2500</v>
      </c>
      <c r="F369" s="134">
        <f t="shared" si="5"/>
        <v>4.148973369731447</v>
      </c>
      <c r="G369" s="98" t="s">
        <v>510</v>
      </c>
      <c r="H369" s="92"/>
      <c r="I369" s="98" t="s">
        <v>105</v>
      </c>
      <c r="J369" s="78" t="s">
        <v>22</v>
      </c>
      <c r="K369" s="79" t="s">
        <v>759</v>
      </c>
      <c r="L369" s="80">
        <v>602.55870000000004</v>
      </c>
    </row>
    <row r="370" spans="1:12">
      <c r="A370" s="118">
        <v>45210</v>
      </c>
      <c r="B370" s="98" t="s">
        <v>18</v>
      </c>
      <c r="C370" s="98" t="s">
        <v>39</v>
      </c>
      <c r="D370" s="84" t="s">
        <v>6</v>
      </c>
      <c r="E370" s="127">
        <v>2500</v>
      </c>
      <c r="F370" s="134">
        <f t="shared" si="5"/>
        <v>4.148973369731447</v>
      </c>
      <c r="G370" s="98" t="s">
        <v>511</v>
      </c>
      <c r="H370" s="92"/>
      <c r="I370" s="98" t="s">
        <v>124</v>
      </c>
      <c r="J370" s="78" t="s">
        <v>22</v>
      </c>
      <c r="K370" s="79" t="s">
        <v>759</v>
      </c>
      <c r="L370" s="80">
        <v>602.55870000000004</v>
      </c>
    </row>
    <row r="371" spans="1:12">
      <c r="A371" s="118">
        <v>45210</v>
      </c>
      <c r="B371" s="98" t="s">
        <v>18</v>
      </c>
      <c r="C371" s="98" t="s">
        <v>39</v>
      </c>
      <c r="D371" s="84" t="s">
        <v>6</v>
      </c>
      <c r="E371" s="127">
        <v>2500</v>
      </c>
      <c r="F371" s="134">
        <f t="shared" si="5"/>
        <v>4.148973369731447</v>
      </c>
      <c r="G371" s="98" t="s">
        <v>512</v>
      </c>
      <c r="H371" s="92"/>
      <c r="I371" s="98" t="s">
        <v>209</v>
      </c>
      <c r="J371" s="78" t="s">
        <v>22</v>
      </c>
      <c r="K371" s="79" t="s">
        <v>759</v>
      </c>
      <c r="L371" s="80">
        <v>602.55870000000004</v>
      </c>
    </row>
    <row r="372" spans="1:12">
      <c r="A372" s="118">
        <v>45210</v>
      </c>
      <c r="B372" s="98" t="s">
        <v>18</v>
      </c>
      <c r="C372" s="98" t="s">
        <v>39</v>
      </c>
      <c r="D372" s="84" t="s">
        <v>6</v>
      </c>
      <c r="E372" s="127">
        <v>2500</v>
      </c>
      <c r="F372" s="134">
        <f t="shared" si="5"/>
        <v>4.148973369731447</v>
      </c>
      <c r="G372" s="98" t="s">
        <v>513</v>
      </c>
      <c r="H372" s="92"/>
      <c r="I372" s="98" t="s">
        <v>43</v>
      </c>
      <c r="J372" s="78" t="s">
        <v>22</v>
      </c>
      <c r="K372" s="79" t="s">
        <v>759</v>
      </c>
      <c r="L372" s="80">
        <v>602.55870000000004</v>
      </c>
    </row>
    <row r="373" spans="1:12">
      <c r="A373" s="118">
        <v>45210</v>
      </c>
      <c r="B373" s="98" t="s">
        <v>18</v>
      </c>
      <c r="C373" s="98" t="s">
        <v>39</v>
      </c>
      <c r="D373" s="109" t="s">
        <v>10</v>
      </c>
      <c r="E373" s="127">
        <v>2500</v>
      </c>
      <c r="F373" s="134">
        <f t="shared" si="5"/>
        <v>4.1934886956259421</v>
      </c>
      <c r="G373" s="98" t="s">
        <v>514</v>
      </c>
      <c r="H373" s="92"/>
      <c r="I373" s="98" t="s">
        <v>136</v>
      </c>
      <c r="J373" s="78" t="s">
        <v>22</v>
      </c>
      <c r="K373" s="79" t="s">
        <v>27</v>
      </c>
      <c r="L373" s="80">
        <v>596.16233199999999</v>
      </c>
    </row>
    <row r="374" spans="1:12">
      <c r="A374" s="118">
        <v>45210</v>
      </c>
      <c r="B374" s="98" t="s">
        <v>18</v>
      </c>
      <c r="C374" s="98" t="s">
        <v>39</v>
      </c>
      <c r="D374" s="109" t="s">
        <v>10</v>
      </c>
      <c r="E374" s="127">
        <v>2500</v>
      </c>
      <c r="F374" s="134">
        <f t="shared" si="5"/>
        <v>4.1934886956259421</v>
      </c>
      <c r="G374" s="98" t="s">
        <v>515</v>
      </c>
      <c r="H374" s="92"/>
      <c r="I374" s="98" t="s">
        <v>15</v>
      </c>
      <c r="J374" s="78" t="s">
        <v>22</v>
      </c>
      <c r="K374" s="79" t="s">
        <v>27</v>
      </c>
      <c r="L374" s="80">
        <v>596.16233199999999</v>
      </c>
    </row>
    <row r="375" spans="1:12">
      <c r="A375" s="118">
        <v>45211</v>
      </c>
      <c r="B375" s="94" t="s">
        <v>44</v>
      </c>
      <c r="C375" s="93" t="s">
        <v>55</v>
      </c>
      <c r="D375" s="97" t="s">
        <v>8</v>
      </c>
      <c r="E375" s="123">
        <v>1500</v>
      </c>
      <c r="F375" s="134">
        <f t="shared" si="5"/>
        <v>2.5160932173755652</v>
      </c>
      <c r="G375" s="98" t="s">
        <v>62</v>
      </c>
      <c r="H375" s="92"/>
      <c r="I375" s="99" t="s">
        <v>14</v>
      </c>
      <c r="J375" s="78" t="s">
        <v>22</v>
      </c>
      <c r="K375" s="79" t="s">
        <v>198</v>
      </c>
      <c r="L375" s="80">
        <v>596.16233199999999</v>
      </c>
    </row>
    <row r="376" spans="1:12">
      <c r="A376" s="118">
        <v>45211</v>
      </c>
      <c r="B376" s="94" t="s">
        <v>212</v>
      </c>
      <c r="C376" s="93" t="s">
        <v>47</v>
      </c>
      <c r="D376" s="97" t="s">
        <v>8</v>
      </c>
      <c r="E376" s="123">
        <v>10000</v>
      </c>
      <c r="F376" s="134">
        <f t="shared" si="5"/>
        <v>16.773954782503768</v>
      </c>
      <c r="G376" s="98" t="s">
        <v>62</v>
      </c>
      <c r="H376" s="92"/>
      <c r="I376" s="99" t="s">
        <v>14</v>
      </c>
      <c r="J376" s="78" t="s">
        <v>22</v>
      </c>
      <c r="K376" s="79" t="s">
        <v>198</v>
      </c>
      <c r="L376" s="80">
        <v>596.16233199999999</v>
      </c>
    </row>
    <row r="377" spans="1:12">
      <c r="A377" s="118">
        <v>45211</v>
      </c>
      <c r="B377" s="91" t="s">
        <v>44</v>
      </c>
      <c r="C377" s="93" t="s">
        <v>55</v>
      </c>
      <c r="D377" s="97" t="s">
        <v>7</v>
      </c>
      <c r="E377" s="115">
        <v>2000</v>
      </c>
      <c r="F377" s="134">
        <f t="shared" si="5"/>
        <v>3.3547909565007541</v>
      </c>
      <c r="G377" s="111" t="s">
        <v>63</v>
      </c>
      <c r="H377" s="92"/>
      <c r="I377" s="77" t="s">
        <v>20</v>
      </c>
      <c r="J377" s="78" t="s">
        <v>22</v>
      </c>
      <c r="K377" s="79" t="s">
        <v>198</v>
      </c>
      <c r="L377" s="80">
        <v>596.16233199999999</v>
      </c>
    </row>
    <row r="378" spans="1:12">
      <c r="A378" s="118">
        <v>45211</v>
      </c>
      <c r="B378" s="91" t="s">
        <v>45</v>
      </c>
      <c r="C378" s="91" t="s">
        <v>197</v>
      </c>
      <c r="D378" s="101" t="s">
        <v>7</v>
      </c>
      <c r="E378" s="115">
        <v>5000</v>
      </c>
      <c r="F378" s="134">
        <f t="shared" si="5"/>
        <v>8.3869773912518841</v>
      </c>
      <c r="G378" s="111" t="s">
        <v>63</v>
      </c>
      <c r="H378" s="92"/>
      <c r="I378" s="77" t="s">
        <v>20</v>
      </c>
      <c r="J378" s="78" t="s">
        <v>22</v>
      </c>
      <c r="K378" s="79" t="s">
        <v>198</v>
      </c>
      <c r="L378" s="80">
        <v>596.16233199999999</v>
      </c>
    </row>
    <row r="379" spans="1:12">
      <c r="A379" s="118">
        <v>45211</v>
      </c>
      <c r="B379" s="91" t="s">
        <v>46</v>
      </c>
      <c r="C379" s="91" t="s">
        <v>197</v>
      </c>
      <c r="D379" s="101" t="s">
        <v>7</v>
      </c>
      <c r="E379" s="115">
        <v>10000</v>
      </c>
      <c r="F379" s="134">
        <f t="shared" si="5"/>
        <v>16.773954782503768</v>
      </c>
      <c r="G379" s="111" t="s">
        <v>86</v>
      </c>
      <c r="H379" s="92"/>
      <c r="I379" s="77" t="s">
        <v>20</v>
      </c>
      <c r="J379" s="78" t="s">
        <v>22</v>
      </c>
      <c r="K379" s="79" t="s">
        <v>198</v>
      </c>
      <c r="L379" s="80">
        <v>596.16233199999999</v>
      </c>
    </row>
    <row r="380" spans="1:12">
      <c r="A380" s="118">
        <v>45211</v>
      </c>
      <c r="B380" s="114" t="s">
        <v>44</v>
      </c>
      <c r="C380" s="93" t="s">
        <v>55</v>
      </c>
      <c r="D380" s="97" t="s">
        <v>9</v>
      </c>
      <c r="E380" s="115">
        <v>2900</v>
      </c>
      <c r="F380" s="134">
        <f t="shared" si="5"/>
        <v>4.8644468869260935</v>
      </c>
      <c r="G380" s="98" t="s">
        <v>85</v>
      </c>
      <c r="H380" s="92"/>
      <c r="I380" s="99" t="s">
        <v>17</v>
      </c>
      <c r="J380" s="78" t="s">
        <v>22</v>
      </c>
      <c r="K380" s="79" t="s">
        <v>27</v>
      </c>
      <c r="L380" s="80">
        <v>596.16233199999999</v>
      </c>
    </row>
    <row r="381" spans="1:12">
      <c r="A381" s="118">
        <v>45211</v>
      </c>
      <c r="B381" s="105" t="s">
        <v>44</v>
      </c>
      <c r="C381" s="93" t="s">
        <v>55</v>
      </c>
      <c r="D381" s="84" t="s">
        <v>6</v>
      </c>
      <c r="E381" s="126">
        <v>1950</v>
      </c>
      <c r="F381" s="134">
        <f t="shared" si="5"/>
        <v>3.2361992283905283</v>
      </c>
      <c r="G381" s="82" t="s">
        <v>130</v>
      </c>
      <c r="H381" s="92"/>
      <c r="I381" s="82" t="s">
        <v>124</v>
      </c>
      <c r="J381" s="78" t="s">
        <v>22</v>
      </c>
      <c r="K381" s="79" t="s">
        <v>759</v>
      </c>
      <c r="L381" s="80">
        <v>602.55870000000004</v>
      </c>
    </row>
    <row r="382" spans="1:12">
      <c r="A382" s="118">
        <v>45211</v>
      </c>
      <c r="B382" s="105" t="s">
        <v>44</v>
      </c>
      <c r="C382" s="93" t="s">
        <v>55</v>
      </c>
      <c r="D382" s="97" t="s">
        <v>7</v>
      </c>
      <c r="E382" s="124">
        <v>1350</v>
      </c>
      <c r="F382" s="134">
        <f t="shared" si="5"/>
        <v>2.2644838956380089</v>
      </c>
      <c r="G382" s="105" t="s">
        <v>387</v>
      </c>
      <c r="H382" s="92"/>
      <c r="I382" s="98" t="s">
        <v>241</v>
      </c>
      <c r="J382" s="78" t="s">
        <v>22</v>
      </c>
      <c r="K382" s="79" t="s">
        <v>198</v>
      </c>
      <c r="L382" s="80">
        <v>596.16233199999999</v>
      </c>
    </row>
    <row r="383" spans="1:12">
      <c r="A383" s="118">
        <v>45211</v>
      </c>
      <c r="B383" s="105" t="s">
        <v>374</v>
      </c>
      <c r="C383" s="93" t="s">
        <v>55</v>
      </c>
      <c r="D383" s="84" t="s">
        <v>6</v>
      </c>
      <c r="E383" s="125">
        <v>3000</v>
      </c>
      <c r="F383" s="134">
        <f t="shared" si="5"/>
        <v>4.9787680436777357</v>
      </c>
      <c r="G383" s="91" t="s">
        <v>370</v>
      </c>
      <c r="H383" s="104">
        <v>6</v>
      </c>
      <c r="I383" s="99" t="s">
        <v>209</v>
      </c>
      <c r="J383" s="78" t="s">
        <v>22</v>
      </c>
      <c r="K383" s="79" t="s">
        <v>759</v>
      </c>
      <c r="L383" s="80">
        <v>602.55870000000004</v>
      </c>
    </row>
    <row r="384" spans="1:12">
      <c r="A384" s="118">
        <v>45211</v>
      </c>
      <c r="B384" s="105" t="s">
        <v>758</v>
      </c>
      <c r="C384" s="93" t="s">
        <v>55</v>
      </c>
      <c r="D384" s="84" t="s">
        <v>6</v>
      </c>
      <c r="E384" s="125">
        <v>3500</v>
      </c>
      <c r="F384" s="134">
        <f t="shared" si="5"/>
        <v>5.8085627176240253</v>
      </c>
      <c r="G384" s="91" t="s">
        <v>375</v>
      </c>
      <c r="H384" s="104">
        <v>6</v>
      </c>
      <c r="I384" s="99" t="s">
        <v>209</v>
      </c>
      <c r="J384" s="78" t="s">
        <v>22</v>
      </c>
      <c r="K384" s="79" t="s">
        <v>759</v>
      </c>
      <c r="L384" s="80">
        <v>602.55870000000004</v>
      </c>
    </row>
    <row r="385" spans="1:12">
      <c r="A385" s="118">
        <v>45211</v>
      </c>
      <c r="B385" s="105" t="s">
        <v>45</v>
      </c>
      <c r="C385" s="91" t="s">
        <v>197</v>
      </c>
      <c r="D385" s="84" t="s">
        <v>6</v>
      </c>
      <c r="E385" s="125">
        <v>3000</v>
      </c>
      <c r="F385" s="134">
        <f t="shared" si="5"/>
        <v>4.9787680436777357</v>
      </c>
      <c r="G385" s="91" t="s">
        <v>370</v>
      </c>
      <c r="H385" s="104">
        <v>6</v>
      </c>
      <c r="I385" s="99" t="s">
        <v>209</v>
      </c>
      <c r="J385" s="78" t="s">
        <v>22</v>
      </c>
      <c r="K385" s="79" t="s">
        <v>759</v>
      </c>
      <c r="L385" s="80">
        <v>602.55870000000004</v>
      </c>
    </row>
    <row r="386" spans="1:12">
      <c r="A386" s="118">
        <v>45211</v>
      </c>
      <c r="B386" s="105" t="s">
        <v>44</v>
      </c>
      <c r="C386" s="93" t="s">
        <v>55</v>
      </c>
      <c r="D386" s="84" t="s">
        <v>6</v>
      </c>
      <c r="E386" s="125">
        <v>1000</v>
      </c>
      <c r="F386" s="134">
        <f t="shared" ref="F386:F449" si="6">E386/L386</f>
        <v>1.6595893478925787</v>
      </c>
      <c r="G386" s="91" t="s">
        <v>370</v>
      </c>
      <c r="H386" s="104">
        <v>6</v>
      </c>
      <c r="I386" s="99" t="s">
        <v>209</v>
      </c>
      <c r="J386" s="78" t="s">
        <v>22</v>
      </c>
      <c r="K386" s="79" t="s">
        <v>759</v>
      </c>
      <c r="L386" s="80">
        <v>602.55870000000004</v>
      </c>
    </row>
    <row r="387" spans="1:12">
      <c r="A387" s="118">
        <v>45211</v>
      </c>
      <c r="B387" s="105" t="s">
        <v>44</v>
      </c>
      <c r="C387" s="93" t="s">
        <v>55</v>
      </c>
      <c r="D387" s="84" t="s">
        <v>6</v>
      </c>
      <c r="E387" s="124">
        <v>1950</v>
      </c>
      <c r="F387" s="134">
        <f t="shared" si="6"/>
        <v>3.2361992283905283</v>
      </c>
      <c r="G387" s="105" t="s">
        <v>61</v>
      </c>
      <c r="H387" s="92"/>
      <c r="I387" s="105" t="s">
        <v>13</v>
      </c>
      <c r="J387" s="78" t="s">
        <v>22</v>
      </c>
      <c r="K387" s="79" t="s">
        <v>759</v>
      </c>
      <c r="L387" s="80">
        <v>602.55870000000004</v>
      </c>
    </row>
    <row r="388" spans="1:12">
      <c r="A388" s="118">
        <v>45211</v>
      </c>
      <c r="B388" s="105" t="s">
        <v>45</v>
      </c>
      <c r="C388" s="91" t="s">
        <v>197</v>
      </c>
      <c r="D388" s="84" t="s">
        <v>6</v>
      </c>
      <c r="E388" s="124">
        <v>5000</v>
      </c>
      <c r="F388" s="134">
        <f t="shared" si="6"/>
        <v>8.2979467394628941</v>
      </c>
      <c r="G388" s="105" t="s">
        <v>61</v>
      </c>
      <c r="H388" s="92"/>
      <c r="I388" s="105" t="s">
        <v>13</v>
      </c>
      <c r="J388" s="78" t="s">
        <v>22</v>
      </c>
      <c r="K388" s="79" t="s">
        <v>759</v>
      </c>
      <c r="L388" s="80">
        <v>602.55870000000004</v>
      </c>
    </row>
    <row r="389" spans="1:12">
      <c r="A389" s="118">
        <v>45211</v>
      </c>
      <c r="B389" s="105" t="s">
        <v>46</v>
      </c>
      <c r="C389" s="91" t="s">
        <v>197</v>
      </c>
      <c r="D389" s="84" t="s">
        <v>6</v>
      </c>
      <c r="E389" s="124">
        <v>10000</v>
      </c>
      <c r="F389" s="134">
        <f t="shared" si="6"/>
        <v>16.595893478925788</v>
      </c>
      <c r="G389" s="105" t="s">
        <v>122</v>
      </c>
      <c r="H389" s="92"/>
      <c r="I389" s="105" t="s">
        <v>13</v>
      </c>
      <c r="J389" s="78" t="s">
        <v>22</v>
      </c>
      <c r="K389" s="79" t="s">
        <v>759</v>
      </c>
      <c r="L389" s="80">
        <v>602.55870000000004</v>
      </c>
    </row>
    <row r="390" spans="1:12">
      <c r="A390" s="118">
        <v>45211</v>
      </c>
      <c r="B390" s="105" t="s">
        <v>743</v>
      </c>
      <c r="C390" s="91" t="s">
        <v>49</v>
      </c>
      <c r="D390" s="84" t="s">
        <v>6</v>
      </c>
      <c r="E390" s="124">
        <v>5000</v>
      </c>
      <c r="F390" s="134">
        <f t="shared" si="6"/>
        <v>8.2979467394628941</v>
      </c>
      <c r="G390" s="105" t="s">
        <v>61</v>
      </c>
      <c r="H390" s="92"/>
      <c r="I390" s="105" t="s">
        <v>13</v>
      </c>
      <c r="J390" s="78" t="s">
        <v>22</v>
      </c>
      <c r="K390" s="79" t="s">
        <v>759</v>
      </c>
      <c r="L390" s="80">
        <v>602.55870000000004</v>
      </c>
    </row>
    <row r="391" spans="1:12">
      <c r="A391" s="118">
        <v>45211</v>
      </c>
      <c r="B391" s="105" t="s">
        <v>323</v>
      </c>
      <c r="C391" s="93" t="s">
        <v>55</v>
      </c>
      <c r="D391" s="84" t="s">
        <v>6</v>
      </c>
      <c r="E391" s="124">
        <v>1000</v>
      </c>
      <c r="F391" s="134">
        <f t="shared" si="6"/>
        <v>1.6595893478925787</v>
      </c>
      <c r="G391" s="105" t="s">
        <v>61</v>
      </c>
      <c r="H391" s="92"/>
      <c r="I391" s="105" t="s">
        <v>13</v>
      </c>
      <c r="J391" s="78" t="s">
        <v>22</v>
      </c>
      <c r="K391" s="79" t="s">
        <v>759</v>
      </c>
      <c r="L391" s="80">
        <v>602.55870000000004</v>
      </c>
    </row>
    <row r="392" spans="1:12">
      <c r="A392" s="118">
        <v>45211</v>
      </c>
      <c r="B392" s="105" t="s">
        <v>44</v>
      </c>
      <c r="C392" s="93" t="s">
        <v>55</v>
      </c>
      <c r="D392" s="84" t="s">
        <v>6</v>
      </c>
      <c r="E392" s="124">
        <v>1900</v>
      </c>
      <c r="F392" s="134">
        <f t="shared" si="6"/>
        <v>3.1532197609958996</v>
      </c>
      <c r="G392" s="105" t="s">
        <v>61</v>
      </c>
      <c r="H392" s="92"/>
      <c r="I392" s="105" t="s">
        <v>13</v>
      </c>
      <c r="J392" s="78" t="s">
        <v>22</v>
      </c>
      <c r="K392" s="79" t="s">
        <v>759</v>
      </c>
      <c r="L392" s="80">
        <v>602.55870000000004</v>
      </c>
    </row>
    <row r="393" spans="1:12">
      <c r="A393" s="118">
        <v>45211</v>
      </c>
      <c r="B393" s="105" t="s">
        <v>45</v>
      </c>
      <c r="C393" s="91" t="s">
        <v>197</v>
      </c>
      <c r="D393" s="84" t="s">
        <v>6</v>
      </c>
      <c r="E393" s="124">
        <v>3000</v>
      </c>
      <c r="F393" s="134">
        <f t="shared" si="6"/>
        <v>4.9787680436777357</v>
      </c>
      <c r="G393" s="105" t="s">
        <v>61</v>
      </c>
      <c r="H393" s="92"/>
      <c r="I393" s="105" t="s">
        <v>13</v>
      </c>
      <c r="J393" s="78" t="s">
        <v>22</v>
      </c>
      <c r="K393" s="79" t="s">
        <v>759</v>
      </c>
      <c r="L393" s="80">
        <v>602.55870000000004</v>
      </c>
    </row>
    <row r="394" spans="1:12">
      <c r="A394" s="118">
        <v>45211</v>
      </c>
      <c r="B394" s="105" t="s">
        <v>202</v>
      </c>
      <c r="C394" s="93" t="s">
        <v>55</v>
      </c>
      <c r="D394" s="84" t="s">
        <v>6</v>
      </c>
      <c r="E394" s="124">
        <v>2000</v>
      </c>
      <c r="F394" s="134">
        <f t="shared" si="6"/>
        <v>3.3191786957851575</v>
      </c>
      <c r="G394" s="105" t="s">
        <v>61</v>
      </c>
      <c r="H394" s="92"/>
      <c r="I394" s="105" t="s">
        <v>13</v>
      </c>
      <c r="J394" s="78" t="s">
        <v>22</v>
      </c>
      <c r="K394" s="79" t="s">
        <v>759</v>
      </c>
      <c r="L394" s="80">
        <v>602.55870000000004</v>
      </c>
    </row>
    <row r="395" spans="1:12">
      <c r="A395" s="118">
        <v>45211</v>
      </c>
      <c r="B395" s="105" t="s">
        <v>46</v>
      </c>
      <c r="C395" s="91" t="s">
        <v>197</v>
      </c>
      <c r="D395" s="84" t="s">
        <v>6</v>
      </c>
      <c r="E395" s="124">
        <v>8000</v>
      </c>
      <c r="F395" s="134">
        <f t="shared" si="6"/>
        <v>13.27671478314063</v>
      </c>
      <c r="G395" s="105" t="s">
        <v>61</v>
      </c>
      <c r="H395" s="92"/>
      <c r="I395" s="105" t="s">
        <v>13</v>
      </c>
      <c r="J395" s="78" t="s">
        <v>22</v>
      </c>
      <c r="K395" s="79" t="s">
        <v>759</v>
      </c>
      <c r="L395" s="80">
        <v>602.55870000000004</v>
      </c>
    </row>
    <row r="396" spans="1:12">
      <c r="A396" s="118">
        <v>45211</v>
      </c>
      <c r="B396" s="105" t="s">
        <v>341</v>
      </c>
      <c r="C396" s="93" t="s">
        <v>55</v>
      </c>
      <c r="D396" s="84" t="s">
        <v>6</v>
      </c>
      <c r="E396" s="125">
        <v>2000</v>
      </c>
      <c r="F396" s="134">
        <f t="shared" si="6"/>
        <v>3.3191786957851575</v>
      </c>
      <c r="G396" s="105" t="s">
        <v>153</v>
      </c>
      <c r="H396" s="104">
        <v>4</v>
      </c>
      <c r="I396" s="99" t="s">
        <v>25</v>
      </c>
      <c r="J396" s="78" t="s">
        <v>22</v>
      </c>
      <c r="K396" s="79" t="s">
        <v>759</v>
      </c>
      <c r="L396" s="80">
        <v>602.55870000000004</v>
      </c>
    </row>
    <row r="397" spans="1:12">
      <c r="A397" s="118">
        <v>45211</v>
      </c>
      <c r="B397" s="105" t="s">
        <v>342</v>
      </c>
      <c r="C397" s="93" t="s">
        <v>55</v>
      </c>
      <c r="D397" s="84" t="s">
        <v>6</v>
      </c>
      <c r="E397" s="125">
        <v>2000</v>
      </c>
      <c r="F397" s="134">
        <f t="shared" si="6"/>
        <v>3.3191786957851575</v>
      </c>
      <c r="G397" s="105" t="s">
        <v>153</v>
      </c>
      <c r="H397" s="104">
        <v>4</v>
      </c>
      <c r="I397" s="99" t="s">
        <v>25</v>
      </c>
      <c r="J397" s="78" t="s">
        <v>22</v>
      </c>
      <c r="K397" s="79" t="s">
        <v>759</v>
      </c>
      <c r="L397" s="80">
        <v>602.55870000000004</v>
      </c>
    </row>
    <row r="398" spans="1:12">
      <c r="A398" s="118">
        <v>45211</v>
      </c>
      <c r="B398" s="105" t="s">
        <v>224</v>
      </c>
      <c r="C398" s="93" t="s">
        <v>55</v>
      </c>
      <c r="D398" s="84" t="s">
        <v>6</v>
      </c>
      <c r="E398" s="125">
        <v>2000</v>
      </c>
      <c r="F398" s="134">
        <f t="shared" si="6"/>
        <v>3.3191786957851575</v>
      </c>
      <c r="G398" s="105" t="s">
        <v>343</v>
      </c>
      <c r="H398" s="104">
        <v>4</v>
      </c>
      <c r="I398" s="99" t="s">
        <v>25</v>
      </c>
      <c r="J398" s="78" t="s">
        <v>22</v>
      </c>
      <c r="K398" s="79" t="s">
        <v>759</v>
      </c>
      <c r="L398" s="80">
        <v>602.55870000000004</v>
      </c>
    </row>
    <row r="399" spans="1:12">
      <c r="A399" s="118">
        <v>45211</v>
      </c>
      <c r="B399" s="105" t="s">
        <v>44</v>
      </c>
      <c r="C399" s="93" t="s">
        <v>55</v>
      </c>
      <c r="D399" s="84" t="s">
        <v>6</v>
      </c>
      <c r="E399" s="125">
        <v>1700</v>
      </c>
      <c r="F399" s="134">
        <f t="shared" si="6"/>
        <v>2.8213018914173835</v>
      </c>
      <c r="G399" s="105" t="s">
        <v>153</v>
      </c>
      <c r="H399" s="104">
        <v>4</v>
      </c>
      <c r="I399" s="99" t="s">
        <v>25</v>
      </c>
      <c r="J399" s="78" t="s">
        <v>22</v>
      </c>
      <c r="K399" s="79" t="s">
        <v>759</v>
      </c>
      <c r="L399" s="80">
        <v>602.55870000000004</v>
      </c>
    </row>
    <row r="400" spans="1:12">
      <c r="A400" s="118">
        <v>45211</v>
      </c>
      <c r="B400" s="105" t="s">
        <v>45</v>
      </c>
      <c r="C400" s="91" t="s">
        <v>197</v>
      </c>
      <c r="D400" s="84" t="s">
        <v>6</v>
      </c>
      <c r="E400" s="125">
        <v>5000</v>
      </c>
      <c r="F400" s="134">
        <f t="shared" si="6"/>
        <v>8.2979467394628941</v>
      </c>
      <c r="G400" s="105" t="s">
        <v>153</v>
      </c>
      <c r="H400" s="104">
        <v>4</v>
      </c>
      <c r="I400" s="99" t="s">
        <v>25</v>
      </c>
      <c r="J400" s="78" t="s">
        <v>22</v>
      </c>
      <c r="K400" s="79" t="s">
        <v>759</v>
      </c>
      <c r="L400" s="80">
        <v>602.55870000000004</v>
      </c>
    </row>
    <row r="401" spans="1:12">
      <c r="A401" s="118">
        <v>45211</v>
      </c>
      <c r="B401" s="105" t="s">
        <v>46</v>
      </c>
      <c r="C401" s="91" t="s">
        <v>197</v>
      </c>
      <c r="D401" s="84" t="s">
        <v>6</v>
      </c>
      <c r="E401" s="125">
        <v>10000</v>
      </c>
      <c r="F401" s="134">
        <f t="shared" si="6"/>
        <v>16.595893478925788</v>
      </c>
      <c r="G401" s="105" t="s">
        <v>344</v>
      </c>
      <c r="H401" s="104">
        <v>4</v>
      </c>
      <c r="I401" s="99" t="s">
        <v>25</v>
      </c>
      <c r="J401" s="78" t="s">
        <v>22</v>
      </c>
      <c r="K401" s="79" t="s">
        <v>759</v>
      </c>
      <c r="L401" s="80">
        <v>602.55870000000004</v>
      </c>
    </row>
    <row r="402" spans="1:12">
      <c r="A402" s="118">
        <v>45211</v>
      </c>
      <c r="B402" s="105" t="s">
        <v>240</v>
      </c>
      <c r="C402" s="91" t="s">
        <v>49</v>
      </c>
      <c r="D402" s="84" t="s">
        <v>6</v>
      </c>
      <c r="E402" s="125">
        <v>3000</v>
      </c>
      <c r="F402" s="134">
        <f t="shared" si="6"/>
        <v>4.9787680436777357</v>
      </c>
      <c r="G402" s="105" t="s">
        <v>153</v>
      </c>
      <c r="H402" s="104">
        <v>4</v>
      </c>
      <c r="I402" s="99" t="s">
        <v>25</v>
      </c>
      <c r="J402" s="78" t="s">
        <v>22</v>
      </c>
      <c r="K402" s="79" t="s">
        <v>759</v>
      </c>
      <c r="L402" s="80">
        <v>602.55870000000004</v>
      </c>
    </row>
    <row r="403" spans="1:12">
      <c r="A403" s="118">
        <v>45211</v>
      </c>
      <c r="B403" s="105" t="s">
        <v>44</v>
      </c>
      <c r="C403" s="93" t="s">
        <v>55</v>
      </c>
      <c r="D403" s="84" t="s">
        <v>6</v>
      </c>
      <c r="E403" s="125">
        <v>1950</v>
      </c>
      <c r="F403" s="134">
        <f t="shared" si="6"/>
        <v>3.2361992283905283</v>
      </c>
      <c r="G403" s="98" t="s">
        <v>59</v>
      </c>
      <c r="H403" s="92"/>
      <c r="I403" s="99" t="s">
        <v>43</v>
      </c>
      <c r="J403" s="78" t="s">
        <v>22</v>
      </c>
      <c r="K403" s="79" t="s">
        <v>759</v>
      </c>
      <c r="L403" s="80">
        <v>602.55870000000004</v>
      </c>
    </row>
    <row r="404" spans="1:12">
      <c r="A404" s="118">
        <v>45211</v>
      </c>
      <c r="B404" s="105" t="s">
        <v>206</v>
      </c>
      <c r="C404" s="93" t="s">
        <v>55</v>
      </c>
      <c r="D404" s="84" t="s">
        <v>6</v>
      </c>
      <c r="E404" s="131">
        <v>3500</v>
      </c>
      <c r="F404" s="134">
        <f t="shared" si="6"/>
        <v>5.8085627176240253</v>
      </c>
      <c r="G404" s="91" t="s">
        <v>315</v>
      </c>
      <c r="H404" s="135">
        <v>5</v>
      </c>
      <c r="I404" s="99" t="s">
        <v>105</v>
      </c>
      <c r="J404" s="78" t="s">
        <v>22</v>
      </c>
      <c r="K404" s="79" t="s">
        <v>759</v>
      </c>
      <c r="L404" s="80">
        <v>602.55870000000004</v>
      </c>
    </row>
    <row r="405" spans="1:12">
      <c r="A405" s="118">
        <v>45211</v>
      </c>
      <c r="B405" s="105" t="s">
        <v>44</v>
      </c>
      <c r="C405" s="93" t="s">
        <v>55</v>
      </c>
      <c r="D405" s="84" t="s">
        <v>6</v>
      </c>
      <c r="E405" s="131">
        <v>1900</v>
      </c>
      <c r="F405" s="134">
        <f t="shared" si="6"/>
        <v>3.1532197609958996</v>
      </c>
      <c r="G405" s="91" t="s">
        <v>177</v>
      </c>
      <c r="H405" s="135">
        <v>5</v>
      </c>
      <c r="I405" s="99" t="s">
        <v>105</v>
      </c>
      <c r="J405" s="78" t="s">
        <v>22</v>
      </c>
      <c r="K405" s="79" t="s">
        <v>759</v>
      </c>
      <c r="L405" s="80">
        <v>602.55870000000004</v>
      </c>
    </row>
    <row r="406" spans="1:12">
      <c r="A406" s="118">
        <v>45211</v>
      </c>
      <c r="B406" s="105" t="s">
        <v>45</v>
      </c>
      <c r="C406" s="91" t="s">
        <v>197</v>
      </c>
      <c r="D406" s="84" t="s">
        <v>6</v>
      </c>
      <c r="E406" s="131">
        <v>5000</v>
      </c>
      <c r="F406" s="134">
        <f t="shared" si="6"/>
        <v>8.2979467394628941</v>
      </c>
      <c r="G406" s="91" t="s">
        <v>177</v>
      </c>
      <c r="H406" s="135"/>
      <c r="I406" s="99" t="s">
        <v>105</v>
      </c>
      <c r="J406" s="78" t="s">
        <v>22</v>
      </c>
      <c r="K406" s="79" t="s">
        <v>759</v>
      </c>
      <c r="L406" s="80">
        <v>602.55870000000004</v>
      </c>
    </row>
    <row r="407" spans="1:12">
      <c r="A407" s="118">
        <v>45211</v>
      </c>
      <c r="B407" s="82" t="s">
        <v>44</v>
      </c>
      <c r="C407" s="93" t="s">
        <v>55</v>
      </c>
      <c r="D407" s="107" t="s">
        <v>9</v>
      </c>
      <c r="E407" s="108">
        <v>1700</v>
      </c>
      <c r="F407" s="134">
        <f t="shared" si="6"/>
        <v>2.851572313025641</v>
      </c>
      <c r="G407" s="107" t="s">
        <v>57</v>
      </c>
      <c r="H407" s="92"/>
      <c r="I407" s="107" t="s">
        <v>16</v>
      </c>
      <c r="J407" s="78" t="s">
        <v>22</v>
      </c>
      <c r="K407" s="79" t="s">
        <v>27</v>
      </c>
      <c r="L407" s="80">
        <v>596.16233199999999</v>
      </c>
    </row>
    <row r="408" spans="1:12">
      <c r="A408" s="118">
        <v>45211</v>
      </c>
      <c r="B408" s="105" t="s">
        <v>44</v>
      </c>
      <c r="C408" s="93" t="s">
        <v>55</v>
      </c>
      <c r="D408" s="97" t="s">
        <v>7</v>
      </c>
      <c r="E408" s="124">
        <v>1900</v>
      </c>
      <c r="F408" s="134">
        <f t="shared" si="6"/>
        <v>3.1870514086757162</v>
      </c>
      <c r="G408" s="105" t="s">
        <v>93</v>
      </c>
      <c r="H408" s="92"/>
      <c r="I408" s="105" t="s">
        <v>56</v>
      </c>
      <c r="J408" s="78" t="s">
        <v>22</v>
      </c>
      <c r="K408" s="79" t="s">
        <v>198</v>
      </c>
      <c r="L408" s="80">
        <v>596.16233199999999</v>
      </c>
    </row>
    <row r="409" spans="1:12">
      <c r="A409" s="118">
        <v>45211</v>
      </c>
      <c r="B409" s="105" t="s">
        <v>44</v>
      </c>
      <c r="C409" s="93" t="s">
        <v>55</v>
      </c>
      <c r="D409" s="97" t="s">
        <v>7</v>
      </c>
      <c r="E409" s="124">
        <v>1500</v>
      </c>
      <c r="F409" s="134">
        <f t="shared" si="6"/>
        <v>2.5160932173755652</v>
      </c>
      <c r="G409" s="105" t="s">
        <v>131</v>
      </c>
      <c r="H409" s="92"/>
      <c r="I409" s="105" t="s">
        <v>12</v>
      </c>
      <c r="J409" s="78" t="s">
        <v>22</v>
      </c>
      <c r="K409" s="79" t="s">
        <v>198</v>
      </c>
      <c r="L409" s="80">
        <v>596.16233199999999</v>
      </c>
    </row>
    <row r="410" spans="1:12">
      <c r="A410" s="118">
        <v>45211</v>
      </c>
      <c r="B410" s="105" t="s">
        <v>44</v>
      </c>
      <c r="C410" s="93" t="s">
        <v>55</v>
      </c>
      <c r="D410" s="97" t="s">
        <v>10</v>
      </c>
      <c r="E410" s="131">
        <v>2400</v>
      </c>
      <c r="F410" s="134">
        <f t="shared" si="6"/>
        <v>4.0257491478009051</v>
      </c>
      <c r="G410" s="98" t="s">
        <v>58</v>
      </c>
      <c r="H410" s="92"/>
      <c r="I410" s="105" t="s">
        <v>15</v>
      </c>
      <c r="J410" s="78" t="s">
        <v>22</v>
      </c>
      <c r="K410" s="79" t="s">
        <v>27</v>
      </c>
      <c r="L410" s="80">
        <v>596.16233199999999</v>
      </c>
    </row>
    <row r="411" spans="1:12">
      <c r="A411" s="118">
        <v>45211</v>
      </c>
      <c r="B411" s="98" t="s">
        <v>18</v>
      </c>
      <c r="C411" s="98" t="s">
        <v>39</v>
      </c>
      <c r="D411" s="109" t="s">
        <v>9</v>
      </c>
      <c r="E411" s="127">
        <v>5000</v>
      </c>
      <c r="F411" s="134">
        <f t="shared" si="6"/>
        <v>8.3869773912518841</v>
      </c>
      <c r="G411" s="98" t="s">
        <v>516</v>
      </c>
      <c r="H411" s="92"/>
      <c r="I411" s="98" t="s">
        <v>17</v>
      </c>
      <c r="J411" s="78" t="s">
        <v>22</v>
      </c>
      <c r="K411" s="79" t="s">
        <v>27</v>
      </c>
      <c r="L411" s="80">
        <v>596.16233199999999</v>
      </c>
    </row>
    <row r="412" spans="1:12">
      <c r="A412" s="118">
        <v>45211</v>
      </c>
      <c r="B412" s="98" t="s">
        <v>18</v>
      </c>
      <c r="C412" s="98" t="s">
        <v>39</v>
      </c>
      <c r="D412" s="109" t="s">
        <v>9</v>
      </c>
      <c r="E412" s="127">
        <v>5000</v>
      </c>
      <c r="F412" s="134">
        <f t="shared" si="6"/>
        <v>8.3869773912518841</v>
      </c>
      <c r="G412" s="98" t="s">
        <v>517</v>
      </c>
      <c r="H412" s="92"/>
      <c r="I412" s="98" t="s">
        <v>16</v>
      </c>
      <c r="J412" s="78" t="s">
        <v>22</v>
      </c>
      <c r="K412" s="79" t="s">
        <v>27</v>
      </c>
      <c r="L412" s="80">
        <v>596.16233199999999</v>
      </c>
    </row>
    <row r="413" spans="1:12">
      <c r="A413" s="118">
        <v>45211</v>
      </c>
      <c r="B413" s="98" t="s">
        <v>18</v>
      </c>
      <c r="C413" s="98" t="s">
        <v>39</v>
      </c>
      <c r="D413" s="109" t="s">
        <v>7</v>
      </c>
      <c r="E413" s="127">
        <v>5000</v>
      </c>
      <c r="F413" s="134">
        <f t="shared" si="6"/>
        <v>8.3869773912518841</v>
      </c>
      <c r="G413" s="98" t="s">
        <v>518</v>
      </c>
      <c r="H413" s="92"/>
      <c r="I413" s="77" t="s">
        <v>20</v>
      </c>
      <c r="J413" s="78" t="s">
        <v>22</v>
      </c>
      <c r="K413" s="79" t="s">
        <v>198</v>
      </c>
      <c r="L413" s="80">
        <v>596.16233199999999</v>
      </c>
    </row>
    <row r="414" spans="1:12">
      <c r="A414" s="118">
        <v>45211</v>
      </c>
      <c r="B414" s="98" t="s">
        <v>18</v>
      </c>
      <c r="C414" s="98" t="s">
        <v>39</v>
      </c>
      <c r="D414" s="84" t="s">
        <v>6</v>
      </c>
      <c r="E414" s="127">
        <v>5000</v>
      </c>
      <c r="F414" s="134">
        <f t="shared" si="6"/>
        <v>8.2979467394628941</v>
      </c>
      <c r="G414" s="98" t="s">
        <v>519</v>
      </c>
      <c r="H414" s="92"/>
      <c r="I414" s="98" t="s">
        <v>13</v>
      </c>
      <c r="J414" s="78" t="s">
        <v>22</v>
      </c>
      <c r="K414" s="79" t="s">
        <v>759</v>
      </c>
      <c r="L414" s="80">
        <v>602.55870000000004</v>
      </c>
    </row>
    <row r="415" spans="1:12">
      <c r="A415" s="118">
        <v>45211</v>
      </c>
      <c r="B415" s="98" t="s">
        <v>18</v>
      </c>
      <c r="C415" s="98" t="s">
        <v>39</v>
      </c>
      <c r="D415" s="109" t="s">
        <v>8</v>
      </c>
      <c r="E415" s="127">
        <v>2500</v>
      </c>
      <c r="F415" s="134">
        <f t="shared" si="6"/>
        <v>4.1934886956259421</v>
      </c>
      <c r="G415" s="98" t="s">
        <v>520</v>
      </c>
      <c r="H415" s="92"/>
      <c r="I415" s="98" t="s">
        <v>14</v>
      </c>
      <c r="J415" s="78" t="s">
        <v>22</v>
      </c>
      <c r="K415" s="79" t="s">
        <v>198</v>
      </c>
      <c r="L415" s="80">
        <v>596.16233199999999</v>
      </c>
    </row>
    <row r="416" spans="1:12">
      <c r="A416" s="118">
        <v>45211</v>
      </c>
      <c r="B416" s="98" t="s">
        <v>18</v>
      </c>
      <c r="C416" s="98" t="s">
        <v>39</v>
      </c>
      <c r="D416" s="109" t="s">
        <v>7</v>
      </c>
      <c r="E416" s="127">
        <v>2500</v>
      </c>
      <c r="F416" s="134">
        <f t="shared" si="6"/>
        <v>4.1934886956259421</v>
      </c>
      <c r="G416" s="98" t="s">
        <v>521</v>
      </c>
      <c r="H416" s="92"/>
      <c r="I416" s="98" t="s">
        <v>12</v>
      </c>
      <c r="J416" s="78" t="s">
        <v>22</v>
      </c>
      <c r="K416" s="79" t="s">
        <v>198</v>
      </c>
      <c r="L416" s="80">
        <v>596.16233199999999</v>
      </c>
    </row>
    <row r="417" spans="1:12">
      <c r="A417" s="118">
        <v>45211</v>
      </c>
      <c r="B417" s="98" t="s">
        <v>18</v>
      </c>
      <c r="C417" s="98" t="s">
        <v>39</v>
      </c>
      <c r="D417" s="109" t="s">
        <v>7</v>
      </c>
      <c r="E417" s="127">
        <v>2500</v>
      </c>
      <c r="F417" s="134">
        <f t="shared" si="6"/>
        <v>4.1934886956259421</v>
      </c>
      <c r="G417" s="98" t="s">
        <v>522</v>
      </c>
      <c r="H417" s="92"/>
      <c r="I417" s="98" t="s">
        <v>56</v>
      </c>
      <c r="J417" s="78" t="s">
        <v>22</v>
      </c>
      <c r="K417" s="79" t="s">
        <v>198</v>
      </c>
      <c r="L417" s="80">
        <v>596.16233199999999</v>
      </c>
    </row>
    <row r="418" spans="1:12">
      <c r="A418" s="118">
        <v>45211</v>
      </c>
      <c r="B418" s="98" t="s">
        <v>18</v>
      </c>
      <c r="C418" s="98" t="s">
        <v>39</v>
      </c>
      <c r="D418" s="109" t="s">
        <v>7</v>
      </c>
      <c r="E418" s="127">
        <v>2500</v>
      </c>
      <c r="F418" s="134">
        <f t="shared" si="6"/>
        <v>4.1934886956259421</v>
      </c>
      <c r="G418" s="98" t="s">
        <v>523</v>
      </c>
      <c r="H418" s="92"/>
      <c r="I418" s="98" t="s">
        <v>241</v>
      </c>
      <c r="J418" s="78" t="s">
        <v>22</v>
      </c>
      <c r="K418" s="79" t="s">
        <v>198</v>
      </c>
      <c r="L418" s="80">
        <v>596.16233199999999</v>
      </c>
    </row>
    <row r="419" spans="1:12">
      <c r="A419" s="118">
        <v>45211</v>
      </c>
      <c r="B419" s="98" t="s">
        <v>18</v>
      </c>
      <c r="C419" s="98" t="s">
        <v>39</v>
      </c>
      <c r="D419" s="84" t="s">
        <v>6</v>
      </c>
      <c r="E419" s="127">
        <v>2500</v>
      </c>
      <c r="F419" s="134">
        <f t="shared" si="6"/>
        <v>4.148973369731447</v>
      </c>
      <c r="G419" s="98" t="s">
        <v>524</v>
      </c>
      <c r="H419" s="92"/>
      <c r="I419" s="98" t="s">
        <v>25</v>
      </c>
      <c r="J419" s="78" t="s">
        <v>22</v>
      </c>
      <c r="K419" s="79" t="s">
        <v>759</v>
      </c>
      <c r="L419" s="80">
        <v>602.55870000000004</v>
      </c>
    </row>
    <row r="420" spans="1:12">
      <c r="A420" s="118">
        <v>45211</v>
      </c>
      <c r="B420" s="98" t="s">
        <v>18</v>
      </c>
      <c r="C420" s="98" t="s">
        <v>39</v>
      </c>
      <c r="D420" s="84" t="s">
        <v>6</v>
      </c>
      <c r="E420" s="127">
        <v>2500</v>
      </c>
      <c r="F420" s="134">
        <f t="shared" si="6"/>
        <v>4.148973369731447</v>
      </c>
      <c r="G420" s="98" t="s">
        <v>525</v>
      </c>
      <c r="H420" s="92"/>
      <c r="I420" s="98" t="s">
        <v>105</v>
      </c>
      <c r="J420" s="78" t="s">
        <v>22</v>
      </c>
      <c r="K420" s="79" t="s">
        <v>759</v>
      </c>
      <c r="L420" s="80">
        <v>602.55870000000004</v>
      </c>
    </row>
    <row r="421" spans="1:12">
      <c r="A421" s="118">
        <v>45211</v>
      </c>
      <c r="B421" s="98" t="s">
        <v>18</v>
      </c>
      <c r="C421" s="98" t="s">
        <v>39</v>
      </c>
      <c r="D421" s="84" t="s">
        <v>6</v>
      </c>
      <c r="E421" s="127">
        <v>2500</v>
      </c>
      <c r="F421" s="134">
        <f t="shared" si="6"/>
        <v>4.148973369731447</v>
      </c>
      <c r="G421" s="98" t="s">
        <v>526</v>
      </c>
      <c r="H421" s="92"/>
      <c r="I421" s="98" t="s">
        <v>124</v>
      </c>
      <c r="J421" s="78" t="s">
        <v>22</v>
      </c>
      <c r="K421" s="79" t="s">
        <v>759</v>
      </c>
      <c r="L421" s="80">
        <v>602.55870000000004</v>
      </c>
    </row>
    <row r="422" spans="1:12">
      <c r="A422" s="118">
        <v>45211</v>
      </c>
      <c r="B422" s="98" t="s">
        <v>18</v>
      </c>
      <c r="C422" s="98" t="s">
        <v>39</v>
      </c>
      <c r="D422" s="84" t="s">
        <v>6</v>
      </c>
      <c r="E422" s="127">
        <v>2500</v>
      </c>
      <c r="F422" s="134">
        <f t="shared" si="6"/>
        <v>4.148973369731447</v>
      </c>
      <c r="G422" s="98" t="s">
        <v>527</v>
      </c>
      <c r="H422" s="92"/>
      <c r="I422" s="98" t="s">
        <v>209</v>
      </c>
      <c r="J422" s="78" t="s">
        <v>22</v>
      </c>
      <c r="K422" s="79" t="s">
        <v>759</v>
      </c>
      <c r="L422" s="80">
        <v>602.55870000000004</v>
      </c>
    </row>
    <row r="423" spans="1:12">
      <c r="A423" s="118">
        <v>45211</v>
      </c>
      <c r="B423" s="98" t="s">
        <v>18</v>
      </c>
      <c r="C423" s="98" t="s">
        <v>39</v>
      </c>
      <c r="D423" s="84" t="s">
        <v>6</v>
      </c>
      <c r="E423" s="127">
        <v>2500</v>
      </c>
      <c r="F423" s="134">
        <f t="shared" si="6"/>
        <v>4.148973369731447</v>
      </c>
      <c r="G423" s="98" t="s">
        <v>528</v>
      </c>
      <c r="H423" s="92"/>
      <c r="I423" s="98" t="s">
        <v>43</v>
      </c>
      <c r="J423" s="78" t="s">
        <v>22</v>
      </c>
      <c r="K423" s="79" t="s">
        <v>759</v>
      </c>
      <c r="L423" s="80">
        <v>602.55870000000004</v>
      </c>
    </row>
    <row r="424" spans="1:12">
      <c r="A424" s="118">
        <v>45211</v>
      </c>
      <c r="B424" s="98" t="s">
        <v>18</v>
      </c>
      <c r="C424" s="98" t="s">
        <v>39</v>
      </c>
      <c r="D424" s="109" t="s">
        <v>10</v>
      </c>
      <c r="E424" s="127">
        <v>2500</v>
      </c>
      <c r="F424" s="134">
        <f t="shared" si="6"/>
        <v>4.1934886956259421</v>
      </c>
      <c r="G424" s="98" t="s">
        <v>529</v>
      </c>
      <c r="H424" s="92"/>
      <c r="I424" s="98" t="s">
        <v>136</v>
      </c>
      <c r="J424" s="78" t="s">
        <v>22</v>
      </c>
      <c r="K424" s="79" t="s">
        <v>27</v>
      </c>
      <c r="L424" s="80">
        <v>596.16233199999999</v>
      </c>
    </row>
    <row r="425" spans="1:12">
      <c r="A425" s="118">
        <v>45211</v>
      </c>
      <c r="B425" s="98" t="s">
        <v>18</v>
      </c>
      <c r="C425" s="98" t="s">
        <v>39</v>
      </c>
      <c r="D425" s="109" t="s">
        <v>10</v>
      </c>
      <c r="E425" s="127">
        <v>2500</v>
      </c>
      <c r="F425" s="134">
        <f t="shared" si="6"/>
        <v>4.1934886956259421</v>
      </c>
      <c r="G425" s="98" t="s">
        <v>530</v>
      </c>
      <c r="H425" s="92"/>
      <c r="I425" s="98" t="s">
        <v>15</v>
      </c>
      <c r="J425" s="78" t="s">
        <v>22</v>
      </c>
      <c r="K425" s="79" t="s">
        <v>27</v>
      </c>
      <c r="L425" s="80">
        <v>596.16233199999999</v>
      </c>
    </row>
    <row r="426" spans="1:12">
      <c r="A426" s="118">
        <v>45212</v>
      </c>
      <c r="B426" s="94" t="s">
        <v>44</v>
      </c>
      <c r="C426" s="93" t="s">
        <v>55</v>
      </c>
      <c r="D426" s="97" t="s">
        <v>8</v>
      </c>
      <c r="E426" s="123">
        <v>1500</v>
      </c>
      <c r="F426" s="134">
        <f t="shared" si="6"/>
        <v>2.5160932173755652</v>
      </c>
      <c r="G426" s="98" t="s">
        <v>62</v>
      </c>
      <c r="H426" s="92"/>
      <c r="I426" s="99" t="s">
        <v>14</v>
      </c>
      <c r="J426" s="78" t="s">
        <v>22</v>
      </c>
      <c r="K426" s="79" t="s">
        <v>198</v>
      </c>
      <c r="L426" s="80">
        <v>596.16233199999999</v>
      </c>
    </row>
    <row r="427" spans="1:12">
      <c r="A427" s="118">
        <v>45212</v>
      </c>
      <c r="B427" s="93" t="s">
        <v>214</v>
      </c>
      <c r="C427" s="93" t="s">
        <v>215</v>
      </c>
      <c r="D427" s="97" t="s">
        <v>8</v>
      </c>
      <c r="E427" s="123">
        <v>5700</v>
      </c>
      <c r="F427" s="134">
        <f t="shared" si="6"/>
        <v>9.5611542260271492</v>
      </c>
      <c r="G427" s="98" t="s">
        <v>73</v>
      </c>
      <c r="H427" s="92"/>
      <c r="I427" s="99" t="s">
        <v>14</v>
      </c>
      <c r="J427" s="78" t="s">
        <v>22</v>
      </c>
      <c r="K427" s="79" t="s">
        <v>198</v>
      </c>
      <c r="L427" s="80">
        <v>596.16233199999999</v>
      </c>
    </row>
    <row r="428" spans="1:12">
      <c r="A428" s="118">
        <v>45212</v>
      </c>
      <c r="B428" s="91" t="s">
        <v>44</v>
      </c>
      <c r="C428" s="93" t="s">
        <v>55</v>
      </c>
      <c r="D428" s="101" t="s">
        <v>7</v>
      </c>
      <c r="E428" s="115">
        <v>2000</v>
      </c>
      <c r="F428" s="134">
        <f t="shared" si="6"/>
        <v>3.3547909565007541</v>
      </c>
      <c r="G428" s="111" t="s">
        <v>63</v>
      </c>
      <c r="H428" s="92"/>
      <c r="I428" s="77" t="s">
        <v>20</v>
      </c>
      <c r="J428" s="78" t="s">
        <v>22</v>
      </c>
      <c r="K428" s="79" t="s">
        <v>198</v>
      </c>
      <c r="L428" s="80">
        <v>596.16233199999999</v>
      </c>
    </row>
    <row r="429" spans="1:12">
      <c r="A429" s="118">
        <v>45212</v>
      </c>
      <c r="B429" s="114" t="s">
        <v>45</v>
      </c>
      <c r="C429" s="91" t="s">
        <v>197</v>
      </c>
      <c r="D429" s="101" t="s">
        <v>7</v>
      </c>
      <c r="E429" s="110">
        <v>5000</v>
      </c>
      <c r="F429" s="134">
        <f t="shared" si="6"/>
        <v>8.3869773912518841</v>
      </c>
      <c r="G429" s="111" t="s">
        <v>63</v>
      </c>
      <c r="H429" s="92"/>
      <c r="I429" s="77" t="s">
        <v>20</v>
      </c>
      <c r="J429" s="78" t="s">
        <v>22</v>
      </c>
      <c r="K429" s="79" t="s">
        <v>198</v>
      </c>
      <c r="L429" s="80">
        <v>596.16233199999999</v>
      </c>
    </row>
    <row r="430" spans="1:12">
      <c r="A430" s="118">
        <v>45212</v>
      </c>
      <c r="B430" s="114" t="s">
        <v>64</v>
      </c>
      <c r="C430" s="93" t="s">
        <v>55</v>
      </c>
      <c r="D430" s="97" t="s">
        <v>7</v>
      </c>
      <c r="E430" s="110">
        <v>7000</v>
      </c>
      <c r="F430" s="134">
        <f t="shared" si="6"/>
        <v>11.74176834775264</v>
      </c>
      <c r="G430" s="111" t="s">
        <v>87</v>
      </c>
      <c r="H430" s="92"/>
      <c r="I430" s="77" t="s">
        <v>20</v>
      </c>
      <c r="J430" s="78" t="s">
        <v>22</v>
      </c>
      <c r="K430" s="79" t="s">
        <v>198</v>
      </c>
      <c r="L430" s="80">
        <v>596.16233199999999</v>
      </c>
    </row>
    <row r="431" spans="1:12">
      <c r="A431" s="118">
        <v>45212</v>
      </c>
      <c r="B431" s="114" t="s">
        <v>44</v>
      </c>
      <c r="C431" s="93" t="s">
        <v>55</v>
      </c>
      <c r="D431" s="97" t="s">
        <v>9</v>
      </c>
      <c r="E431" s="123">
        <v>2900</v>
      </c>
      <c r="F431" s="134">
        <f t="shared" si="6"/>
        <v>4.8644468869260935</v>
      </c>
      <c r="G431" s="98" t="s">
        <v>85</v>
      </c>
      <c r="H431" s="92"/>
      <c r="I431" s="99" t="s">
        <v>17</v>
      </c>
      <c r="J431" s="78" t="s">
        <v>22</v>
      </c>
      <c r="K431" s="79" t="s">
        <v>27</v>
      </c>
      <c r="L431" s="80">
        <v>596.16233199999999</v>
      </c>
    </row>
    <row r="432" spans="1:12">
      <c r="A432" s="118">
        <v>45212</v>
      </c>
      <c r="B432" s="105" t="s">
        <v>44</v>
      </c>
      <c r="C432" s="93" t="s">
        <v>55</v>
      </c>
      <c r="D432" s="84" t="s">
        <v>6</v>
      </c>
      <c r="E432" s="126">
        <v>1950</v>
      </c>
      <c r="F432" s="134">
        <f t="shared" si="6"/>
        <v>3.2361992283905283</v>
      </c>
      <c r="G432" s="82" t="s">
        <v>130</v>
      </c>
      <c r="H432" s="92"/>
      <c r="I432" s="82" t="s">
        <v>124</v>
      </c>
      <c r="J432" s="78" t="s">
        <v>22</v>
      </c>
      <c r="K432" s="79" t="s">
        <v>759</v>
      </c>
      <c r="L432" s="80">
        <v>602.55870000000004</v>
      </c>
    </row>
    <row r="433" spans="1:12">
      <c r="A433" s="118">
        <v>45212</v>
      </c>
      <c r="B433" s="105" t="s">
        <v>44</v>
      </c>
      <c r="C433" s="93" t="s">
        <v>55</v>
      </c>
      <c r="D433" s="97" t="s">
        <v>7</v>
      </c>
      <c r="E433" s="124">
        <v>1350</v>
      </c>
      <c r="F433" s="134">
        <f t="shared" si="6"/>
        <v>2.2644838956380089</v>
      </c>
      <c r="G433" s="105" t="s">
        <v>387</v>
      </c>
      <c r="H433" s="92"/>
      <c r="I433" s="98" t="s">
        <v>241</v>
      </c>
      <c r="J433" s="78" t="s">
        <v>22</v>
      </c>
      <c r="K433" s="79" t="s">
        <v>198</v>
      </c>
      <c r="L433" s="80">
        <v>596.16233199999999</v>
      </c>
    </row>
    <row r="434" spans="1:12">
      <c r="A434" s="118">
        <v>45212</v>
      </c>
      <c r="B434" s="105" t="s">
        <v>44</v>
      </c>
      <c r="C434" s="93" t="s">
        <v>55</v>
      </c>
      <c r="D434" s="84" t="s">
        <v>6</v>
      </c>
      <c r="E434" s="125">
        <v>1000</v>
      </c>
      <c r="F434" s="134">
        <f t="shared" si="6"/>
        <v>1.6595893478925787</v>
      </c>
      <c r="G434" s="91" t="s">
        <v>364</v>
      </c>
      <c r="H434" s="104"/>
      <c r="I434" s="99" t="s">
        <v>209</v>
      </c>
      <c r="J434" s="78" t="s">
        <v>22</v>
      </c>
      <c r="K434" s="79" t="s">
        <v>759</v>
      </c>
      <c r="L434" s="80">
        <v>602.55870000000004</v>
      </c>
    </row>
    <row r="435" spans="1:12">
      <c r="A435" s="118">
        <v>45212</v>
      </c>
      <c r="B435" s="105" t="s">
        <v>64</v>
      </c>
      <c r="C435" s="93" t="s">
        <v>55</v>
      </c>
      <c r="D435" s="84" t="s">
        <v>6</v>
      </c>
      <c r="E435" s="124">
        <v>7000</v>
      </c>
      <c r="F435" s="134">
        <f t="shared" si="6"/>
        <v>11.617125435248051</v>
      </c>
      <c r="G435" s="105" t="s">
        <v>123</v>
      </c>
      <c r="H435" s="92"/>
      <c r="I435" s="105" t="s">
        <v>13</v>
      </c>
      <c r="J435" s="78" t="s">
        <v>22</v>
      </c>
      <c r="K435" s="79" t="s">
        <v>759</v>
      </c>
      <c r="L435" s="80">
        <v>602.55870000000004</v>
      </c>
    </row>
    <row r="436" spans="1:12">
      <c r="A436" s="118">
        <v>45212</v>
      </c>
      <c r="B436" s="105" t="s">
        <v>45</v>
      </c>
      <c r="C436" s="91" t="s">
        <v>197</v>
      </c>
      <c r="D436" s="84" t="s">
        <v>6</v>
      </c>
      <c r="E436" s="124">
        <v>5000</v>
      </c>
      <c r="F436" s="134">
        <f t="shared" si="6"/>
        <v>8.2979467394628941</v>
      </c>
      <c r="G436" s="105" t="s">
        <v>61</v>
      </c>
      <c r="H436" s="92"/>
      <c r="I436" s="105" t="s">
        <v>13</v>
      </c>
      <c r="J436" s="78" t="s">
        <v>22</v>
      </c>
      <c r="K436" s="79" t="s">
        <v>759</v>
      </c>
      <c r="L436" s="80">
        <v>602.55870000000004</v>
      </c>
    </row>
    <row r="437" spans="1:12">
      <c r="A437" s="118">
        <v>45212</v>
      </c>
      <c r="B437" s="105" t="s">
        <v>44</v>
      </c>
      <c r="C437" s="93" t="s">
        <v>55</v>
      </c>
      <c r="D437" s="84" t="s">
        <v>6</v>
      </c>
      <c r="E437" s="124">
        <v>1900</v>
      </c>
      <c r="F437" s="134">
        <f t="shared" si="6"/>
        <v>3.1532197609958996</v>
      </c>
      <c r="G437" s="105" t="s">
        <v>61</v>
      </c>
      <c r="H437" s="92"/>
      <c r="I437" s="105" t="s">
        <v>13</v>
      </c>
      <c r="J437" s="78" t="s">
        <v>22</v>
      </c>
      <c r="K437" s="79" t="s">
        <v>759</v>
      </c>
      <c r="L437" s="80">
        <v>602.55870000000004</v>
      </c>
    </row>
    <row r="438" spans="1:12">
      <c r="A438" s="118">
        <v>45212</v>
      </c>
      <c r="B438" s="105" t="s">
        <v>203</v>
      </c>
      <c r="C438" s="93" t="s">
        <v>55</v>
      </c>
      <c r="D438" s="84" t="s">
        <v>6</v>
      </c>
      <c r="E438" s="124">
        <v>2000</v>
      </c>
      <c r="F438" s="134">
        <f t="shared" si="6"/>
        <v>3.3191786957851575</v>
      </c>
      <c r="G438" s="105" t="s">
        <v>61</v>
      </c>
      <c r="H438" s="92"/>
      <c r="I438" s="105" t="s">
        <v>13</v>
      </c>
      <c r="J438" s="78" t="s">
        <v>22</v>
      </c>
      <c r="K438" s="79" t="s">
        <v>759</v>
      </c>
      <c r="L438" s="80">
        <v>602.55870000000004</v>
      </c>
    </row>
    <row r="439" spans="1:12">
      <c r="A439" s="118">
        <v>45212</v>
      </c>
      <c r="B439" s="105" t="s">
        <v>44</v>
      </c>
      <c r="C439" s="93" t="s">
        <v>55</v>
      </c>
      <c r="D439" s="84" t="s">
        <v>6</v>
      </c>
      <c r="E439" s="124">
        <v>1900</v>
      </c>
      <c r="F439" s="134">
        <f t="shared" si="6"/>
        <v>3.1532197609958996</v>
      </c>
      <c r="G439" s="105" t="s">
        <v>61</v>
      </c>
      <c r="H439" s="92"/>
      <c r="I439" s="105" t="s">
        <v>13</v>
      </c>
      <c r="J439" s="78" t="s">
        <v>22</v>
      </c>
      <c r="K439" s="79" t="s">
        <v>759</v>
      </c>
      <c r="L439" s="80">
        <v>602.55870000000004</v>
      </c>
    </row>
    <row r="440" spans="1:12">
      <c r="A440" s="118">
        <v>45212</v>
      </c>
      <c r="B440" s="105" t="s">
        <v>45</v>
      </c>
      <c r="C440" s="91" t="s">
        <v>197</v>
      </c>
      <c r="D440" s="84" t="s">
        <v>6</v>
      </c>
      <c r="E440" s="124">
        <v>3000</v>
      </c>
      <c r="F440" s="134">
        <f t="shared" si="6"/>
        <v>4.9787680436777357</v>
      </c>
      <c r="G440" s="105" t="s">
        <v>61</v>
      </c>
      <c r="H440" s="92"/>
      <c r="I440" s="105" t="s">
        <v>13</v>
      </c>
      <c r="J440" s="78" t="s">
        <v>22</v>
      </c>
      <c r="K440" s="79" t="s">
        <v>759</v>
      </c>
      <c r="L440" s="80">
        <v>602.55870000000004</v>
      </c>
    </row>
    <row r="441" spans="1:12">
      <c r="A441" s="118">
        <v>45212</v>
      </c>
      <c r="B441" s="105" t="s">
        <v>204</v>
      </c>
      <c r="C441" s="93" t="s">
        <v>55</v>
      </c>
      <c r="D441" s="84" t="s">
        <v>6</v>
      </c>
      <c r="E441" s="124">
        <v>1000</v>
      </c>
      <c r="F441" s="134">
        <f t="shared" si="6"/>
        <v>1.6595893478925787</v>
      </c>
      <c r="G441" s="105" t="s">
        <v>61</v>
      </c>
      <c r="H441" s="92"/>
      <c r="I441" s="105" t="s">
        <v>13</v>
      </c>
      <c r="J441" s="78" t="s">
        <v>22</v>
      </c>
      <c r="K441" s="79" t="s">
        <v>759</v>
      </c>
      <c r="L441" s="80">
        <v>602.55870000000004</v>
      </c>
    </row>
    <row r="442" spans="1:12">
      <c r="A442" s="118">
        <v>45212</v>
      </c>
      <c r="B442" s="105" t="s">
        <v>200</v>
      </c>
      <c r="C442" s="93" t="s">
        <v>55</v>
      </c>
      <c r="D442" s="84" t="s">
        <v>6</v>
      </c>
      <c r="E442" s="125">
        <v>2000</v>
      </c>
      <c r="F442" s="134">
        <f t="shared" si="6"/>
        <v>3.3191786957851575</v>
      </c>
      <c r="G442" s="105" t="s">
        <v>345</v>
      </c>
      <c r="H442" s="104">
        <v>4</v>
      </c>
      <c r="I442" s="99" t="s">
        <v>25</v>
      </c>
      <c r="J442" s="78" t="s">
        <v>22</v>
      </c>
      <c r="K442" s="79" t="s">
        <v>759</v>
      </c>
      <c r="L442" s="80">
        <v>602.55870000000004</v>
      </c>
    </row>
    <row r="443" spans="1:12">
      <c r="A443" s="118">
        <v>45212</v>
      </c>
      <c r="B443" s="105" t="s">
        <v>44</v>
      </c>
      <c r="C443" s="93" t="s">
        <v>55</v>
      </c>
      <c r="D443" s="84" t="s">
        <v>6</v>
      </c>
      <c r="E443" s="125">
        <v>1900</v>
      </c>
      <c r="F443" s="134">
        <f t="shared" si="6"/>
        <v>3.1532197609958996</v>
      </c>
      <c r="G443" s="105" t="s">
        <v>153</v>
      </c>
      <c r="H443" s="104">
        <v>4</v>
      </c>
      <c r="I443" s="99" t="s">
        <v>25</v>
      </c>
      <c r="J443" s="78" t="s">
        <v>22</v>
      </c>
      <c r="K443" s="79" t="s">
        <v>759</v>
      </c>
      <c r="L443" s="80">
        <v>602.55870000000004</v>
      </c>
    </row>
    <row r="444" spans="1:12">
      <c r="A444" s="118">
        <v>45212</v>
      </c>
      <c r="B444" s="105" t="s">
        <v>45</v>
      </c>
      <c r="C444" s="91" t="s">
        <v>197</v>
      </c>
      <c r="D444" s="84" t="s">
        <v>6</v>
      </c>
      <c r="E444" s="125">
        <v>5000</v>
      </c>
      <c r="F444" s="134">
        <f t="shared" si="6"/>
        <v>8.2979467394628941</v>
      </c>
      <c r="G444" s="105" t="s">
        <v>153</v>
      </c>
      <c r="H444" s="104">
        <v>4</v>
      </c>
      <c r="I444" s="99" t="s">
        <v>25</v>
      </c>
      <c r="J444" s="78" t="s">
        <v>22</v>
      </c>
      <c r="K444" s="79" t="s">
        <v>759</v>
      </c>
      <c r="L444" s="80">
        <v>602.55870000000004</v>
      </c>
    </row>
    <row r="445" spans="1:12">
      <c r="A445" s="118">
        <v>45212</v>
      </c>
      <c r="B445" s="105" t="s">
        <v>44</v>
      </c>
      <c r="C445" s="93" t="s">
        <v>55</v>
      </c>
      <c r="D445" s="84" t="s">
        <v>6</v>
      </c>
      <c r="E445" s="125">
        <v>1900</v>
      </c>
      <c r="F445" s="134">
        <f t="shared" si="6"/>
        <v>3.1532197609958996</v>
      </c>
      <c r="G445" s="98" t="s">
        <v>59</v>
      </c>
      <c r="H445" s="92"/>
      <c r="I445" s="99" t="s">
        <v>43</v>
      </c>
      <c r="J445" s="78" t="s">
        <v>22</v>
      </c>
      <c r="K445" s="79" t="s">
        <v>759</v>
      </c>
      <c r="L445" s="80">
        <v>602.55870000000004</v>
      </c>
    </row>
    <row r="446" spans="1:12">
      <c r="A446" s="118">
        <v>45212</v>
      </c>
      <c r="B446" s="105" t="s">
        <v>240</v>
      </c>
      <c r="C446" s="91" t="s">
        <v>49</v>
      </c>
      <c r="D446" s="84" t="s">
        <v>6</v>
      </c>
      <c r="E446" s="131">
        <v>5000</v>
      </c>
      <c r="F446" s="134">
        <f t="shared" si="6"/>
        <v>8.2979467394628941</v>
      </c>
      <c r="G446" s="91" t="s">
        <v>106</v>
      </c>
      <c r="H446" s="135"/>
      <c r="I446" s="99" t="s">
        <v>105</v>
      </c>
      <c r="J446" s="78" t="s">
        <v>22</v>
      </c>
      <c r="K446" s="79" t="s">
        <v>759</v>
      </c>
      <c r="L446" s="80">
        <v>602.55870000000004</v>
      </c>
    </row>
    <row r="447" spans="1:12">
      <c r="A447" s="118">
        <v>45212</v>
      </c>
      <c r="B447" s="105" t="s">
        <v>44</v>
      </c>
      <c r="C447" s="93" t="s">
        <v>55</v>
      </c>
      <c r="D447" s="84" t="s">
        <v>6</v>
      </c>
      <c r="E447" s="131">
        <v>2900</v>
      </c>
      <c r="F447" s="134">
        <f t="shared" si="6"/>
        <v>4.8128091088884783</v>
      </c>
      <c r="G447" s="91" t="s">
        <v>106</v>
      </c>
      <c r="H447" s="135"/>
      <c r="I447" s="99" t="s">
        <v>105</v>
      </c>
      <c r="J447" s="78" t="s">
        <v>22</v>
      </c>
      <c r="K447" s="79" t="s">
        <v>759</v>
      </c>
      <c r="L447" s="80">
        <v>602.55870000000004</v>
      </c>
    </row>
    <row r="448" spans="1:12">
      <c r="A448" s="118">
        <v>45212</v>
      </c>
      <c r="B448" s="82" t="s">
        <v>44</v>
      </c>
      <c r="C448" s="93" t="s">
        <v>55</v>
      </c>
      <c r="D448" s="107" t="s">
        <v>9</v>
      </c>
      <c r="E448" s="108">
        <v>1500</v>
      </c>
      <c r="F448" s="134">
        <f t="shared" si="6"/>
        <v>2.5160932173755652</v>
      </c>
      <c r="G448" s="107" t="s">
        <v>57</v>
      </c>
      <c r="H448" s="92"/>
      <c r="I448" s="107" t="s">
        <v>16</v>
      </c>
      <c r="J448" s="78" t="s">
        <v>22</v>
      </c>
      <c r="K448" s="79" t="s">
        <v>27</v>
      </c>
      <c r="L448" s="80">
        <v>596.16233199999999</v>
      </c>
    </row>
    <row r="449" spans="1:12">
      <c r="A449" s="118">
        <v>45212</v>
      </c>
      <c r="B449" s="105" t="s">
        <v>44</v>
      </c>
      <c r="C449" s="93" t="s">
        <v>55</v>
      </c>
      <c r="D449" s="97" t="s">
        <v>7</v>
      </c>
      <c r="E449" s="124">
        <v>1900</v>
      </c>
      <c r="F449" s="134">
        <f t="shared" si="6"/>
        <v>3.1870514086757162</v>
      </c>
      <c r="G449" s="105" t="s">
        <v>93</v>
      </c>
      <c r="H449" s="92"/>
      <c r="I449" s="105" t="s">
        <v>56</v>
      </c>
      <c r="J449" s="78" t="s">
        <v>22</v>
      </c>
      <c r="K449" s="79" t="s">
        <v>198</v>
      </c>
      <c r="L449" s="80">
        <v>596.16233199999999</v>
      </c>
    </row>
    <row r="450" spans="1:12">
      <c r="A450" s="118">
        <v>45212</v>
      </c>
      <c r="B450" s="105" t="s">
        <v>299</v>
      </c>
      <c r="C450" s="105" t="s">
        <v>178</v>
      </c>
      <c r="D450" s="97" t="s">
        <v>7</v>
      </c>
      <c r="E450" s="124">
        <v>250000</v>
      </c>
      <c r="F450" s="134">
        <f t="shared" ref="F450:F513" si="7">E450/L450</f>
        <v>419.34886956259425</v>
      </c>
      <c r="G450" s="105" t="s">
        <v>155</v>
      </c>
      <c r="H450" s="92"/>
      <c r="I450" s="105" t="s">
        <v>56</v>
      </c>
      <c r="J450" s="78" t="s">
        <v>22</v>
      </c>
      <c r="K450" s="79" t="s">
        <v>27</v>
      </c>
      <c r="L450" s="80">
        <v>596.16233199999999</v>
      </c>
    </row>
    <row r="451" spans="1:12">
      <c r="A451" s="118">
        <v>45212</v>
      </c>
      <c r="B451" s="105" t="s">
        <v>44</v>
      </c>
      <c r="C451" s="93" t="s">
        <v>55</v>
      </c>
      <c r="D451" s="97" t="s">
        <v>7</v>
      </c>
      <c r="E451" s="124">
        <v>1300</v>
      </c>
      <c r="F451" s="134">
        <f t="shared" si="7"/>
        <v>2.18061412172549</v>
      </c>
      <c r="G451" s="105" t="s">
        <v>131</v>
      </c>
      <c r="H451" s="92"/>
      <c r="I451" s="105" t="s">
        <v>12</v>
      </c>
      <c r="J451" s="78" t="s">
        <v>22</v>
      </c>
      <c r="K451" s="79" t="s">
        <v>198</v>
      </c>
      <c r="L451" s="80">
        <v>596.16233199999999</v>
      </c>
    </row>
    <row r="452" spans="1:12">
      <c r="A452" s="118">
        <v>45212</v>
      </c>
      <c r="B452" s="105" t="s">
        <v>44</v>
      </c>
      <c r="C452" s="93" t="s">
        <v>55</v>
      </c>
      <c r="D452" s="97" t="s">
        <v>10</v>
      </c>
      <c r="E452" s="131">
        <v>2300</v>
      </c>
      <c r="F452" s="134">
        <f t="shared" si="7"/>
        <v>3.8580095999758672</v>
      </c>
      <c r="G452" s="98" t="s">
        <v>58</v>
      </c>
      <c r="H452" s="92"/>
      <c r="I452" s="105" t="s">
        <v>15</v>
      </c>
      <c r="J452" s="78" t="s">
        <v>22</v>
      </c>
      <c r="K452" s="79" t="s">
        <v>27</v>
      </c>
      <c r="L452" s="80">
        <v>596.16233199999999</v>
      </c>
    </row>
    <row r="453" spans="1:12">
      <c r="A453" s="118">
        <v>45212</v>
      </c>
      <c r="B453" s="105" t="s">
        <v>278</v>
      </c>
      <c r="C453" s="105" t="s">
        <v>279</v>
      </c>
      <c r="D453" s="97" t="s">
        <v>10</v>
      </c>
      <c r="E453" s="132">
        <v>6724</v>
      </c>
      <c r="F453" s="134">
        <f t="shared" si="7"/>
        <v>11.278807195755535</v>
      </c>
      <c r="G453" s="116" t="s">
        <v>280</v>
      </c>
      <c r="H453" s="92"/>
      <c r="I453" s="105" t="s">
        <v>15</v>
      </c>
      <c r="J453" s="78" t="s">
        <v>22</v>
      </c>
      <c r="K453" s="79" t="s">
        <v>27</v>
      </c>
      <c r="L453" s="80">
        <v>596.16233199999999</v>
      </c>
    </row>
    <row r="454" spans="1:12">
      <c r="A454" s="118">
        <v>45212</v>
      </c>
      <c r="B454" s="105" t="s">
        <v>281</v>
      </c>
      <c r="C454" s="105" t="s">
        <v>279</v>
      </c>
      <c r="D454" s="97" t="s">
        <v>10</v>
      </c>
      <c r="E454" s="132">
        <v>3813</v>
      </c>
      <c r="F454" s="134">
        <f t="shared" si="7"/>
        <v>6.395908958568687</v>
      </c>
      <c r="G454" s="116" t="s">
        <v>280</v>
      </c>
      <c r="H454" s="92"/>
      <c r="I454" s="105" t="s">
        <v>15</v>
      </c>
      <c r="J454" s="78" t="s">
        <v>22</v>
      </c>
      <c r="K454" s="79" t="s">
        <v>27</v>
      </c>
      <c r="L454" s="80">
        <v>596.16233199999999</v>
      </c>
    </row>
    <row r="455" spans="1:12">
      <c r="A455" s="118">
        <v>45212</v>
      </c>
      <c r="B455" s="98" t="s">
        <v>18</v>
      </c>
      <c r="C455" s="98" t="s">
        <v>39</v>
      </c>
      <c r="D455" s="109" t="s">
        <v>9</v>
      </c>
      <c r="E455" s="127">
        <v>5000</v>
      </c>
      <c r="F455" s="134">
        <f t="shared" si="7"/>
        <v>8.3869773912518841</v>
      </c>
      <c r="G455" s="98" t="s">
        <v>531</v>
      </c>
      <c r="H455" s="92"/>
      <c r="I455" s="98" t="s">
        <v>17</v>
      </c>
      <c r="J455" s="78" t="s">
        <v>22</v>
      </c>
      <c r="K455" s="79" t="s">
        <v>27</v>
      </c>
      <c r="L455" s="80">
        <v>596.16233199999999</v>
      </c>
    </row>
    <row r="456" spans="1:12">
      <c r="A456" s="118">
        <v>45212</v>
      </c>
      <c r="B456" s="98" t="s">
        <v>18</v>
      </c>
      <c r="C456" s="98" t="s">
        <v>39</v>
      </c>
      <c r="D456" s="109" t="s">
        <v>9</v>
      </c>
      <c r="E456" s="127">
        <v>5000</v>
      </c>
      <c r="F456" s="134">
        <f t="shared" si="7"/>
        <v>8.3869773912518841</v>
      </c>
      <c r="G456" s="98" t="s">
        <v>532</v>
      </c>
      <c r="H456" s="92"/>
      <c r="I456" s="98" t="s">
        <v>16</v>
      </c>
      <c r="J456" s="78" t="s">
        <v>22</v>
      </c>
      <c r="K456" s="79" t="s">
        <v>27</v>
      </c>
      <c r="L456" s="80">
        <v>596.16233199999999</v>
      </c>
    </row>
    <row r="457" spans="1:12">
      <c r="A457" s="118">
        <v>45212</v>
      </c>
      <c r="B457" s="98" t="s">
        <v>18</v>
      </c>
      <c r="C457" s="98" t="s">
        <v>39</v>
      </c>
      <c r="D457" s="109" t="s">
        <v>7</v>
      </c>
      <c r="E457" s="127">
        <v>5000</v>
      </c>
      <c r="F457" s="134">
        <f t="shared" si="7"/>
        <v>8.3869773912518841</v>
      </c>
      <c r="G457" s="98" t="s">
        <v>533</v>
      </c>
      <c r="H457" s="92"/>
      <c r="I457" s="77" t="s">
        <v>20</v>
      </c>
      <c r="J457" s="78" t="s">
        <v>22</v>
      </c>
      <c r="K457" s="79" t="s">
        <v>198</v>
      </c>
      <c r="L457" s="80">
        <v>596.16233199999999</v>
      </c>
    </row>
    <row r="458" spans="1:12">
      <c r="A458" s="118">
        <v>45212</v>
      </c>
      <c r="B458" s="98" t="s">
        <v>18</v>
      </c>
      <c r="C458" s="98" t="s">
        <v>39</v>
      </c>
      <c r="D458" s="84" t="s">
        <v>6</v>
      </c>
      <c r="E458" s="127">
        <v>5000</v>
      </c>
      <c r="F458" s="134">
        <f t="shared" si="7"/>
        <v>8.2979467394628941</v>
      </c>
      <c r="G458" s="98" t="s">
        <v>534</v>
      </c>
      <c r="H458" s="92"/>
      <c r="I458" s="98" t="s">
        <v>13</v>
      </c>
      <c r="J458" s="78" t="s">
        <v>22</v>
      </c>
      <c r="K458" s="79" t="s">
        <v>759</v>
      </c>
      <c r="L458" s="80">
        <v>602.55870000000004</v>
      </c>
    </row>
    <row r="459" spans="1:12">
      <c r="A459" s="118">
        <v>45212</v>
      </c>
      <c r="B459" s="98" t="s">
        <v>18</v>
      </c>
      <c r="C459" s="98" t="s">
        <v>39</v>
      </c>
      <c r="D459" s="109" t="s">
        <v>8</v>
      </c>
      <c r="E459" s="127">
        <v>2500</v>
      </c>
      <c r="F459" s="134">
        <f t="shared" si="7"/>
        <v>4.1934886956259421</v>
      </c>
      <c r="G459" s="98" t="s">
        <v>535</v>
      </c>
      <c r="H459" s="92"/>
      <c r="I459" s="98" t="s">
        <v>14</v>
      </c>
      <c r="J459" s="78" t="s">
        <v>22</v>
      </c>
      <c r="K459" s="79" t="s">
        <v>198</v>
      </c>
      <c r="L459" s="80">
        <v>596.16233199999999</v>
      </c>
    </row>
    <row r="460" spans="1:12">
      <c r="A460" s="118">
        <v>45212</v>
      </c>
      <c r="B460" s="98" t="s">
        <v>18</v>
      </c>
      <c r="C460" s="98" t="s">
        <v>39</v>
      </c>
      <c r="D460" s="109" t="s">
        <v>7</v>
      </c>
      <c r="E460" s="127">
        <v>2500</v>
      </c>
      <c r="F460" s="134">
        <f t="shared" si="7"/>
        <v>4.1934886956259421</v>
      </c>
      <c r="G460" s="98" t="s">
        <v>536</v>
      </c>
      <c r="H460" s="92"/>
      <c r="I460" s="98" t="s">
        <v>12</v>
      </c>
      <c r="J460" s="78" t="s">
        <v>22</v>
      </c>
      <c r="K460" s="79" t="s">
        <v>198</v>
      </c>
      <c r="L460" s="80">
        <v>596.16233199999999</v>
      </c>
    </row>
    <row r="461" spans="1:12">
      <c r="A461" s="118">
        <v>45212</v>
      </c>
      <c r="B461" s="98" t="s">
        <v>18</v>
      </c>
      <c r="C461" s="98" t="s">
        <v>39</v>
      </c>
      <c r="D461" s="109" t="s">
        <v>7</v>
      </c>
      <c r="E461" s="127">
        <v>2500</v>
      </c>
      <c r="F461" s="134">
        <f t="shared" si="7"/>
        <v>4.1934886956259421</v>
      </c>
      <c r="G461" s="98" t="s">
        <v>537</v>
      </c>
      <c r="H461" s="92"/>
      <c r="I461" s="98" t="s">
        <v>56</v>
      </c>
      <c r="J461" s="78" t="s">
        <v>22</v>
      </c>
      <c r="K461" s="79" t="s">
        <v>198</v>
      </c>
      <c r="L461" s="80">
        <v>596.16233199999999</v>
      </c>
    </row>
    <row r="462" spans="1:12">
      <c r="A462" s="118">
        <v>45212</v>
      </c>
      <c r="B462" s="98" t="s">
        <v>18</v>
      </c>
      <c r="C462" s="98" t="s">
        <v>39</v>
      </c>
      <c r="D462" s="84" t="s">
        <v>6</v>
      </c>
      <c r="E462" s="127">
        <v>2500</v>
      </c>
      <c r="F462" s="134">
        <f t="shared" si="7"/>
        <v>4.148973369731447</v>
      </c>
      <c r="G462" s="98" t="s">
        <v>538</v>
      </c>
      <c r="H462" s="92"/>
      <c r="I462" s="98" t="s">
        <v>25</v>
      </c>
      <c r="J462" s="78" t="s">
        <v>22</v>
      </c>
      <c r="K462" s="79" t="s">
        <v>759</v>
      </c>
      <c r="L462" s="80">
        <v>602.55870000000004</v>
      </c>
    </row>
    <row r="463" spans="1:12">
      <c r="A463" s="118">
        <v>45212</v>
      </c>
      <c r="B463" s="98" t="s">
        <v>18</v>
      </c>
      <c r="C463" s="98" t="s">
        <v>39</v>
      </c>
      <c r="D463" s="84" t="s">
        <v>6</v>
      </c>
      <c r="E463" s="127">
        <v>2500</v>
      </c>
      <c r="F463" s="134">
        <f t="shared" si="7"/>
        <v>4.148973369731447</v>
      </c>
      <c r="G463" s="98" t="s">
        <v>539</v>
      </c>
      <c r="H463" s="92"/>
      <c r="I463" s="98" t="s">
        <v>105</v>
      </c>
      <c r="J463" s="78" t="s">
        <v>22</v>
      </c>
      <c r="K463" s="79" t="s">
        <v>759</v>
      </c>
      <c r="L463" s="80">
        <v>602.55870000000004</v>
      </c>
    </row>
    <row r="464" spans="1:12">
      <c r="A464" s="118">
        <v>45212</v>
      </c>
      <c r="B464" s="98" t="s">
        <v>18</v>
      </c>
      <c r="C464" s="98" t="s">
        <v>39</v>
      </c>
      <c r="D464" s="84" t="s">
        <v>6</v>
      </c>
      <c r="E464" s="127">
        <v>2500</v>
      </c>
      <c r="F464" s="134">
        <f t="shared" si="7"/>
        <v>4.148973369731447</v>
      </c>
      <c r="G464" s="98" t="s">
        <v>540</v>
      </c>
      <c r="H464" s="92"/>
      <c r="I464" s="98" t="s">
        <v>124</v>
      </c>
      <c r="J464" s="78" t="s">
        <v>22</v>
      </c>
      <c r="K464" s="79" t="s">
        <v>759</v>
      </c>
      <c r="L464" s="80">
        <v>602.55870000000004</v>
      </c>
    </row>
    <row r="465" spans="1:12">
      <c r="A465" s="118">
        <v>45212</v>
      </c>
      <c r="B465" s="98" t="s">
        <v>18</v>
      </c>
      <c r="C465" s="98" t="s">
        <v>39</v>
      </c>
      <c r="D465" s="84" t="s">
        <v>6</v>
      </c>
      <c r="E465" s="127">
        <v>2500</v>
      </c>
      <c r="F465" s="134">
        <f t="shared" si="7"/>
        <v>4.148973369731447</v>
      </c>
      <c r="G465" s="98" t="s">
        <v>541</v>
      </c>
      <c r="H465" s="92"/>
      <c r="I465" s="98" t="s">
        <v>43</v>
      </c>
      <c r="J465" s="78" t="s">
        <v>22</v>
      </c>
      <c r="K465" s="79" t="s">
        <v>759</v>
      </c>
      <c r="L465" s="80">
        <v>602.55870000000004</v>
      </c>
    </row>
    <row r="466" spans="1:12">
      <c r="A466" s="118">
        <v>45212</v>
      </c>
      <c r="B466" s="98" t="s">
        <v>18</v>
      </c>
      <c r="C466" s="98" t="s">
        <v>39</v>
      </c>
      <c r="D466" s="109" t="s">
        <v>10</v>
      </c>
      <c r="E466" s="127">
        <v>2500</v>
      </c>
      <c r="F466" s="134">
        <f t="shared" si="7"/>
        <v>4.1934886956259421</v>
      </c>
      <c r="G466" s="98" t="s">
        <v>542</v>
      </c>
      <c r="H466" s="92"/>
      <c r="I466" s="98" t="s">
        <v>136</v>
      </c>
      <c r="J466" s="78" t="s">
        <v>22</v>
      </c>
      <c r="K466" s="79" t="s">
        <v>27</v>
      </c>
      <c r="L466" s="80">
        <v>596.16233199999999</v>
      </c>
    </row>
    <row r="467" spans="1:12">
      <c r="A467" s="118">
        <v>45212</v>
      </c>
      <c r="B467" s="98" t="s">
        <v>18</v>
      </c>
      <c r="C467" s="98" t="s">
        <v>39</v>
      </c>
      <c r="D467" s="109" t="s">
        <v>10</v>
      </c>
      <c r="E467" s="127">
        <v>2500</v>
      </c>
      <c r="F467" s="134">
        <f t="shared" si="7"/>
        <v>4.1934886956259421</v>
      </c>
      <c r="G467" s="98" t="s">
        <v>543</v>
      </c>
      <c r="H467" s="92"/>
      <c r="I467" s="98" t="s">
        <v>15</v>
      </c>
      <c r="J467" s="78" t="s">
        <v>22</v>
      </c>
      <c r="K467" s="79" t="s">
        <v>27</v>
      </c>
      <c r="L467" s="80">
        <v>596.16233199999999</v>
      </c>
    </row>
    <row r="468" spans="1:12">
      <c r="A468" s="118">
        <v>45213</v>
      </c>
      <c r="B468" s="94" t="s">
        <v>389</v>
      </c>
      <c r="C468" s="93" t="s">
        <v>47</v>
      </c>
      <c r="D468" s="97" t="s">
        <v>8</v>
      </c>
      <c r="E468" s="130">
        <v>5000</v>
      </c>
      <c r="F468" s="134">
        <f t="shared" si="7"/>
        <v>8.3869773912518841</v>
      </c>
      <c r="G468" s="98" t="s">
        <v>62</v>
      </c>
      <c r="H468" s="92"/>
      <c r="I468" s="99" t="s">
        <v>14</v>
      </c>
      <c r="J468" s="78" t="s">
        <v>22</v>
      </c>
      <c r="K468" s="79" t="s">
        <v>198</v>
      </c>
      <c r="L468" s="80">
        <v>596.16233199999999</v>
      </c>
    </row>
    <row r="469" spans="1:12">
      <c r="A469" s="118">
        <v>45213</v>
      </c>
      <c r="B469" s="94" t="s">
        <v>44</v>
      </c>
      <c r="C469" s="93" t="s">
        <v>55</v>
      </c>
      <c r="D469" s="97" t="s">
        <v>8</v>
      </c>
      <c r="E469" s="130">
        <v>1700</v>
      </c>
      <c r="F469" s="134">
        <f t="shared" si="7"/>
        <v>2.851572313025641</v>
      </c>
      <c r="G469" s="98" t="s">
        <v>62</v>
      </c>
      <c r="H469" s="92"/>
      <c r="I469" s="99" t="s">
        <v>14</v>
      </c>
      <c r="J469" s="78" t="s">
        <v>22</v>
      </c>
      <c r="K469" s="79" t="s">
        <v>198</v>
      </c>
      <c r="L469" s="80">
        <v>596.16233199999999</v>
      </c>
    </row>
    <row r="470" spans="1:12">
      <c r="A470" s="118">
        <v>45213</v>
      </c>
      <c r="B470" s="114" t="s">
        <v>44</v>
      </c>
      <c r="C470" s="93" t="s">
        <v>55</v>
      </c>
      <c r="D470" s="97" t="s">
        <v>9</v>
      </c>
      <c r="E470" s="123">
        <v>2900</v>
      </c>
      <c r="F470" s="134">
        <f t="shared" si="7"/>
        <v>4.8644468869260935</v>
      </c>
      <c r="G470" s="98" t="s">
        <v>85</v>
      </c>
      <c r="H470" s="92"/>
      <c r="I470" s="99" t="s">
        <v>17</v>
      </c>
      <c r="J470" s="78" t="s">
        <v>22</v>
      </c>
      <c r="K470" s="79" t="s">
        <v>27</v>
      </c>
      <c r="L470" s="80">
        <v>596.16233199999999</v>
      </c>
    </row>
    <row r="471" spans="1:12">
      <c r="A471" s="118">
        <v>45213</v>
      </c>
      <c r="B471" s="105" t="s">
        <v>44</v>
      </c>
      <c r="C471" s="93" t="s">
        <v>55</v>
      </c>
      <c r="D471" s="84" t="s">
        <v>6</v>
      </c>
      <c r="E471" s="125">
        <v>1500</v>
      </c>
      <c r="F471" s="134">
        <f t="shared" si="7"/>
        <v>2.4893840218388679</v>
      </c>
      <c r="G471" s="91" t="s">
        <v>364</v>
      </c>
      <c r="H471" s="104"/>
      <c r="I471" s="99" t="s">
        <v>209</v>
      </c>
      <c r="J471" s="78" t="s">
        <v>22</v>
      </c>
      <c r="K471" s="79" t="s">
        <v>759</v>
      </c>
      <c r="L471" s="80">
        <v>602.55870000000004</v>
      </c>
    </row>
    <row r="472" spans="1:12">
      <c r="A472" s="118">
        <v>45213</v>
      </c>
      <c r="B472" s="82" t="s">
        <v>44</v>
      </c>
      <c r="C472" s="93" t="s">
        <v>55</v>
      </c>
      <c r="D472" s="107" t="s">
        <v>9</v>
      </c>
      <c r="E472" s="108">
        <v>1800</v>
      </c>
      <c r="F472" s="134">
        <f t="shared" si="7"/>
        <v>3.0193118608506784</v>
      </c>
      <c r="G472" s="107" t="s">
        <v>57</v>
      </c>
      <c r="H472" s="92"/>
      <c r="I472" s="107" t="s">
        <v>16</v>
      </c>
      <c r="J472" s="78" t="s">
        <v>22</v>
      </c>
      <c r="K472" s="79" t="s">
        <v>27</v>
      </c>
      <c r="L472" s="80">
        <v>596.16233199999999</v>
      </c>
    </row>
    <row r="473" spans="1:12">
      <c r="A473" s="118">
        <v>45213</v>
      </c>
      <c r="B473" s="105" t="s">
        <v>44</v>
      </c>
      <c r="C473" s="93" t="s">
        <v>55</v>
      </c>
      <c r="D473" s="97" t="s">
        <v>7</v>
      </c>
      <c r="E473" s="124">
        <v>1500</v>
      </c>
      <c r="F473" s="134">
        <f t="shared" si="7"/>
        <v>2.5160932173755652</v>
      </c>
      <c r="G473" s="105" t="s">
        <v>93</v>
      </c>
      <c r="H473" s="92"/>
      <c r="I473" s="105" t="s">
        <v>56</v>
      </c>
      <c r="J473" s="78" t="s">
        <v>22</v>
      </c>
      <c r="K473" s="79" t="s">
        <v>198</v>
      </c>
      <c r="L473" s="80">
        <v>596.16233199999999</v>
      </c>
    </row>
    <row r="474" spans="1:12">
      <c r="A474" s="118">
        <v>45213</v>
      </c>
      <c r="B474" s="105" t="s">
        <v>44</v>
      </c>
      <c r="C474" s="93" t="s">
        <v>55</v>
      </c>
      <c r="D474" s="97" t="s">
        <v>10</v>
      </c>
      <c r="E474" s="131">
        <v>2700</v>
      </c>
      <c r="F474" s="134">
        <f t="shared" si="7"/>
        <v>4.5289677912760178</v>
      </c>
      <c r="G474" s="98" t="s">
        <v>58</v>
      </c>
      <c r="H474" s="92"/>
      <c r="I474" s="105" t="s">
        <v>15</v>
      </c>
      <c r="J474" s="78" t="s">
        <v>22</v>
      </c>
      <c r="K474" s="79" t="s">
        <v>27</v>
      </c>
      <c r="L474" s="80">
        <v>596.16233199999999</v>
      </c>
    </row>
    <row r="475" spans="1:12">
      <c r="A475" s="118">
        <v>45213</v>
      </c>
      <c r="B475" s="98" t="s">
        <v>18</v>
      </c>
      <c r="C475" s="98" t="s">
        <v>39</v>
      </c>
      <c r="D475" s="109" t="s">
        <v>9</v>
      </c>
      <c r="E475" s="127">
        <v>5000</v>
      </c>
      <c r="F475" s="134">
        <f t="shared" si="7"/>
        <v>8.3869773912518841</v>
      </c>
      <c r="G475" s="98" t="s">
        <v>544</v>
      </c>
      <c r="H475" s="92"/>
      <c r="I475" s="98" t="s">
        <v>17</v>
      </c>
      <c r="J475" s="78" t="s">
        <v>22</v>
      </c>
      <c r="K475" s="79" t="s">
        <v>27</v>
      </c>
      <c r="L475" s="80">
        <v>596.16233199999999</v>
      </c>
    </row>
    <row r="476" spans="1:12">
      <c r="A476" s="118">
        <v>45213</v>
      </c>
      <c r="B476" s="98" t="s">
        <v>18</v>
      </c>
      <c r="C476" s="98" t="s">
        <v>39</v>
      </c>
      <c r="D476" s="109" t="s">
        <v>9</v>
      </c>
      <c r="E476" s="127">
        <v>5000</v>
      </c>
      <c r="F476" s="134">
        <f t="shared" si="7"/>
        <v>8.3869773912518841</v>
      </c>
      <c r="G476" s="98" t="s">
        <v>545</v>
      </c>
      <c r="H476" s="92"/>
      <c r="I476" s="98" t="s">
        <v>16</v>
      </c>
      <c r="J476" s="78" t="s">
        <v>22</v>
      </c>
      <c r="K476" s="79" t="s">
        <v>27</v>
      </c>
      <c r="L476" s="80">
        <v>596.16233199999999</v>
      </c>
    </row>
    <row r="477" spans="1:12">
      <c r="A477" s="118">
        <v>45213</v>
      </c>
      <c r="B477" s="98" t="s">
        <v>18</v>
      </c>
      <c r="C477" s="98" t="s">
        <v>39</v>
      </c>
      <c r="D477" s="84" t="s">
        <v>10</v>
      </c>
      <c r="E477" s="127">
        <v>2500</v>
      </c>
      <c r="F477" s="134">
        <f t="shared" si="7"/>
        <v>4.1934886956259421</v>
      </c>
      <c r="G477" s="98" t="s">
        <v>546</v>
      </c>
      <c r="H477" s="92"/>
      <c r="I477" s="98" t="s">
        <v>15</v>
      </c>
      <c r="J477" s="78" t="s">
        <v>22</v>
      </c>
      <c r="K477" s="79" t="s">
        <v>27</v>
      </c>
      <c r="L477" s="80">
        <v>596.16233199999999</v>
      </c>
    </row>
    <row r="478" spans="1:12">
      <c r="A478" s="117">
        <v>45215</v>
      </c>
      <c r="B478" s="94" t="s">
        <v>390</v>
      </c>
      <c r="C478" s="93" t="s">
        <v>47</v>
      </c>
      <c r="D478" s="97" t="s">
        <v>8</v>
      </c>
      <c r="E478" s="130">
        <v>10000</v>
      </c>
      <c r="F478" s="134">
        <f t="shared" si="7"/>
        <v>16.773954782503768</v>
      </c>
      <c r="G478" s="98" t="s">
        <v>62</v>
      </c>
      <c r="H478" s="92"/>
      <c r="I478" s="99" t="s">
        <v>14</v>
      </c>
      <c r="J478" s="78" t="s">
        <v>22</v>
      </c>
      <c r="K478" s="79" t="s">
        <v>198</v>
      </c>
      <c r="L478" s="80">
        <v>596.16233199999999</v>
      </c>
    </row>
    <row r="479" spans="1:12">
      <c r="A479" s="117">
        <v>45215</v>
      </c>
      <c r="B479" s="94" t="s">
        <v>44</v>
      </c>
      <c r="C479" s="93" t="s">
        <v>55</v>
      </c>
      <c r="D479" s="97" t="s">
        <v>8</v>
      </c>
      <c r="E479" s="130">
        <v>1600</v>
      </c>
      <c r="F479" s="134">
        <f t="shared" si="7"/>
        <v>2.6838327652006031</v>
      </c>
      <c r="G479" s="98" t="s">
        <v>62</v>
      </c>
      <c r="H479" s="92"/>
      <c r="I479" s="99" t="s">
        <v>14</v>
      </c>
      <c r="J479" s="78" t="s">
        <v>22</v>
      </c>
      <c r="K479" s="79" t="s">
        <v>198</v>
      </c>
      <c r="L479" s="80">
        <v>596.16233199999999</v>
      </c>
    </row>
    <row r="480" spans="1:12">
      <c r="A480" s="117">
        <v>45215</v>
      </c>
      <c r="B480" s="94" t="s">
        <v>213</v>
      </c>
      <c r="C480" s="93" t="s">
        <v>47</v>
      </c>
      <c r="D480" s="97" t="s">
        <v>8</v>
      </c>
      <c r="E480" s="130">
        <v>10000</v>
      </c>
      <c r="F480" s="134">
        <f t="shared" si="7"/>
        <v>16.773954782503768</v>
      </c>
      <c r="G480" s="98" t="s">
        <v>62</v>
      </c>
      <c r="H480" s="92"/>
      <c r="I480" s="99" t="s">
        <v>14</v>
      </c>
      <c r="J480" s="78" t="s">
        <v>22</v>
      </c>
      <c r="K480" s="79" t="s">
        <v>198</v>
      </c>
      <c r="L480" s="80">
        <v>596.16233199999999</v>
      </c>
    </row>
    <row r="481" spans="1:12">
      <c r="A481" s="117">
        <v>45215</v>
      </c>
      <c r="B481" s="91" t="s">
        <v>44</v>
      </c>
      <c r="C481" s="93" t="s">
        <v>55</v>
      </c>
      <c r="D481" s="101" t="s">
        <v>7</v>
      </c>
      <c r="E481" s="102">
        <v>1900</v>
      </c>
      <c r="F481" s="134">
        <f t="shared" si="7"/>
        <v>3.1870514086757162</v>
      </c>
      <c r="G481" s="111" t="s">
        <v>63</v>
      </c>
      <c r="H481" s="92"/>
      <c r="I481" s="77" t="s">
        <v>20</v>
      </c>
      <c r="J481" s="78" t="s">
        <v>22</v>
      </c>
      <c r="K481" s="79" t="s">
        <v>198</v>
      </c>
      <c r="L481" s="80">
        <v>596.16233199999999</v>
      </c>
    </row>
    <row r="482" spans="1:12">
      <c r="A482" s="117">
        <v>45215</v>
      </c>
      <c r="B482" s="114" t="s">
        <v>44</v>
      </c>
      <c r="C482" s="93" t="s">
        <v>55</v>
      </c>
      <c r="D482" s="97" t="s">
        <v>9</v>
      </c>
      <c r="E482" s="123">
        <v>2900</v>
      </c>
      <c r="F482" s="134">
        <f t="shared" si="7"/>
        <v>4.8644468869260935</v>
      </c>
      <c r="G482" s="98" t="s">
        <v>85</v>
      </c>
      <c r="H482" s="92"/>
      <c r="I482" s="99" t="s">
        <v>17</v>
      </c>
      <c r="J482" s="78" t="s">
        <v>22</v>
      </c>
      <c r="K482" s="79" t="s">
        <v>27</v>
      </c>
      <c r="L482" s="80">
        <v>596.16233199999999</v>
      </c>
    </row>
    <row r="483" spans="1:12">
      <c r="A483" s="117">
        <v>45215</v>
      </c>
      <c r="B483" s="105" t="s">
        <v>44</v>
      </c>
      <c r="C483" s="93" t="s">
        <v>55</v>
      </c>
      <c r="D483" s="84" t="s">
        <v>6</v>
      </c>
      <c r="E483" s="126">
        <v>1950</v>
      </c>
      <c r="F483" s="134">
        <f t="shared" si="7"/>
        <v>3.2361992283905283</v>
      </c>
      <c r="G483" s="82" t="s">
        <v>130</v>
      </c>
      <c r="H483" s="92"/>
      <c r="I483" s="82" t="s">
        <v>124</v>
      </c>
      <c r="J483" s="78" t="s">
        <v>22</v>
      </c>
      <c r="K483" s="79" t="s">
        <v>759</v>
      </c>
      <c r="L483" s="80">
        <v>602.55870000000004</v>
      </c>
    </row>
    <row r="484" spans="1:12">
      <c r="A484" s="117">
        <v>45215</v>
      </c>
      <c r="B484" s="105" t="s">
        <v>44</v>
      </c>
      <c r="C484" s="93" t="s">
        <v>55</v>
      </c>
      <c r="D484" s="97" t="s">
        <v>7</v>
      </c>
      <c r="E484" s="124">
        <v>1350</v>
      </c>
      <c r="F484" s="134">
        <f t="shared" si="7"/>
        <v>2.2644838956380089</v>
      </c>
      <c r="G484" s="105" t="s">
        <v>387</v>
      </c>
      <c r="H484" s="92"/>
      <c r="I484" s="98" t="s">
        <v>241</v>
      </c>
      <c r="J484" s="78" t="s">
        <v>22</v>
      </c>
      <c r="K484" s="79" t="s">
        <v>198</v>
      </c>
      <c r="L484" s="80">
        <v>596.16233199999999</v>
      </c>
    </row>
    <row r="485" spans="1:12">
      <c r="A485" s="117">
        <v>45215</v>
      </c>
      <c r="B485" s="105" t="s">
        <v>44</v>
      </c>
      <c r="C485" s="93" t="s">
        <v>55</v>
      </c>
      <c r="D485" s="84" t="s">
        <v>6</v>
      </c>
      <c r="E485" s="125">
        <v>1000</v>
      </c>
      <c r="F485" s="134">
        <f t="shared" si="7"/>
        <v>1.6595893478925787</v>
      </c>
      <c r="G485" s="91" t="s">
        <v>364</v>
      </c>
      <c r="H485" s="104"/>
      <c r="I485" s="99" t="s">
        <v>209</v>
      </c>
      <c r="J485" s="78" t="s">
        <v>22</v>
      </c>
      <c r="K485" s="79" t="s">
        <v>759</v>
      </c>
      <c r="L485" s="80">
        <v>602.55870000000004</v>
      </c>
    </row>
    <row r="486" spans="1:12">
      <c r="A486" s="117">
        <v>45215</v>
      </c>
      <c r="B486" s="105" t="s">
        <v>44</v>
      </c>
      <c r="C486" s="93" t="s">
        <v>55</v>
      </c>
      <c r="D486" s="84" t="s">
        <v>6</v>
      </c>
      <c r="E486" s="124">
        <v>1950</v>
      </c>
      <c r="F486" s="134">
        <f t="shared" si="7"/>
        <v>3.2361992283905283</v>
      </c>
      <c r="G486" s="105" t="s">
        <v>61</v>
      </c>
      <c r="H486" s="92"/>
      <c r="I486" s="105" t="s">
        <v>13</v>
      </c>
      <c r="J486" s="78" t="s">
        <v>22</v>
      </c>
      <c r="K486" s="79" t="s">
        <v>759</v>
      </c>
      <c r="L486" s="80">
        <v>602.55870000000004</v>
      </c>
    </row>
    <row r="487" spans="1:12">
      <c r="A487" s="117">
        <v>45215</v>
      </c>
      <c r="B487" s="105" t="s">
        <v>44</v>
      </c>
      <c r="C487" s="93" t="s">
        <v>55</v>
      </c>
      <c r="D487" s="84" t="s">
        <v>6</v>
      </c>
      <c r="E487" s="125">
        <v>3000</v>
      </c>
      <c r="F487" s="134">
        <f t="shared" si="7"/>
        <v>4.9787680436777357</v>
      </c>
      <c r="G487" s="105" t="s">
        <v>60</v>
      </c>
      <c r="H487" s="104"/>
      <c r="I487" s="99" t="s">
        <v>25</v>
      </c>
      <c r="J487" s="78" t="s">
        <v>22</v>
      </c>
      <c r="K487" s="79" t="s">
        <v>759</v>
      </c>
      <c r="L487" s="80">
        <v>602.55870000000004</v>
      </c>
    </row>
    <row r="488" spans="1:12">
      <c r="A488" s="117">
        <v>45215</v>
      </c>
      <c r="B488" s="105" t="s">
        <v>44</v>
      </c>
      <c r="C488" s="93" t="s">
        <v>55</v>
      </c>
      <c r="D488" s="84" t="s">
        <v>6</v>
      </c>
      <c r="E488" s="125">
        <v>1900</v>
      </c>
      <c r="F488" s="134">
        <f t="shared" si="7"/>
        <v>3.1532197609958996</v>
      </c>
      <c r="G488" s="98" t="s">
        <v>59</v>
      </c>
      <c r="H488" s="92"/>
      <c r="I488" s="99" t="s">
        <v>43</v>
      </c>
      <c r="J488" s="78" t="s">
        <v>22</v>
      </c>
      <c r="K488" s="79" t="s">
        <v>759</v>
      </c>
      <c r="L488" s="80">
        <v>602.55870000000004</v>
      </c>
    </row>
    <row r="489" spans="1:12">
      <c r="A489" s="117">
        <v>45215</v>
      </c>
      <c r="B489" s="105" t="s">
        <v>44</v>
      </c>
      <c r="C489" s="93" t="s">
        <v>55</v>
      </c>
      <c r="D489" s="84" t="s">
        <v>6</v>
      </c>
      <c r="E489" s="131">
        <v>2600</v>
      </c>
      <c r="F489" s="134">
        <f t="shared" si="7"/>
        <v>4.3149323045207044</v>
      </c>
      <c r="G489" s="91" t="s">
        <v>106</v>
      </c>
      <c r="H489" s="135"/>
      <c r="I489" s="99" t="s">
        <v>105</v>
      </c>
      <c r="J489" s="78" t="s">
        <v>22</v>
      </c>
      <c r="K489" s="79" t="s">
        <v>759</v>
      </c>
      <c r="L489" s="80">
        <v>602.55870000000004</v>
      </c>
    </row>
    <row r="490" spans="1:12">
      <c r="A490" s="117">
        <v>45215</v>
      </c>
      <c r="B490" s="82" t="s">
        <v>76</v>
      </c>
      <c r="C490" s="93" t="s">
        <v>55</v>
      </c>
      <c r="D490" s="107" t="s">
        <v>9</v>
      </c>
      <c r="E490" s="108">
        <v>1500</v>
      </c>
      <c r="F490" s="134">
        <f t="shared" si="7"/>
        <v>2.5160932173755652</v>
      </c>
      <c r="G490" s="107" t="s">
        <v>57</v>
      </c>
      <c r="H490" s="92"/>
      <c r="I490" s="107" t="s">
        <v>16</v>
      </c>
      <c r="J490" s="78" t="s">
        <v>22</v>
      </c>
      <c r="K490" s="79" t="s">
        <v>27</v>
      </c>
      <c r="L490" s="80">
        <v>596.16233199999999</v>
      </c>
    </row>
    <row r="491" spans="1:12">
      <c r="A491" s="117">
        <v>45215</v>
      </c>
      <c r="B491" s="105" t="s">
        <v>201</v>
      </c>
      <c r="C491" s="93" t="s">
        <v>55</v>
      </c>
      <c r="D491" s="97" t="s">
        <v>7</v>
      </c>
      <c r="E491" s="124">
        <v>6000</v>
      </c>
      <c r="F491" s="134">
        <f t="shared" si="7"/>
        <v>10.064372869502261</v>
      </c>
      <c r="G491" s="105" t="s">
        <v>156</v>
      </c>
      <c r="H491" s="92"/>
      <c r="I491" s="105" t="s">
        <v>56</v>
      </c>
      <c r="J491" s="78" t="s">
        <v>22</v>
      </c>
      <c r="K491" s="79" t="s">
        <v>198</v>
      </c>
      <c r="L491" s="80">
        <v>596.16233199999999</v>
      </c>
    </row>
    <row r="492" spans="1:12">
      <c r="A492" s="117">
        <v>45215</v>
      </c>
      <c r="B492" s="105" t="s">
        <v>44</v>
      </c>
      <c r="C492" s="93" t="s">
        <v>55</v>
      </c>
      <c r="D492" s="97" t="s">
        <v>7</v>
      </c>
      <c r="E492" s="124">
        <v>2000</v>
      </c>
      <c r="F492" s="134">
        <f t="shared" si="7"/>
        <v>3.3547909565007541</v>
      </c>
      <c r="G492" s="105" t="s">
        <v>93</v>
      </c>
      <c r="H492" s="92"/>
      <c r="I492" s="105" t="s">
        <v>56</v>
      </c>
      <c r="J492" s="78" t="s">
        <v>22</v>
      </c>
      <c r="K492" s="79" t="s">
        <v>198</v>
      </c>
      <c r="L492" s="80">
        <v>596.16233199999999</v>
      </c>
    </row>
    <row r="493" spans="1:12">
      <c r="A493" s="117">
        <v>45215</v>
      </c>
      <c r="B493" s="105" t="s">
        <v>45</v>
      </c>
      <c r="C493" s="91" t="s">
        <v>197</v>
      </c>
      <c r="D493" s="97" t="s">
        <v>7</v>
      </c>
      <c r="E493" s="124">
        <v>5000</v>
      </c>
      <c r="F493" s="134">
        <f t="shared" si="7"/>
        <v>8.3869773912518841</v>
      </c>
      <c r="G493" s="105" t="s">
        <v>93</v>
      </c>
      <c r="H493" s="92"/>
      <c r="I493" s="105" t="s">
        <v>56</v>
      </c>
      <c r="J493" s="78" t="s">
        <v>22</v>
      </c>
      <c r="K493" s="79" t="s">
        <v>198</v>
      </c>
      <c r="L493" s="80">
        <v>596.16233199999999</v>
      </c>
    </row>
    <row r="494" spans="1:12">
      <c r="A494" s="117">
        <v>45215</v>
      </c>
      <c r="B494" s="105" t="s">
        <v>162</v>
      </c>
      <c r="C494" s="91" t="s">
        <v>197</v>
      </c>
      <c r="D494" s="97" t="s">
        <v>7</v>
      </c>
      <c r="E494" s="124">
        <v>10000</v>
      </c>
      <c r="F494" s="134">
        <f t="shared" si="7"/>
        <v>16.773954782503768</v>
      </c>
      <c r="G494" s="105" t="s">
        <v>157</v>
      </c>
      <c r="H494" s="92"/>
      <c r="I494" s="105" t="s">
        <v>56</v>
      </c>
      <c r="J494" s="78" t="s">
        <v>22</v>
      </c>
      <c r="K494" s="79" t="s">
        <v>198</v>
      </c>
      <c r="L494" s="80">
        <v>596.16233199999999</v>
      </c>
    </row>
    <row r="495" spans="1:12">
      <c r="A495" s="117">
        <v>45215</v>
      </c>
      <c r="B495" s="105" t="s">
        <v>44</v>
      </c>
      <c r="C495" s="93" t="s">
        <v>55</v>
      </c>
      <c r="D495" s="97" t="s">
        <v>7</v>
      </c>
      <c r="E495" s="124">
        <v>1500</v>
      </c>
      <c r="F495" s="134">
        <f t="shared" si="7"/>
        <v>2.5160932173755652</v>
      </c>
      <c r="G495" s="105" t="s">
        <v>131</v>
      </c>
      <c r="H495" s="92"/>
      <c r="I495" s="105" t="s">
        <v>12</v>
      </c>
      <c r="J495" s="78" t="s">
        <v>22</v>
      </c>
      <c r="K495" s="79" t="s">
        <v>198</v>
      </c>
      <c r="L495" s="80">
        <v>596.16233199999999</v>
      </c>
    </row>
    <row r="496" spans="1:12">
      <c r="A496" s="117">
        <v>45215</v>
      </c>
      <c r="B496" s="105" t="s">
        <v>44</v>
      </c>
      <c r="C496" s="93" t="s">
        <v>55</v>
      </c>
      <c r="D496" s="97" t="s">
        <v>10</v>
      </c>
      <c r="E496" s="131">
        <v>1900</v>
      </c>
      <c r="F496" s="134">
        <f t="shared" si="7"/>
        <v>3.1870514086757162</v>
      </c>
      <c r="G496" s="98" t="s">
        <v>137</v>
      </c>
      <c r="H496" s="92"/>
      <c r="I496" s="99" t="s">
        <v>136</v>
      </c>
      <c r="J496" s="78" t="s">
        <v>22</v>
      </c>
      <c r="K496" s="79" t="s">
        <v>27</v>
      </c>
      <c r="L496" s="80">
        <v>596.16233199999999</v>
      </c>
    </row>
    <row r="497" spans="1:12">
      <c r="A497" s="117">
        <v>45215</v>
      </c>
      <c r="B497" s="105" t="s">
        <v>44</v>
      </c>
      <c r="C497" s="93" t="s">
        <v>55</v>
      </c>
      <c r="D497" s="97" t="s">
        <v>10</v>
      </c>
      <c r="E497" s="131">
        <v>2400</v>
      </c>
      <c r="F497" s="134">
        <f t="shared" si="7"/>
        <v>4.0257491478009051</v>
      </c>
      <c r="G497" s="98" t="s">
        <v>58</v>
      </c>
      <c r="H497" s="92"/>
      <c r="I497" s="105" t="s">
        <v>15</v>
      </c>
      <c r="J497" s="78" t="s">
        <v>22</v>
      </c>
      <c r="K497" s="79" t="s">
        <v>27</v>
      </c>
      <c r="L497" s="80">
        <v>596.16233199999999</v>
      </c>
    </row>
    <row r="498" spans="1:12">
      <c r="A498" s="117">
        <v>45215</v>
      </c>
      <c r="B498" s="105" t="s">
        <v>282</v>
      </c>
      <c r="C498" s="105" t="s">
        <v>48</v>
      </c>
      <c r="D498" s="97" t="s">
        <v>10</v>
      </c>
      <c r="E498" s="131">
        <v>12000</v>
      </c>
      <c r="F498" s="134">
        <f t="shared" si="7"/>
        <v>20.128745739004522</v>
      </c>
      <c r="G498" s="98" t="s">
        <v>283</v>
      </c>
      <c r="H498" s="92"/>
      <c r="I498" s="105" t="s">
        <v>15</v>
      </c>
      <c r="J498" s="78" t="s">
        <v>22</v>
      </c>
      <c r="K498" s="79" t="s">
        <v>27</v>
      </c>
      <c r="L498" s="80">
        <v>596.16233199999999</v>
      </c>
    </row>
    <row r="499" spans="1:12">
      <c r="A499" s="117">
        <v>45215</v>
      </c>
      <c r="B499" s="105" t="s">
        <v>284</v>
      </c>
      <c r="C499" s="105" t="s">
        <v>48</v>
      </c>
      <c r="D499" s="97" t="s">
        <v>10</v>
      </c>
      <c r="E499" s="123">
        <v>7000</v>
      </c>
      <c r="F499" s="134">
        <f t="shared" si="7"/>
        <v>11.74176834775264</v>
      </c>
      <c r="G499" s="98" t="s">
        <v>285</v>
      </c>
      <c r="H499" s="92"/>
      <c r="I499" s="105" t="s">
        <v>15</v>
      </c>
      <c r="J499" s="78" t="s">
        <v>22</v>
      </c>
      <c r="K499" s="79" t="s">
        <v>27</v>
      </c>
      <c r="L499" s="80">
        <v>596.16233199999999</v>
      </c>
    </row>
    <row r="500" spans="1:12">
      <c r="A500" s="117">
        <v>45215</v>
      </c>
      <c r="B500" s="98" t="s">
        <v>18</v>
      </c>
      <c r="C500" s="98" t="s">
        <v>39</v>
      </c>
      <c r="D500" s="109" t="s">
        <v>9</v>
      </c>
      <c r="E500" s="127">
        <v>5000</v>
      </c>
      <c r="F500" s="134">
        <f t="shared" si="7"/>
        <v>8.3869773912518841</v>
      </c>
      <c r="G500" s="98" t="s">
        <v>547</v>
      </c>
      <c r="H500" s="92"/>
      <c r="I500" s="98" t="s">
        <v>17</v>
      </c>
      <c r="J500" s="78" t="s">
        <v>22</v>
      </c>
      <c r="K500" s="79" t="s">
        <v>27</v>
      </c>
      <c r="L500" s="80">
        <v>596.16233199999999</v>
      </c>
    </row>
    <row r="501" spans="1:12">
      <c r="A501" s="117">
        <v>45215</v>
      </c>
      <c r="B501" s="98" t="s">
        <v>18</v>
      </c>
      <c r="C501" s="98" t="s">
        <v>39</v>
      </c>
      <c r="D501" s="109" t="s">
        <v>9</v>
      </c>
      <c r="E501" s="127">
        <v>5000</v>
      </c>
      <c r="F501" s="134">
        <f t="shared" si="7"/>
        <v>8.3869773912518841</v>
      </c>
      <c r="G501" s="98" t="s">
        <v>548</v>
      </c>
      <c r="H501" s="92"/>
      <c r="I501" s="98" t="s">
        <v>16</v>
      </c>
      <c r="J501" s="78" t="s">
        <v>22</v>
      </c>
      <c r="K501" s="79" t="s">
        <v>27</v>
      </c>
      <c r="L501" s="80">
        <v>596.16233199999999</v>
      </c>
    </row>
    <row r="502" spans="1:12">
      <c r="A502" s="117">
        <v>45215</v>
      </c>
      <c r="B502" s="98" t="s">
        <v>18</v>
      </c>
      <c r="C502" s="98" t="s">
        <v>39</v>
      </c>
      <c r="D502" s="109" t="s">
        <v>7</v>
      </c>
      <c r="E502" s="127">
        <v>5000</v>
      </c>
      <c r="F502" s="134">
        <f t="shared" si="7"/>
        <v>8.3869773912518841</v>
      </c>
      <c r="G502" s="98" t="s">
        <v>549</v>
      </c>
      <c r="H502" s="92"/>
      <c r="I502" s="77" t="s">
        <v>20</v>
      </c>
      <c r="J502" s="78" t="s">
        <v>22</v>
      </c>
      <c r="K502" s="79" t="s">
        <v>198</v>
      </c>
      <c r="L502" s="80">
        <v>596.16233199999999</v>
      </c>
    </row>
    <row r="503" spans="1:12">
      <c r="A503" s="117">
        <v>45215</v>
      </c>
      <c r="B503" s="98" t="s">
        <v>18</v>
      </c>
      <c r="C503" s="98" t="s">
        <v>39</v>
      </c>
      <c r="D503" s="84" t="s">
        <v>6</v>
      </c>
      <c r="E503" s="127">
        <v>5000</v>
      </c>
      <c r="F503" s="134">
        <f t="shared" si="7"/>
        <v>8.2979467394628941</v>
      </c>
      <c r="G503" s="98" t="s">
        <v>550</v>
      </c>
      <c r="H503" s="92"/>
      <c r="I503" s="98" t="s">
        <v>13</v>
      </c>
      <c r="J503" s="78" t="s">
        <v>22</v>
      </c>
      <c r="K503" s="79" t="s">
        <v>759</v>
      </c>
      <c r="L503" s="80">
        <v>602.55870000000004</v>
      </c>
    </row>
    <row r="504" spans="1:12">
      <c r="A504" s="117">
        <v>45215</v>
      </c>
      <c r="B504" s="98" t="s">
        <v>18</v>
      </c>
      <c r="C504" s="98" t="s">
        <v>39</v>
      </c>
      <c r="D504" s="109" t="s">
        <v>8</v>
      </c>
      <c r="E504" s="127">
        <v>2500</v>
      </c>
      <c r="F504" s="134">
        <f t="shared" si="7"/>
        <v>4.1934886956259421</v>
      </c>
      <c r="G504" s="98" t="s">
        <v>551</v>
      </c>
      <c r="H504" s="92"/>
      <c r="I504" s="98" t="s">
        <v>14</v>
      </c>
      <c r="J504" s="78" t="s">
        <v>22</v>
      </c>
      <c r="K504" s="79" t="s">
        <v>198</v>
      </c>
      <c r="L504" s="80">
        <v>596.16233199999999</v>
      </c>
    </row>
    <row r="505" spans="1:12">
      <c r="A505" s="117">
        <v>45215</v>
      </c>
      <c r="B505" s="98" t="s">
        <v>18</v>
      </c>
      <c r="C505" s="98" t="s">
        <v>39</v>
      </c>
      <c r="D505" s="109" t="s">
        <v>7</v>
      </c>
      <c r="E505" s="127">
        <v>2500</v>
      </c>
      <c r="F505" s="134">
        <f t="shared" si="7"/>
        <v>4.1934886956259421</v>
      </c>
      <c r="G505" s="98" t="s">
        <v>552</v>
      </c>
      <c r="H505" s="92"/>
      <c r="I505" s="98" t="s">
        <v>12</v>
      </c>
      <c r="J505" s="78" t="s">
        <v>22</v>
      </c>
      <c r="K505" s="79" t="s">
        <v>198</v>
      </c>
      <c r="L505" s="80">
        <v>596.16233199999999</v>
      </c>
    </row>
    <row r="506" spans="1:12">
      <c r="A506" s="117">
        <v>45215</v>
      </c>
      <c r="B506" s="98" t="s">
        <v>18</v>
      </c>
      <c r="C506" s="98" t="s">
        <v>39</v>
      </c>
      <c r="D506" s="109" t="s">
        <v>7</v>
      </c>
      <c r="E506" s="127">
        <v>2500</v>
      </c>
      <c r="F506" s="134">
        <f t="shared" si="7"/>
        <v>4.1934886956259421</v>
      </c>
      <c r="G506" s="98" t="s">
        <v>553</v>
      </c>
      <c r="H506" s="92"/>
      <c r="I506" s="98" t="s">
        <v>56</v>
      </c>
      <c r="J506" s="78" t="s">
        <v>22</v>
      </c>
      <c r="K506" s="79" t="s">
        <v>198</v>
      </c>
      <c r="L506" s="80">
        <v>596.16233199999999</v>
      </c>
    </row>
    <row r="507" spans="1:12">
      <c r="A507" s="117">
        <v>45215</v>
      </c>
      <c r="B507" s="98" t="s">
        <v>18</v>
      </c>
      <c r="C507" s="98" t="s">
        <v>39</v>
      </c>
      <c r="D507" s="84" t="s">
        <v>6</v>
      </c>
      <c r="E507" s="127">
        <v>2500</v>
      </c>
      <c r="F507" s="134">
        <f t="shared" si="7"/>
        <v>4.148973369731447</v>
      </c>
      <c r="G507" s="98" t="s">
        <v>554</v>
      </c>
      <c r="H507" s="92"/>
      <c r="I507" s="98" t="s">
        <v>25</v>
      </c>
      <c r="J507" s="78" t="s">
        <v>22</v>
      </c>
      <c r="K507" s="79" t="s">
        <v>759</v>
      </c>
      <c r="L507" s="80">
        <v>602.55870000000004</v>
      </c>
    </row>
    <row r="508" spans="1:12">
      <c r="A508" s="117">
        <v>45215</v>
      </c>
      <c r="B508" s="98" t="s">
        <v>18</v>
      </c>
      <c r="C508" s="98" t="s">
        <v>39</v>
      </c>
      <c r="D508" s="84" t="s">
        <v>6</v>
      </c>
      <c r="E508" s="127">
        <v>2500</v>
      </c>
      <c r="F508" s="134">
        <f t="shared" si="7"/>
        <v>4.148973369731447</v>
      </c>
      <c r="G508" s="98" t="s">
        <v>555</v>
      </c>
      <c r="H508" s="92"/>
      <c r="I508" s="98" t="s">
        <v>105</v>
      </c>
      <c r="J508" s="78" t="s">
        <v>22</v>
      </c>
      <c r="K508" s="79" t="s">
        <v>759</v>
      </c>
      <c r="L508" s="80">
        <v>602.55870000000004</v>
      </c>
    </row>
    <row r="509" spans="1:12">
      <c r="A509" s="117">
        <v>45215</v>
      </c>
      <c r="B509" s="98" t="s">
        <v>18</v>
      </c>
      <c r="C509" s="98" t="s">
        <v>39</v>
      </c>
      <c r="D509" s="84" t="s">
        <v>6</v>
      </c>
      <c r="E509" s="127">
        <v>2500</v>
      </c>
      <c r="F509" s="134">
        <f t="shared" si="7"/>
        <v>4.148973369731447</v>
      </c>
      <c r="G509" s="98" t="s">
        <v>556</v>
      </c>
      <c r="H509" s="92"/>
      <c r="I509" s="98" t="s">
        <v>124</v>
      </c>
      <c r="J509" s="78" t="s">
        <v>22</v>
      </c>
      <c r="K509" s="79" t="s">
        <v>759</v>
      </c>
      <c r="L509" s="80">
        <v>602.55870000000004</v>
      </c>
    </row>
    <row r="510" spans="1:12">
      <c r="A510" s="117">
        <v>45215</v>
      </c>
      <c r="B510" s="98" t="s">
        <v>18</v>
      </c>
      <c r="C510" s="98" t="s">
        <v>39</v>
      </c>
      <c r="D510" s="84" t="s">
        <v>6</v>
      </c>
      <c r="E510" s="127">
        <v>2500</v>
      </c>
      <c r="F510" s="134">
        <f t="shared" si="7"/>
        <v>4.148973369731447</v>
      </c>
      <c r="G510" s="98" t="s">
        <v>557</v>
      </c>
      <c r="H510" s="92"/>
      <c r="I510" s="98" t="s">
        <v>43</v>
      </c>
      <c r="J510" s="78" t="s">
        <v>22</v>
      </c>
      <c r="K510" s="79" t="s">
        <v>759</v>
      </c>
      <c r="L510" s="80">
        <v>602.55870000000004</v>
      </c>
    </row>
    <row r="511" spans="1:12">
      <c r="A511" s="117">
        <v>45215</v>
      </c>
      <c r="B511" s="98" t="s">
        <v>18</v>
      </c>
      <c r="C511" s="98" t="s">
        <v>39</v>
      </c>
      <c r="D511" s="109" t="s">
        <v>10</v>
      </c>
      <c r="E511" s="127">
        <v>2500</v>
      </c>
      <c r="F511" s="134">
        <f t="shared" si="7"/>
        <v>4.1934886956259421</v>
      </c>
      <c r="G511" s="98" t="s">
        <v>558</v>
      </c>
      <c r="H511" s="92"/>
      <c r="I511" s="98" t="s">
        <v>136</v>
      </c>
      <c r="J511" s="78" t="s">
        <v>22</v>
      </c>
      <c r="K511" s="79" t="s">
        <v>27</v>
      </c>
      <c r="L511" s="80">
        <v>596.16233199999999</v>
      </c>
    </row>
    <row r="512" spans="1:12">
      <c r="A512" s="117">
        <v>45215</v>
      </c>
      <c r="B512" s="98" t="s">
        <v>18</v>
      </c>
      <c r="C512" s="98" t="s">
        <v>39</v>
      </c>
      <c r="D512" s="109" t="s">
        <v>10</v>
      </c>
      <c r="E512" s="127">
        <v>2500</v>
      </c>
      <c r="F512" s="134">
        <f t="shared" si="7"/>
        <v>4.1934886956259421</v>
      </c>
      <c r="G512" s="98" t="s">
        <v>559</v>
      </c>
      <c r="H512" s="92"/>
      <c r="I512" s="98" t="s">
        <v>15</v>
      </c>
      <c r="J512" s="78" t="s">
        <v>22</v>
      </c>
      <c r="K512" s="79" t="s">
        <v>27</v>
      </c>
      <c r="L512" s="80">
        <v>596.16233199999999</v>
      </c>
    </row>
    <row r="513" spans="1:12">
      <c r="A513" s="117">
        <v>45216</v>
      </c>
      <c r="B513" s="94" t="s">
        <v>44</v>
      </c>
      <c r="C513" s="93" t="s">
        <v>55</v>
      </c>
      <c r="D513" s="97" t="s">
        <v>8</v>
      </c>
      <c r="E513" s="130">
        <v>1800</v>
      </c>
      <c r="F513" s="134">
        <f t="shared" si="7"/>
        <v>3.0193118608506784</v>
      </c>
      <c r="G513" s="98" t="s">
        <v>62</v>
      </c>
      <c r="H513" s="92"/>
      <c r="I513" s="99" t="s">
        <v>14</v>
      </c>
      <c r="J513" s="78" t="s">
        <v>22</v>
      </c>
      <c r="K513" s="79" t="s">
        <v>198</v>
      </c>
      <c r="L513" s="80">
        <v>596.16233199999999</v>
      </c>
    </row>
    <row r="514" spans="1:12">
      <c r="A514" s="117">
        <v>45216</v>
      </c>
      <c r="B514" s="114" t="s">
        <v>44</v>
      </c>
      <c r="C514" s="93" t="s">
        <v>55</v>
      </c>
      <c r="D514" s="97" t="s">
        <v>7</v>
      </c>
      <c r="E514" s="110">
        <v>1800</v>
      </c>
      <c r="F514" s="134">
        <f t="shared" ref="F514:F577" si="8">E514/L514</f>
        <v>3.0193118608506784</v>
      </c>
      <c r="G514" s="111" t="s">
        <v>63</v>
      </c>
      <c r="H514" s="92"/>
      <c r="I514" s="77" t="s">
        <v>20</v>
      </c>
      <c r="J514" s="78" t="s">
        <v>22</v>
      </c>
      <c r="K514" s="79" t="s">
        <v>198</v>
      </c>
      <c r="L514" s="80">
        <v>596.16233199999999</v>
      </c>
    </row>
    <row r="515" spans="1:12">
      <c r="A515" s="117">
        <v>45216</v>
      </c>
      <c r="B515" s="114" t="s">
        <v>44</v>
      </c>
      <c r="C515" s="93" t="s">
        <v>55</v>
      </c>
      <c r="D515" s="97" t="s">
        <v>9</v>
      </c>
      <c r="E515" s="123">
        <v>2900</v>
      </c>
      <c r="F515" s="134">
        <f t="shared" si="8"/>
        <v>4.8644468869260935</v>
      </c>
      <c r="G515" s="98" t="s">
        <v>85</v>
      </c>
      <c r="H515" s="92"/>
      <c r="I515" s="99" t="s">
        <v>17</v>
      </c>
      <c r="J515" s="78" t="s">
        <v>22</v>
      </c>
      <c r="K515" s="79" t="s">
        <v>27</v>
      </c>
      <c r="L515" s="80">
        <v>596.16233199999999</v>
      </c>
    </row>
    <row r="516" spans="1:12">
      <c r="A516" s="117">
        <v>45216</v>
      </c>
      <c r="B516" s="114" t="s">
        <v>196</v>
      </c>
      <c r="C516" s="93" t="s">
        <v>55</v>
      </c>
      <c r="D516" s="97" t="s">
        <v>9</v>
      </c>
      <c r="E516" s="123">
        <v>3500</v>
      </c>
      <c r="F516" s="134">
        <f t="shared" si="8"/>
        <v>5.8708841738763198</v>
      </c>
      <c r="G516" s="98" t="s">
        <v>85</v>
      </c>
      <c r="H516" s="92"/>
      <c r="I516" s="99" t="s">
        <v>17</v>
      </c>
      <c r="J516" s="78" t="s">
        <v>22</v>
      </c>
      <c r="K516" s="79" t="s">
        <v>27</v>
      </c>
      <c r="L516" s="80">
        <v>596.16233199999999</v>
      </c>
    </row>
    <row r="517" spans="1:12">
      <c r="A517" s="117">
        <v>45216</v>
      </c>
      <c r="B517" s="105" t="s">
        <v>44</v>
      </c>
      <c r="C517" s="93" t="s">
        <v>55</v>
      </c>
      <c r="D517" s="84" t="s">
        <v>6</v>
      </c>
      <c r="E517" s="126">
        <v>1950</v>
      </c>
      <c r="F517" s="134">
        <f t="shared" si="8"/>
        <v>3.2361992283905283</v>
      </c>
      <c r="G517" s="82" t="s">
        <v>130</v>
      </c>
      <c r="H517" s="92"/>
      <c r="I517" s="82" t="s">
        <v>124</v>
      </c>
      <c r="J517" s="78" t="s">
        <v>22</v>
      </c>
      <c r="K517" s="79" t="s">
        <v>759</v>
      </c>
      <c r="L517" s="80">
        <v>602.55870000000004</v>
      </c>
    </row>
    <row r="518" spans="1:12">
      <c r="A518" s="117">
        <v>45216</v>
      </c>
      <c r="B518" s="105" t="s">
        <v>44</v>
      </c>
      <c r="C518" s="93" t="s">
        <v>55</v>
      </c>
      <c r="D518" s="97" t="s">
        <v>7</v>
      </c>
      <c r="E518" s="124">
        <v>1350</v>
      </c>
      <c r="F518" s="134">
        <f t="shared" si="8"/>
        <v>2.2644838956380089</v>
      </c>
      <c r="G518" s="105" t="s">
        <v>387</v>
      </c>
      <c r="H518" s="92"/>
      <c r="I518" s="98" t="s">
        <v>241</v>
      </c>
      <c r="J518" s="78" t="s">
        <v>22</v>
      </c>
      <c r="K518" s="79" t="s">
        <v>198</v>
      </c>
      <c r="L518" s="80">
        <v>596.16233199999999</v>
      </c>
    </row>
    <row r="519" spans="1:12">
      <c r="A519" s="117">
        <v>45216</v>
      </c>
      <c r="B519" s="105" t="s">
        <v>750</v>
      </c>
      <c r="C519" s="93" t="s">
        <v>55</v>
      </c>
      <c r="D519" s="84" t="s">
        <v>6</v>
      </c>
      <c r="E519" s="125">
        <v>4500</v>
      </c>
      <c r="F519" s="134">
        <f t="shared" si="8"/>
        <v>7.4681520655166036</v>
      </c>
      <c r="G519" s="91" t="s">
        <v>376</v>
      </c>
      <c r="H519" s="104">
        <v>8</v>
      </c>
      <c r="I519" s="99" t="s">
        <v>209</v>
      </c>
      <c r="J519" s="78" t="s">
        <v>22</v>
      </c>
      <c r="K519" s="79" t="s">
        <v>759</v>
      </c>
      <c r="L519" s="80">
        <v>602.55870000000004</v>
      </c>
    </row>
    <row r="520" spans="1:12">
      <c r="A520" s="117">
        <v>45216</v>
      </c>
      <c r="B520" s="105" t="s">
        <v>44</v>
      </c>
      <c r="C520" s="93" t="s">
        <v>55</v>
      </c>
      <c r="D520" s="84" t="s">
        <v>6</v>
      </c>
      <c r="E520" s="125">
        <v>1000</v>
      </c>
      <c r="F520" s="134">
        <f t="shared" si="8"/>
        <v>1.6595893478925787</v>
      </c>
      <c r="G520" s="91" t="s">
        <v>220</v>
      </c>
      <c r="H520" s="104">
        <v>8</v>
      </c>
      <c r="I520" s="99" t="s">
        <v>209</v>
      </c>
      <c r="J520" s="78" t="s">
        <v>22</v>
      </c>
      <c r="K520" s="79" t="s">
        <v>759</v>
      </c>
      <c r="L520" s="80">
        <v>602.55870000000004</v>
      </c>
    </row>
    <row r="521" spans="1:12">
      <c r="A521" s="117">
        <v>45216</v>
      </c>
      <c r="B521" s="105" t="s">
        <v>45</v>
      </c>
      <c r="C521" s="91" t="s">
        <v>197</v>
      </c>
      <c r="D521" s="84" t="s">
        <v>6</v>
      </c>
      <c r="E521" s="125">
        <v>3000</v>
      </c>
      <c r="F521" s="134">
        <f t="shared" si="8"/>
        <v>4.9787680436777357</v>
      </c>
      <c r="G521" s="91" t="s">
        <v>220</v>
      </c>
      <c r="H521" s="104">
        <v>8</v>
      </c>
      <c r="I521" s="99" t="s">
        <v>209</v>
      </c>
      <c r="J521" s="78" t="s">
        <v>22</v>
      </c>
      <c r="K521" s="79" t="s">
        <v>759</v>
      </c>
      <c r="L521" s="80">
        <v>602.55870000000004</v>
      </c>
    </row>
    <row r="522" spans="1:12">
      <c r="A522" s="117">
        <v>45216</v>
      </c>
      <c r="B522" s="105" t="s">
        <v>742</v>
      </c>
      <c r="C522" s="91" t="s">
        <v>49</v>
      </c>
      <c r="D522" s="84" t="s">
        <v>6</v>
      </c>
      <c r="E522" s="125">
        <v>1500</v>
      </c>
      <c r="F522" s="134">
        <f t="shared" si="8"/>
        <v>2.4893840218388679</v>
      </c>
      <c r="G522" s="91" t="s">
        <v>220</v>
      </c>
      <c r="H522" s="104">
        <v>8</v>
      </c>
      <c r="I522" s="99" t="s">
        <v>209</v>
      </c>
      <c r="J522" s="78" t="s">
        <v>22</v>
      </c>
      <c r="K522" s="79" t="s">
        <v>759</v>
      </c>
      <c r="L522" s="80">
        <v>602.55870000000004</v>
      </c>
    </row>
    <row r="523" spans="1:12">
      <c r="A523" s="117">
        <v>45216</v>
      </c>
      <c r="B523" s="105" t="s">
        <v>46</v>
      </c>
      <c r="C523" s="91" t="s">
        <v>197</v>
      </c>
      <c r="D523" s="84" t="s">
        <v>6</v>
      </c>
      <c r="E523" s="125">
        <v>8000</v>
      </c>
      <c r="F523" s="134">
        <f t="shared" si="8"/>
        <v>13.27671478314063</v>
      </c>
      <c r="G523" s="91" t="s">
        <v>377</v>
      </c>
      <c r="H523" s="104">
        <v>8</v>
      </c>
      <c r="I523" s="99" t="s">
        <v>209</v>
      </c>
      <c r="J523" s="78" t="s">
        <v>22</v>
      </c>
      <c r="K523" s="79" t="s">
        <v>759</v>
      </c>
      <c r="L523" s="80">
        <v>602.55870000000004</v>
      </c>
    </row>
    <row r="524" spans="1:12">
      <c r="A524" s="117">
        <v>45216</v>
      </c>
      <c r="B524" s="105" t="s">
        <v>324</v>
      </c>
      <c r="C524" s="93" t="s">
        <v>55</v>
      </c>
      <c r="D524" s="84" t="s">
        <v>6</v>
      </c>
      <c r="E524" s="124">
        <v>16000</v>
      </c>
      <c r="F524" s="134">
        <f t="shared" si="8"/>
        <v>26.55342956628126</v>
      </c>
      <c r="G524" s="105" t="s">
        <v>147</v>
      </c>
      <c r="H524" s="92"/>
      <c r="I524" s="105" t="s">
        <v>13</v>
      </c>
      <c r="J524" s="78" t="s">
        <v>22</v>
      </c>
      <c r="K524" s="79" t="s">
        <v>759</v>
      </c>
      <c r="L524" s="80">
        <v>602.55870000000004</v>
      </c>
    </row>
    <row r="525" spans="1:12">
      <c r="A525" s="117">
        <v>45216</v>
      </c>
      <c r="B525" s="105" t="s">
        <v>44</v>
      </c>
      <c r="C525" s="93" t="s">
        <v>55</v>
      </c>
      <c r="D525" s="84" t="s">
        <v>6</v>
      </c>
      <c r="E525" s="124">
        <v>3200</v>
      </c>
      <c r="F525" s="134">
        <f t="shared" si="8"/>
        <v>5.3106859132562514</v>
      </c>
      <c r="G525" s="105" t="s">
        <v>61</v>
      </c>
      <c r="H525" s="92"/>
      <c r="I525" s="105" t="s">
        <v>13</v>
      </c>
      <c r="J525" s="78" t="s">
        <v>22</v>
      </c>
      <c r="K525" s="79" t="s">
        <v>759</v>
      </c>
      <c r="L525" s="80">
        <v>602.55870000000004</v>
      </c>
    </row>
    <row r="526" spans="1:12">
      <c r="A526" s="117">
        <v>45216</v>
      </c>
      <c r="B526" s="105" t="s">
        <v>45</v>
      </c>
      <c r="C526" s="91" t="s">
        <v>197</v>
      </c>
      <c r="D526" s="84" t="s">
        <v>6</v>
      </c>
      <c r="E526" s="124">
        <v>5000</v>
      </c>
      <c r="F526" s="134">
        <f t="shared" si="8"/>
        <v>8.2979467394628941</v>
      </c>
      <c r="G526" s="105" t="s">
        <v>61</v>
      </c>
      <c r="H526" s="92"/>
      <c r="I526" s="105" t="s">
        <v>13</v>
      </c>
      <c r="J526" s="78" t="s">
        <v>22</v>
      </c>
      <c r="K526" s="79" t="s">
        <v>759</v>
      </c>
      <c r="L526" s="80">
        <v>602.55870000000004</v>
      </c>
    </row>
    <row r="527" spans="1:12">
      <c r="A527" s="117">
        <v>45216</v>
      </c>
      <c r="B527" s="105" t="s">
        <v>325</v>
      </c>
      <c r="C527" s="93" t="s">
        <v>55</v>
      </c>
      <c r="D527" s="84" t="s">
        <v>6</v>
      </c>
      <c r="E527" s="124">
        <v>4000</v>
      </c>
      <c r="F527" s="134">
        <f t="shared" si="8"/>
        <v>6.6383573915703149</v>
      </c>
      <c r="G527" s="105" t="s">
        <v>165</v>
      </c>
      <c r="H527" s="92"/>
      <c r="I527" s="105" t="s">
        <v>13</v>
      </c>
      <c r="J527" s="78" t="s">
        <v>22</v>
      </c>
      <c r="K527" s="79" t="s">
        <v>759</v>
      </c>
      <c r="L527" s="80">
        <v>602.55870000000004</v>
      </c>
    </row>
    <row r="528" spans="1:12">
      <c r="A528" s="117">
        <v>45216</v>
      </c>
      <c r="B528" s="105" t="s">
        <v>346</v>
      </c>
      <c r="C528" s="93" t="s">
        <v>55</v>
      </c>
      <c r="D528" s="84" t="s">
        <v>6</v>
      </c>
      <c r="E528" s="125">
        <v>16000</v>
      </c>
      <c r="F528" s="134">
        <f t="shared" si="8"/>
        <v>26.55342956628126</v>
      </c>
      <c r="G528" s="105" t="s">
        <v>347</v>
      </c>
      <c r="H528" s="104">
        <v>9</v>
      </c>
      <c r="I528" s="99" t="s">
        <v>25</v>
      </c>
      <c r="J528" s="78" t="s">
        <v>22</v>
      </c>
      <c r="K528" s="79" t="s">
        <v>759</v>
      </c>
      <c r="L528" s="80">
        <v>602.55870000000004</v>
      </c>
    </row>
    <row r="529" spans="1:12">
      <c r="A529" s="117">
        <v>45216</v>
      </c>
      <c r="B529" s="105" t="s">
        <v>44</v>
      </c>
      <c r="C529" s="93" t="s">
        <v>55</v>
      </c>
      <c r="D529" s="84" t="s">
        <v>6</v>
      </c>
      <c r="E529" s="125">
        <v>1850</v>
      </c>
      <c r="F529" s="134">
        <f t="shared" si="8"/>
        <v>3.0702402936012705</v>
      </c>
      <c r="G529" s="105" t="s">
        <v>184</v>
      </c>
      <c r="H529" s="104">
        <v>9</v>
      </c>
      <c r="I529" s="99" t="s">
        <v>25</v>
      </c>
      <c r="J529" s="78" t="s">
        <v>22</v>
      </c>
      <c r="K529" s="79" t="s">
        <v>759</v>
      </c>
      <c r="L529" s="80">
        <v>602.55870000000004</v>
      </c>
    </row>
    <row r="530" spans="1:12">
      <c r="A530" s="117">
        <v>45216</v>
      </c>
      <c r="B530" s="105" t="s">
        <v>45</v>
      </c>
      <c r="C530" s="91" t="s">
        <v>197</v>
      </c>
      <c r="D530" s="84" t="s">
        <v>6</v>
      </c>
      <c r="E530" s="125">
        <v>5000</v>
      </c>
      <c r="F530" s="134">
        <f t="shared" si="8"/>
        <v>8.2979467394628941</v>
      </c>
      <c r="G530" s="105" t="s">
        <v>184</v>
      </c>
      <c r="H530" s="104">
        <v>9</v>
      </c>
      <c r="I530" s="99" t="s">
        <v>25</v>
      </c>
      <c r="J530" s="78" t="s">
        <v>22</v>
      </c>
      <c r="K530" s="79" t="s">
        <v>759</v>
      </c>
      <c r="L530" s="80">
        <v>602.55870000000004</v>
      </c>
    </row>
    <row r="531" spans="1:12">
      <c r="A531" s="117">
        <v>45216</v>
      </c>
      <c r="B531" s="105" t="s">
        <v>44</v>
      </c>
      <c r="C531" s="93" t="s">
        <v>55</v>
      </c>
      <c r="D531" s="84" t="s">
        <v>6</v>
      </c>
      <c r="E531" s="125">
        <v>1900</v>
      </c>
      <c r="F531" s="134">
        <f t="shared" si="8"/>
        <v>3.1532197609958996</v>
      </c>
      <c r="G531" s="98" t="s">
        <v>59</v>
      </c>
      <c r="H531" s="92"/>
      <c r="I531" s="99" t="s">
        <v>43</v>
      </c>
      <c r="J531" s="78" t="s">
        <v>22</v>
      </c>
      <c r="K531" s="79" t="s">
        <v>759</v>
      </c>
      <c r="L531" s="80">
        <v>602.55870000000004</v>
      </c>
    </row>
    <row r="532" spans="1:12">
      <c r="A532" s="117">
        <v>45216</v>
      </c>
      <c r="B532" s="105" t="s">
        <v>305</v>
      </c>
      <c r="C532" s="93" t="s">
        <v>55</v>
      </c>
      <c r="D532" s="84" t="s">
        <v>6</v>
      </c>
      <c r="E532" s="131">
        <v>4500</v>
      </c>
      <c r="F532" s="134">
        <f t="shared" si="8"/>
        <v>7.4681520655166036</v>
      </c>
      <c r="G532" s="91" t="s">
        <v>316</v>
      </c>
      <c r="H532" s="135">
        <v>7</v>
      </c>
      <c r="I532" s="99" t="s">
        <v>105</v>
      </c>
      <c r="J532" s="78" t="s">
        <v>22</v>
      </c>
      <c r="K532" s="79" t="s">
        <v>759</v>
      </c>
      <c r="L532" s="80">
        <v>602.55870000000004</v>
      </c>
    </row>
    <row r="533" spans="1:12">
      <c r="A533" s="117">
        <v>45216</v>
      </c>
      <c r="B533" s="105" t="s">
        <v>317</v>
      </c>
      <c r="C533" s="93" t="s">
        <v>55</v>
      </c>
      <c r="D533" s="84" t="s">
        <v>6</v>
      </c>
      <c r="E533" s="131">
        <v>1500</v>
      </c>
      <c r="F533" s="134">
        <f t="shared" si="8"/>
        <v>2.4893840218388679</v>
      </c>
      <c r="G533" s="91" t="s">
        <v>318</v>
      </c>
      <c r="H533" s="135">
        <v>7</v>
      </c>
      <c r="I533" s="99" t="s">
        <v>105</v>
      </c>
      <c r="J533" s="78" t="s">
        <v>22</v>
      </c>
      <c r="K533" s="79" t="s">
        <v>759</v>
      </c>
      <c r="L533" s="80">
        <v>602.55870000000004</v>
      </c>
    </row>
    <row r="534" spans="1:12">
      <c r="A534" s="117">
        <v>45216</v>
      </c>
      <c r="B534" s="105" t="s">
        <v>319</v>
      </c>
      <c r="C534" s="93" t="s">
        <v>55</v>
      </c>
      <c r="D534" s="84" t="s">
        <v>6</v>
      </c>
      <c r="E534" s="131">
        <v>1500</v>
      </c>
      <c r="F534" s="134">
        <f t="shared" si="8"/>
        <v>2.4893840218388679</v>
      </c>
      <c r="G534" s="91" t="s">
        <v>318</v>
      </c>
      <c r="H534" s="135">
        <v>7</v>
      </c>
      <c r="I534" s="99" t="s">
        <v>105</v>
      </c>
      <c r="J534" s="78" t="s">
        <v>22</v>
      </c>
      <c r="K534" s="79" t="s">
        <v>759</v>
      </c>
      <c r="L534" s="80">
        <v>602.55870000000004</v>
      </c>
    </row>
    <row r="535" spans="1:12">
      <c r="A535" s="117">
        <v>45216</v>
      </c>
      <c r="B535" s="105" t="s">
        <v>44</v>
      </c>
      <c r="C535" s="93" t="s">
        <v>55</v>
      </c>
      <c r="D535" s="84" t="s">
        <v>6</v>
      </c>
      <c r="E535" s="131">
        <v>1850</v>
      </c>
      <c r="F535" s="134">
        <f t="shared" si="8"/>
        <v>3.0702402936012705</v>
      </c>
      <c r="G535" s="91" t="s">
        <v>318</v>
      </c>
      <c r="H535" s="135">
        <v>7</v>
      </c>
      <c r="I535" s="99" t="s">
        <v>105</v>
      </c>
      <c r="J535" s="78" t="s">
        <v>22</v>
      </c>
      <c r="K535" s="79" t="s">
        <v>759</v>
      </c>
      <c r="L535" s="80">
        <v>602.55870000000004</v>
      </c>
    </row>
    <row r="536" spans="1:12">
      <c r="A536" s="117">
        <v>45216</v>
      </c>
      <c r="B536" s="105" t="s">
        <v>45</v>
      </c>
      <c r="C536" s="91" t="s">
        <v>197</v>
      </c>
      <c r="D536" s="84" t="s">
        <v>6</v>
      </c>
      <c r="E536" s="131">
        <v>5000</v>
      </c>
      <c r="F536" s="134">
        <f t="shared" si="8"/>
        <v>8.2979467394628941</v>
      </c>
      <c r="G536" s="91" t="s">
        <v>318</v>
      </c>
      <c r="H536" s="135">
        <v>7</v>
      </c>
      <c r="I536" s="99" t="s">
        <v>105</v>
      </c>
      <c r="J536" s="78" t="s">
        <v>22</v>
      </c>
      <c r="K536" s="79" t="s">
        <v>759</v>
      </c>
      <c r="L536" s="80">
        <v>602.55870000000004</v>
      </c>
    </row>
    <row r="537" spans="1:12">
      <c r="A537" s="117">
        <v>45216</v>
      </c>
      <c r="B537" s="105" t="s">
        <v>46</v>
      </c>
      <c r="C537" s="91" t="s">
        <v>197</v>
      </c>
      <c r="D537" s="84" t="s">
        <v>6</v>
      </c>
      <c r="E537" s="131">
        <v>10000</v>
      </c>
      <c r="F537" s="134">
        <f t="shared" si="8"/>
        <v>16.595893478925788</v>
      </c>
      <c r="G537" s="91" t="s">
        <v>320</v>
      </c>
      <c r="H537" s="135">
        <v>7</v>
      </c>
      <c r="I537" s="99" t="s">
        <v>105</v>
      </c>
      <c r="J537" s="78" t="s">
        <v>22</v>
      </c>
      <c r="K537" s="79" t="s">
        <v>759</v>
      </c>
      <c r="L537" s="80">
        <v>602.55870000000004</v>
      </c>
    </row>
    <row r="538" spans="1:12">
      <c r="A538" s="117">
        <v>45216</v>
      </c>
      <c r="B538" s="82" t="s">
        <v>76</v>
      </c>
      <c r="C538" s="93" t="s">
        <v>55</v>
      </c>
      <c r="D538" s="107" t="s">
        <v>9</v>
      </c>
      <c r="E538" s="108">
        <v>1700</v>
      </c>
      <c r="F538" s="134">
        <f t="shared" si="8"/>
        <v>2.851572313025641</v>
      </c>
      <c r="G538" s="107" t="s">
        <v>57</v>
      </c>
      <c r="H538" s="92"/>
      <c r="I538" s="107" t="s">
        <v>16</v>
      </c>
      <c r="J538" s="78" t="s">
        <v>22</v>
      </c>
      <c r="K538" s="79" t="s">
        <v>27</v>
      </c>
      <c r="L538" s="80">
        <v>596.16233199999999</v>
      </c>
    </row>
    <row r="539" spans="1:12">
      <c r="A539" s="117">
        <v>45216</v>
      </c>
      <c r="B539" s="105" t="s">
        <v>44</v>
      </c>
      <c r="C539" s="93" t="s">
        <v>55</v>
      </c>
      <c r="D539" s="97" t="s">
        <v>7</v>
      </c>
      <c r="E539" s="124">
        <v>2000</v>
      </c>
      <c r="F539" s="134">
        <f t="shared" si="8"/>
        <v>3.3547909565007541</v>
      </c>
      <c r="G539" s="105" t="s">
        <v>93</v>
      </c>
      <c r="H539" s="92"/>
      <c r="I539" s="105" t="s">
        <v>56</v>
      </c>
      <c r="J539" s="78" t="s">
        <v>22</v>
      </c>
      <c r="K539" s="79" t="s">
        <v>198</v>
      </c>
      <c r="L539" s="80">
        <v>596.16233199999999</v>
      </c>
    </row>
    <row r="540" spans="1:12">
      <c r="A540" s="117">
        <v>45216</v>
      </c>
      <c r="B540" s="105" t="s">
        <v>45</v>
      </c>
      <c r="C540" s="91" t="s">
        <v>197</v>
      </c>
      <c r="D540" s="97" t="s">
        <v>7</v>
      </c>
      <c r="E540" s="124">
        <v>5000</v>
      </c>
      <c r="F540" s="134">
        <f t="shared" si="8"/>
        <v>8.3869773912518841</v>
      </c>
      <c r="G540" s="105" t="s">
        <v>93</v>
      </c>
      <c r="H540" s="92"/>
      <c r="I540" s="105" t="s">
        <v>56</v>
      </c>
      <c r="J540" s="78" t="s">
        <v>22</v>
      </c>
      <c r="K540" s="79" t="s">
        <v>198</v>
      </c>
      <c r="L540" s="80">
        <v>596.16233199999999</v>
      </c>
    </row>
    <row r="541" spans="1:12">
      <c r="A541" s="117">
        <v>45216</v>
      </c>
      <c r="B541" s="105" t="s">
        <v>46</v>
      </c>
      <c r="C541" s="91" t="s">
        <v>197</v>
      </c>
      <c r="D541" s="97" t="s">
        <v>7</v>
      </c>
      <c r="E541" s="124">
        <v>10000</v>
      </c>
      <c r="F541" s="134">
        <f t="shared" si="8"/>
        <v>16.773954782503768</v>
      </c>
      <c r="G541" s="105" t="s">
        <v>157</v>
      </c>
      <c r="H541" s="92"/>
      <c r="I541" s="105" t="s">
        <v>56</v>
      </c>
      <c r="J541" s="78" t="s">
        <v>22</v>
      </c>
      <c r="K541" s="79" t="s">
        <v>198</v>
      </c>
      <c r="L541" s="80">
        <v>596.16233199999999</v>
      </c>
    </row>
    <row r="542" spans="1:12">
      <c r="A542" s="117">
        <v>45216</v>
      </c>
      <c r="B542" s="105" t="s">
        <v>44</v>
      </c>
      <c r="C542" s="93" t="s">
        <v>55</v>
      </c>
      <c r="D542" s="97" t="s">
        <v>7</v>
      </c>
      <c r="E542" s="124">
        <v>1400</v>
      </c>
      <c r="F542" s="134">
        <f t="shared" si="8"/>
        <v>2.3483536695505278</v>
      </c>
      <c r="G542" s="105" t="s">
        <v>131</v>
      </c>
      <c r="H542" s="92"/>
      <c r="I542" s="105" t="s">
        <v>12</v>
      </c>
      <c r="J542" s="78" t="s">
        <v>22</v>
      </c>
      <c r="K542" s="79" t="s">
        <v>198</v>
      </c>
      <c r="L542" s="80">
        <v>596.16233199999999</v>
      </c>
    </row>
    <row r="543" spans="1:12">
      <c r="A543" s="117">
        <v>45216</v>
      </c>
      <c r="B543" s="105" t="s">
        <v>44</v>
      </c>
      <c r="C543" s="93" t="s">
        <v>55</v>
      </c>
      <c r="D543" s="97" t="s">
        <v>10</v>
      </c>
      <c r="E543" s="131">
        <v>1900</v>
      </c>
      <c r="F543" s="134">
        <f t="shared" si="8"/>
        <v>3.1870514086757162</v>
      </c>
      <c r="G543" s="98" t="s">
        <v>137</v>
      </c>
      <c r="H543" s="92"/>
      <c r="I543" s="99" t="s">
        <v>136</v>
      </c>
      <c r="J543" s="78" t="s">
        <v>22</v>
      </c>
      <c r="K543" s="79" t="s">
        <v>27</v>
      </c>
      <c r="L543" s="80">
        <v>596.16233199999999</v>
      </c>
    </row>
    <row r="544" spans="1:12">
      <c r="A544" s="117">
        <v>45216</v>
      </c>
      <c r="B544" s="105" t="s">
        <v>103</v>
      </c>
      <c r="C544" s="105" t="s">
        <v>84</v>
      </c>
      <c r="D544" s="97" t="s">
        <v>10</v>
      </c>
      <c r="E544" s="131">
        <v>1171</v>
      </c>
      <c r="F544" s="134">
        <f t="shared" si="8"/>
        <v>1.9642301050311914</v>
      </c>
      <c r="G544" s="98" t="s">
        <v>137</v>
      </c>
      <c r="H544" s="92"/>
      <c r="I544" s="99" t="s">
        <v>136</v>
      </c>
      <c r="J544" s="78" t="s">
        <v>22</v>
      </c>
      <c r="K544" s="79" t="s">
        <v>27</v>
      </c>
      <c r="L544" s="80">
        <v>596.16233199999999</v>
      </c>
    </row>
    <row r="545" spans="1:12">
      <c r="A545" s="117">
        <v>45216</v>
      </c>
      <c r="B545" s="105" t="s">
        <v>44</v>
      </c>
      <c r="C545" s="93" t="s">
        <v>55</v>
      </c>
      <c r="D545" s="97" t="s">
        <v>10</v>
      </c>
      <c r="E545" s="131">
        <v>2800</v>
      </c>
      <c r="F545" s="134">
        <f t="shared" si="8"/>
        <v>4.6967073391010556</v>
      </c>
      <c r="G545" s="98" t="s">
        <v>58</v>
      </c>
      <c r="H545" s="92"/>
      <c r="I545" s="105" t="s">
        <v>15</v>
      </c>
      <c r="J545" s="78" t="s">
        <v>22</v>
      </c>
      <c r="K545" s="79" t="s">
        <v>27</v>
      </c>
      <c r="L545" s="80">
        <v>596.16233199999999</v>
      </c>
    </row>
    <row r="546" spans="1:12">
      <c r="A546" s="117">
        <v>45216</v>
      </c>
      <c r="B546" s="98" t="s">
        <v>18</v>
      </c>
      <c r="C546" s="98" t="s">
        <v>39</v>
      </c>
      <c r="D546" s="109" t="s">
        <v>9</v>
      </c>
      <c r="E546" s="127">
        <v>5000</v>
      </c>
      <c r="F546" s="134">
        <f t="shared" si="8"/>
        <v>8.3869773912518841</v>
      </c>
      <c r="G546" s="98" t="s">
        <v>560</v>
      </c>
      <c r="H546" s="92"/>
      <c r="I546" s="98" t="s">
        <v>17</v>
      </c>
      <c r="J546" s="78" t="s">
        <v>22</v>
      </c>
      <c r="K546" s="79" t="s">
        <v>27</v>
      </c>
      <c r="L546" s="80">
        <v>596.16233199999999</v>
      </c>
    </row>
    <row r="547" spans="1:12">
      <c r="A547" s="117">
        <v>45216</v>
      </c>
      <c r="B547" s="98" t="s">
        <v>18</v>
      </c>
      <c r="C547" s="98" t="s">
        <v>39</v>
      </c>
      <c r="D547" s="109" t="s">
        <v>9</v>
      </c>
      <c r="E547" s="127">
        <v>5000</v>
      </c>
      <c r="F547" s="134">
        <f t="shared" si="8"/>
        <v>8.3869773912518841</v>
      </c>
      <c r="G547" s="98" t="s">
        <v>561</v>
      </c>
      <c r="H547" s="92"/>
      <c r="I547" s="98" t="s">
        <v>16</v>
      </c>
      <c r="J547" s="78" t="s">
        <v>22</v>
      </c>
      <c r="K547" s="79" t="s">
        <v>27</v>
      </c>
      <c r="L547" s="80">
        <v>596.16233199999999</v>
      </c>
    </row>
    <row r="548" spans="1:12">
      <c r="A548" s="117">
        <v>45216</v>
      </c>
      <c r="B548" s="98" t="s">
        <v>18</v>
      </c>
      <c r="C548" s="98" t="s">
        <v>39</v>
      </c>
      <c r="D548" s="109" t="s">
        <v>7</v>
      </c>
      <c r="E548" s="127">
        <v>5000</v>
      </c>
      <c r="F548" s="134">
        <f t="shared" si="8"/>
        <v>8.3869773912518841</v>
      </c>
      <c r="G548" s="98" t="s">
        <v>562</v>
      </c>
      <c r="H548" s="92"/>
      <c r="I548" s="77" t="s">
        <v>20</v>
      </c>
      <c r="J548" s="78" t="s">
        <v>22</v>
      </c>
      <c r="K548" s="79" t="s">
        <v>198</v>
      </c>
      <c r="L548" s="80">
        <v>596.16233199999999</v>
      </c>
    </row>
    <row r="549" spans="1:12">
      <c r="A549" s="117">
        <v>45216</v>
      </c>
      <c r="B549" s="98" t="s">
        <v>18</v>
      </c>
      <c r="C549" s="98" t="s">
        <v>39</v>
      </c>
      <c r="D549" s="84" t="s">
        <v>6</v>
      </c>
      <c r="E549" s="127">
        <v>5000</v>
      </c>
      <c r="F549" s="134">
        <f t="shared" si="8"/>
        <v>8.2979467394628941</v>
      </c>
      <c r="G549" s="98" t="s">
        <v>563</v>
      </c>
      <c r="H549" s="92"/>
      <c r="I549" s="98" t="s">
        <v>13</v>
      </c>
      <c r="J549" s="78" t="s">
        <v>22</v>
      </c>
      <c r="K549" s="79" t="s">
        <v>759</v>
      </c>
      <c r="L549" s="80">
        <v>602.55870000000004</v>
      </c>
    </row>
    <row r="550" spans="1:12">
      <c r="A550" s="117">
        <v>45216</v>
      </c>
      <c r="B550" s="98" t="s">
        <v>18</v>
      </c>
      <c r="C550" s="98" t="s">
        <v>39</v>
      </c>
      <c r="D550" s="109" t="s">
        <v>8</v>
      </c>
      <c r="E550" s="127">
        <v>2500</v>
      </c>
      <c r="F550" s="134">
        <f t="shared" si="8"/>
        <v>4.1934886956259421</v>
      </c>
      <c r="G550" s="98" t="s">
        <v>564</v>
      </c>
      <c r="H550" s="92"/>
      <c r="I550" s="98" t="s">
        <v>14</v>
      </c>
      <c r="J550" s="78" t="s">
        <v>22</v>
      </c>
      <c r="K550" s="79" t="s">
        <v>198</v>
      </c>
      <c r="L550" s="80">
        <v>596.16233199999999</v>
      </c>
    </row>
    <row r="551" spans="1:12">
      <c r="A551" s="117">
        <v>45216</v>
      </c>
      <c r="B551" s="98" t="s">
        <v>18</v>
      </c>
      <c r="C551" s="98" t="s">
        <v>39</v>
      </c>
      <c r="D551" s="109" t="s">
        <v>7</v>
      </c>
      <c r="E551" s="127">
        <v>2500</v>
      </c>
      <c r="F551" s="134">
        <f t="shared" si="8"/>
        <v>4.1934886956259421</v>
      </c>
      <c r="G551" s="98" t="s">
        <v>565</v>
      </c>
      <c r="H551" s="92"/>
      <c r="I551" s="98" t="s">
        <v>12</v>
      </c>
      <c r="J551" s="78" t="s">
        <v>22</v>
      </c>
      <c r="K551" s="79" t="s">
        <v>198</v>
      </c>
      <c r="L551" s="80">
        <v>596.16233199999999</v>
      </c>
    </row>
    <row r="552" spans="1:12">
      <c r="A552" s="117">
        <v>45216</v>
      </c>
      <c r="B552" s="98" t="s">
        <v>18</v>
      </c>
      <c r="C552" s="98" t="s">
        <v>39</v>
      </c>
      <c r="D552" s="109" t="s">
        <v>7</v>
      </c>
      <c r="E552" s="127">
        <v>2500</v>
      </c>
      <c r="F552" s="134">
        <f t="shared" si="8"/>
        <v>4.1934886956259421</v>
      </c>
      <c r="G552" s="98" t="s">
        <v>566</v>
      </c>
      <c r="H552" s="92"/>
      <c r="I552" s="98" t="s">
        <v>56</v>
      </c>
      <c r="J552" s="78" t="s">
        <v>22</v>
      </c>
      <c r="K552" s="79" t="s">
        <v>198</v>
      </c>
      <c r="L552" s="80">
        <v>596.16233199999999</v>
      </c>
    </row>
    <row r="553" spans="1:12">
      <c r="A553" s="117">
        <v>45216</v>
      </c>
      <c r="B553" s="98" t="s">
        <v>18</v>
      </c>
      <c r="C553" s="98" t="s">
        <v>39</v>
      </c>
      <c r="D553" s="109" t="s">
        <v>7</v>
      </c>
      <c r="E553" s="127">
        <v>2500</v>
      </c>
      <c r="F553" s="134">
        <f t="shared" si="8"/>
        <v>4.1934886956259421</v>
      </c>
      <c r="G553" s="98" t="s">
        <v>567</v>
      </c>
      <c r="H553" s="92"/>
      <c r="I553" s="98" t="s">
        <v>241</v>
      </c>
      <c r="J553" s="78" t="s">
        <v>22</v>
      </c>
      <c r="K553" s="79" t="s">
        <v>198</v>
      </c>
      <c r="L553" s="80">
        <v>596.16233199999999</v>
      </c>
    </row>
    <row r="554" spans="1:12">
      <c r="A554" s="117">
        <v>45216</v>
      </c>
      <c r="B554" s="98" t="s">
        <v>18</v>
      </c>
      <c r="C554" s="98" t="s">
        <v>39</v>
      </c>
      <c r="D554" s="84" t="s">
        <v>6</v>
      </c>
      <c r="E554" s="127">
        <v>2500</v>
      </c>
      <c r="F554" s="134">
        <f t="shared" si="8"/>
        <v>4.148973369731447</v>
      </c>
      <c r="G554" s="98" t="s">
        <v>568</v>
      </c>
      <c r="H554" s="92"/>
      <c r="I554" s="98" t="s">
        <v>25</v>
      </c>
      <c r="J554" s="78" t="s">
        <v>22</v>
      </c>
      <c r="K554" s="79" t="s">
        <v>759</v>
      </c>
      <c r="L554" s="80">
        <v>602.55870000000004</v>
      </c>
    </row>
    <row r="555" spans="1:12">
      <c r="A555" s="117">
        <v>45216</v>
      </c>
      <c r="B555" s="98" t="s">
        <v>18</v>
      </c>
      <c r="C555" s="98" t="s">
        <v>39</v>
      </c>
      <c r="D555" s="84" t="s">
        <v>6</v>
      </c>
      <c r="E555" s="127">
        <v>2500</v>
      </c>
      <c r="F555" s="134">
        <f t="shared" si="8"/>
        <v>4.148973369731447</v>
      </c>
      <c r="G555" s="98" t="s">
        <v>569</v>
      </c>
      <c r="H555" s="92"/>
      <c r="I555" s="98" t="s">
        <v>105</v>
      </c>
      <c r="J555" s="78" t="s">
        <v>22</v>
      </c>
      <c r="K555" s="79" t="s">
        <v>759</v>
      </c>
      <c r="L555" s="80">
        <v>602.55870000000004</v>
      </c>
    </row>
    <row r="556" spans="1:12">
      <c r="A556" s="117">
        <v>45216</v>
      </c>
      <c r="B556" s="98" t="s">
        <v>18</v>
      </c>
      <c r="C556" s="98" t="s">
        <v>39</v>
      </c>
      <c r="D556" s="84" t="s">
        <v>6</v>
      </c>
      <c r="E556" s="127">
        <v>2500</v>
      </c>
      <c r="F556" s="134">
        <f t="shared" si="8"/>
        <v>4.148973369731447</v>
      </c>
      <c r="G556" s="98" t="s">
        <v>570</v>
      </c>
      <c r="H556" s="92"/>
      <c r="I556" s="98" t="s">
        <v>124</v>
      </c>
      <c r="J556" s="78" t="s">
        <v>22</v>
      </c>
      <c r="K556" s="79" t="s">
        <v>759</v>
      </c>
      <c r="L556" s="80">
        <v>602.55870000000004</v>
      </c>
    </row>
    <row r="557" spans="1:12">
      <c r="A557" s="117">
        <v>45216</v>
      </c>
      <c r="B557" s="98" t="s">
        <v>18</v>
      </c>
      <c r="C557" s="98" t="s">
        <v>39</v>
      </c>
      <c r="D557" s="84" t="s">
        <v>6</v>
      </c>
      <c r="E557" s="127">
        <v>2500</v>
      </c>
      <c r="F557" s="134">
        <f t="shared" si="8"/>
        <v>4.148973369731447</v>
      </c>
      <c r="G557" s="98" t="s">
        <v>571</v>
      </c>
      <c r="H557" s="92"/>
      <c r="I557" s="98" t="s">
        <v>209</v>
      </c>
      <c r="J557" s="78" t="s">
        <v>22</v>
      </c>
      <c r="K557" s="79" t="s">
        <v>759</v>
      </c>
      <c r="L557" s="80">
        <v>602.55870000000004</v>
      </c>
    </row>
    <row r="558" spans="1:12">
      <c r="A558" s="117">
        <v>45216</v>
      </c>
      <c r="B558" s="98" t="s">
        <v>18</v>
      </c>
      <c r="C558" s="98" t="s">
        <v>39</v>
      </c>
      <c r="D558" s="84" t="s">
        <v>6</v>
      </c>
      <c r="E558" s="127">
        <v>2500</v>
      </c>
      <c r="F558" s="134">
        <f t="shared" si="8"/>
        <v>4.148973369731447</v>
      </c>
      <c r="G558" s="98" t="s">
        <v>572</v>
      </c>
      <c r="H558" s="92"/>
      <c r="I558" s="98" t="s">
        <v>43</v>
      </c>
      <c r="J558" s="78" t="s">
        <v>22</v>
      </c>
      <c r="K558" s="79" t="s">
        <v>759</v>
      </c>
      <c r="L558" s="80">
        <v>602.55870000000004</v>
      </c>
    </row>
    <row r="559" spans="1:12">
      <c r="A559" s="117">
        <v>45216</v>
      </c>
      <c r="B559" s="98" t="s">
        <v>18</v>
      </c>
      <c r="C559" s="98" t="s">
        <v>39</v>
      </c>
      <c r="D559" s="109" t="s">
        <v>10</v>
      </c>
      <c r="E559" s="127">
        <v>2500</v>
      </c>
      <c r="F559" s="134">
        <f t="shared" si="8"/>
        <v>4.1934886956259421</v>
      </c>
      <c r="G559" s="98" t="s">
        <v>573</v>
      </c>
      <c r="H559" s="92"/>
      <c r="I559" s="98" t="s">
        <v>136</v>
      </c>
      <c r="J559" s="78" t="s">
        <v>22</v>
      </c>
      <c r="K559" s="79" t="s">
        <v>27</v>
      </c>
      <c r="L559" s="80">
        <v>596.16233199999999</v>
      </c>
    </row>
    <row r="560" spans="1:12">
      <c r="A560" s="117">
        <v>45216</v>
      </c>
      <c r="B560" s="98" t="s">
        <v>18</v>
      </c>
      <c r="C560" s="98" t="s">
        <v>39</v>
      </c>
      <c r="D560" s="109" t="s">
        <v>10</v>
      </c>
      <c r="E560" s="127">
        <v>2500</v>
      </c>
      <c r="F560" s="134">
        <f t="shared" si="8"/>
        <v>4.1934886956259421</v>
      </c>
      <c r="G560" s="98" t="s">
        <v>574</v>
      </c>
      <c r="H560" s="92"/>
      <c r="I560" s="98" t="s">
        <v>15</v>
      </c>
      <c r="J560" s="78" t="s">
        <v>22</v>
      </c>
      <c r="K560" s="79" t="s">
        <v>27</v>
      </c>
      <c r="L560" s="80">
        <v>596.16233199999999</v>
      </c>
    </row>
    <row r="561" spans="1:12">
      <c r="A561" s="117">
        <v>45217</v>
      </c>
      <c r="B561" s="94" t="s">
        <v>44</v>
      </c>
      <c r="C561" s="93" t="s">
        <v>55</v>
      </c>
      <c r="D561" s="97" t="s">
        <v>8</v>
      </c>
      <c r="E561" s="130">
        <v>1500</v>
      </c>
      <c r="F561" s="134">
        <f t="shared" si="8"/>
        <v>2.5160932173755652</v>
      </c>
      <c r="G561" s="98" t="s">
        <v>62</v>
      </c>
      <c r="H561" s="92"/>
      <c r="I561" s="99" t="s">
        <v>14</v>
      </c>
      <c r="J561" s="78" t="s">
        <v>22</v>
      </c>
      <c r="K561" s="79" t="s">
        <v>198</v>
      </c>
      <c r="L561" s="80">
        <v>596.16233199999999</v>
      </c>
    </row>
    <row r="562" spans="1:12">
      <c r="A562" s="117">
        <v>45217</v>
      </c>
      <c r="B562" s="120" t="s">
        <v>391</v>
      </c>
      <c r="C562" s="93" t="s">
        <v>47</v>
      </c>
      <c r="D562" s="97" t="s">
        <v>8</v>
      </c>
      <c r="E562" s="123">
        <v>10000</v>
      </c>
      <c r="F562" s="134">
        <f t="shared" si="8"/>
        <v>16.773954782503768</v>
      </c>
      <c r="G562" s="98" t="s">
        <v>62</v>
      </c>
      <c r="H562" s="92"/>
      <c r="I562" s="99" t="s">
        <v>14</v>
      </c>
      <c r="J562" s="78" t="s">
        <v>22</v>
      </c>
      <c r="K562" s="79" t="s">
        <v>198</v>
      </c>
      <c r="L562" s="80">
        <v>596.16233199999999</v>
      </c>
    </row>
    <row r="563" spans="1:12">
      <c r="A563" s="117">
        <v>45217</v>
      </c>
      <c r="B563" s="91" t="s">
        <v>44</v>
      </c>
      <c r="C563" s="93" t="s">
        <v>55</v>
      </c>
      <c r="D563" s="97" t="s">
        <v>7</v>
      </c>
      <c r="E563" s="110">
        <v>1900</v>
      </c>
      <c r="F563" s="134">
        <f t="shared" si="8"/>
        <v>3.1870514086757162</v>
      </c>
      <c r="G563" s="111" t="s">
        <v>63</v>
      </c>
      <c r="H563" s="92"/>
      <c r="I563" s="77" t="s">
        <v>20</v>
      </c>
      <c r="J563" s="78" t="s">
        <v>22</v>
      </c>
      <c r="K563" s="79" t="s">
        <v>198</v>
      </c>
      <c r="L563" s="80">
        <v>596.16233199999999</v>
      </c>
    </row>
    <row r="564" spans="1:12">
      <c r="A564" s="117">
        <v>45217</v>
      </c>
      <c r="B564" s="114" t="s">
        <v>44</v>
      </c>
      <c r="C564" s="93" t="s">
        <v>55</v>
      </c>
      <c r="D564" s="97" t="s">
        <v>9</v>
      </c>
      <c r="E564" s="123">
        <v>2900</v>
      </c>
      <c r="F564" s="134">
        <f t="shared" si="8"/>
        <v>4.8644468869260935</v>
      </c>
      <c r="G564" s="98" t="s">
        <v>85</v>
      </c>
      <c r="H564" s="92"/>
      <c r="I564" s="99" t="s">
        <v>17</v>
      </c>
      <c r="J564" s="78" t="s">
        <v>22</v>
      </c>
      <c r="K564" s="79" t="s">
        <v>27</v>
      </c>
      <c r="L564" s="80">
        <v>596.16233199999999</v>
      </c>
    </row>
    <row r="565" spans="1:12">
      <c r="A565" s="117">
        <v>45217</v>
      </c>
      <c r="B565" s="105" t="s">
        <v>44</v>
      </c>
      <c r="C565" s="93" t="s">
        <v>55</v>
      </c>
      <c r="D565" s="84" t="s">
        <v>6</v>
      </c>
      <c r="E565" s="126">
        <v>1950</v>
      </c>
      <c r="F565" s="134">
        <f t="shared" si="8"/>
        <v>3.2361992283905283</v>
      </c>
      <c r="G565" s="82" t="s">
        <v>130</v>
      </c>
      <c r="H565" s="92"/>
      <c r="I565" s="82" t="s">
        <v>124</v>
      </c>
      <c r="J565" s="78" t="s">
        <v>22</v>
      </c>
      <c r="K565" s="79" t="s">
        <v>759</v>
      </c>
      <c r="L565" s="80">
        <v>602.55870000000004</v>
      </c>
    </row>
    <row r="566" spans="1:12">
      <c r="A566" s="117">
        <v>45217</v>
      </c>
      <c r="B566" s="105" t="s">
        <v>44</v>
      </c>
      <c r="C566" s="93" t="s">
        <v>55</v>
      </c>
      <c r="D566" s="97" t="s">
        <v>7</v>
      </c>
      <c r="E566" s="124">
        <v>1350</v>
      </c>
      <c r="F566" s="134">
        <f t="shared" si="8"/>
        <v>2.2644838956380089</v>
      </c>
      <c r="G566" s="105" t="s">
        <v>387</v>
      </c>
      <c r="H566" s="92"/>
      <c r="I566" s="98" t="s">
        <v>241</v>
      </c>
      <c r="J566" s="78" t="s">
        <v>22</v>
      </c>
      <c r="K566" s="79" t="s">
        <v>198</v>
      </c>
      <c r="L566" s="80">
        <v>596.16233199999999</v>
      </c>
    </row>
    <row r="567" spans="1:12">
      <c r="A567" s="117">
        <v>45217</v>
      </c>
      <c r="B567" s="105" t="s">
        <v>378</v>
      </c>
      <c r="C567" s="93" t="s">
        <v>55</v>
      </c>
      <c r="D567" s="84" t="s">
        <v>6</v>
      </c>
      <c r="E567" s="125">
        <v>2500</v>
      </c>
      <c r="F567" s="134">
        <f t="shared" si="8"/>
        <v>4.148973369731447</v>
      </c>
      <c r="G567" s="91" t="s">
        <v>220</v>
      </c>
      <c r="H567" s="104">
        <v>8</v>
      </c>
      <c r="I567" s="99" t="s">
        <v>209</v>
      </c>
      <c r="J567" s="78" t="s">
        <v>22</v>
      </c>
      <c r="K567" s="79" t="s">
        <v>759</v>
      </c>
      <c r="L567" s="80">
        <v>602.55870000000004</v>
      </c>
    </row>
    <row r="568" spans="1:12">
      <c r="A568" s="117">
        <v>45217</v>
      </c>
      <c r="B568" s="105" t="s">
        <v>379</v>
      </c>
      <c r="C568" s="93" t="s">
        <v>55</v>
      </c>
      <c r="D568" s="84" t="s">
        <v>6</v>
      </c>
      <c r="E568" s="125">
        <v>2500</v>
      </c>
      <c r="F568" s="134">
        <f t="shared" si="8"/>
        <v>4.148973369731447</v>
      </c>
      <c r="G568" s="105" t="s">
        <v>220</v>
      </c>
      <c r="H568" s="104">
        <v>8</v>
      </c>
      <c r="I568" s="99" t="s">
        <v>209</v>
      </c>
      <c r="J568" s="78" t="s">
        <v>22</v>
      </c>
      <c r="K568" s="79" t="s">
        <v>759</v>
      </c>
      <c r="L568" s="80">
        <v>602.55870000000004</v>
      </c>
    </row>
    <row r="569" spans="1:12">
      <c r="A569" s="117">
        <v>45217</v>
      </c>
      <c r="B569" s="105" t="s">
        <v>44</v>
      </c>
      <c r="C569" s="93" t="s">
        <v>55</v>
      </c>
      <c r="D569" s="84" t="s">
        <v>6</v>
      </c>
      <c r="E569" s="133">
        <v>1500</v>
      </c>
      <c r="F569" s="134">
        <f t="shared" si="8"/>
        <v>2.4893840218388679</v>
      </c>
      <c r="G569" s="105" t="s">
        <v>220</v>
      </c>
      <c r="H569" s="104">
        <v>8</v>
      </c>
      <c r="I569" s="99" t="s">
        <v>209</v>
      </c>
      <c r="J569" s="78" t="s">
        <v>22</v>
      </c>
      <c r="K569" s="79" t="s">
        <v>759</v>
      </c>
      <c r="L569" s="80">
        <v>602.55870000000004</v>
      </c>
    </row>
    <row r="570" spans="1:12">
      <c r="A570" s="117">
        <v>45217</v>
      </c>
      <c r="B570" s="105" t="s">
        <v>45</v>
      </c>
      <c r="C570" s="91" t="s">
        <v>197</v>
      </c>
      <c r="D570" s="84" t="s">
        <v>6</v>
      </c>
      <c r="E570" s="125">
        <v>3000</v>
      </c>
      <c r="F570" s="134">
        <f t="shared" si="8"/>
        <v>4.9787680436777357</v>
      </c>
      <c r="G570" s="105" t="s">
        <v>220</v>
      </c>
      <c r="H570" s="104">
        <v>8</v>
      </c>
      <c r="I570" s="99" t="s">
        <v>209</v>
      </c>
      <c r="J570" s="78" t="s">
        <v>22</v>
      </c>
      <c r="K570" s="79" t="s">
        <v>759</v>
      </c>
      <c r="L570" s="80">
        <v>602.55870000000004</v>
      </c>
    </row>
    <row r="571" spans="1:12">
      <c r="A571" s="117">
        <v>45217</v>
      </c>
      <c r="B571" s="105" t="s">
        <v>46</v>
      </c>
      <c r="C571" s="91" t="s">
        <v>197</v>
      </c>
      <c r="D571" s="84" t="s">
        <v>6</v>
      </c>
      <c r="E571" s="125">
        <v>8000</v>
      </c>
      <c r="F571" s="134">
        <f t="shared" si="8"/>
        <v>13.27671478314063</v>
      </c>
      <c r="G571" s="105" t="s">
        <v>377</v>
      </c>
      <c r="H571" s="104">
        <v>8</v>
      </c>
      <c r="I571" s="99" t="s">
        <v>209</v>
      </c>
      <c r="J571" s="78" t="s">
        <v>22</v>
      </c>
      <c r="K571" s="79" t="s">
        <v>759</v>
      </c>
      <c r="L571" s="80">
        <v>602.55870000000004</v>
      </c>
    </row>
    <row r="572" spans="1:12">
      <c r="A572" s="117">
        <v>45217</v>
      </c>
      <c r="B572" s="105" t="s">
        <v>742</v>
      </c>
      <c r="C572" s="91" t="s">
        <v>49</v>
      </c>
      <c r="D572" s="84" t="s">
        <v>6</v>
      </c>
      <c r="E572" s="125">
        <v>1500</v>
      </c>
      <c r="F572" s="134">
        <f t="shared" si="8"/>
        <v>2.4893840218388679</v>
      </c>
      <c r="G572" s="105" t="s">
        <v>220</v>
      </c>
      <c r="H572" s="104">
        <v>8</v>
      </c>
      <c r="I572" s="105" t="s">
        <v>209</v>
      </c>
      <c r="J572" s="78" t="s">
        <v>22</v>
      </c>
      <c r="K572" s="79" t="s">
        <v>759</v>
      </c>
      <c r="L572" s="80">
        <v>602.55870000000004</v>
      </c>
    </row>
    <row r="573" spans="1:12">
      <c r="A573" s="117">
        <v>45217</v>
      </c>
      <c r="B573" s="105" t="s">
        <v>46</v>
      </c>
      <c r="C573" s="91" t="s">
        <v>197</v>
      </c>
      <c r="D573" s="84" t="s">
        <v>6</v>
      </c>
      <c r="E573" s="124">
        <v>10000</v>
      </c>
      <c r="F573" s="134">
        <f t="shared" si="8"/>
        <v>16.595893478925788</v>
      </c>
      <c r="G573" s="105" t="s">
        <v>166</v>
      </c>
      <c r="H573" s="92"/>
      <c r="I573" s="105" t="s">
        <v>13</v>
      </c>
      <c r="J573" s="78" t="s">
        <v>22</v>
      </c>
      <c r="K573" s="79" t="s">
        <v>759</v>
      </c>
      <c r="L573" s="80">
        <v>602.55870000000004</v>
      </c>
    </row>
    <row r="574" spans="1:12">
      <c r="A574" s="117">
        <v>45217</v>
      </c>
      <c r="B574" s="105" t="s">
        <v>326</v>
      </c>
      <c r="C574" s="93" t="s">
        <v>55</v>
      </c>
      <c r="D574" s="84" t="s">
        <v>6</v>
      </c>
      <c r="E574" s="124">
        <v>1500</v>
      </c>
      <c r="F574" s="134">
        <f t="shared" si="8"/>
        <v>2.4893840218388679</v>
      </c>
      <c r="G574" s="105" t="s">
        <v>61</v>
      </c>
      <c r="H574" s="92"/>
      <c r="I574" s="105" t="s">
        <v>13</v>
      </c>
      <c r="J574" s="78" t="s">
        <v>22</v>
      </c>
      <c r="K574" s="79" t="s">
        <v>759</v>
      </c>
      <c r="L574" s="80">
        <v>602.55870000000004</v>
      </c>
    </row>
    <row r="575" spans="1:12">
      <c r="A575" s="117">
        <v>45217</v>
      </c>
      <c r="B575" s="105" t="s">
        <v>44</v>
      </c>
      <c r="C575" s="93" t="s">
        <v>55</v>
      </c>
      <c r="D575" s="84" t="s">
        <v>6</v>
      </c>
      <c r="E575" s="124">
        <v>1900</v>
      </c>
      <c r="F575" s="134">
        <f t="shared" si="8"/>
        <v>3.1532197609958996</v>
      </c>
      <c r="G575" s="105" t="s">
        <v>61</v>
      </c>
      <c r="H575" s="92"/>
      <c r="I575" s="105" t="s">
        <v>13</v>
      </c>
      <c r="J575" s="78" t="s">
        <v>22</v>
      </c>
      <c r="K575" s="79" t="s">
        <v>759</v>
      </c>
      <c r="L575" s="80">
        <v>602.55870000000004</v>
      </c>
    </row>
    <row r="576" spans="1:12">
      <c r="A576" s="117">
        <v>45217</v>
      </c>
      <c r="B576" s="105" t="s">
        <v>45</v>
      </c>
      <c r="C576" s="91" t="s">
        <v>197</v>
      </c>
      <c r="D576" s="84" t="s">
        <v>6</v>
      </c>
      <c r="E576" s="124">
        <v>5000</v>
      </c>
      <c r="F576" s="134">
        <f t="shared" si="8"/>
        <v>8.2979467394628941</v>
      </c>
      <c r="G576" s="105" t="s">
        <v>61</v>
      </c>
      <c r="H576" s="92"/>
      <c r="I576" s="105" t="s">
        <v>13</v>
      </c>
      <c r="J576" s="78" t="s">
        <v>22</v>
      </c>
      <c r="K576" s="79" t="s">
        <v>759</v>
      </c>
      <c r="L576" s="80">
        <v>602.55870000000004</v>
      </c>
    </row>
    <row r="577" spans="1:12">
      <c r="A577" s="117">
        <v>45217</v>
      </c>
      <c r="B577" s="105" t="s">
        <v>742</v>
      </c>
      <c r="C577" s="91" t="s">
        <v>49</v>
      </c>
      <c r="D577" s="84" t="s">
        <v>6</v>
      </c>
      <c r="E577" s="124">
        <v>6000</v>
      </c>
      <c r="F577" s="134">
        <f t="shared" si="8"/>
        <v>9.9575360873554715</v>
      </c>
      <c r="G577" s="105" t="s">
        <v>61</v>
      </c>
      <c r="H577" s="92"/>
      <c r="I577" s="105" t="s">
        <v>13</v>
      </c>
      <c r="J577" s="78" t="s">
        <v>22</v>
      </c>
      <c r="K577" s="79" t="s">
        <v>759</v>
      </c>
      <c r="L577" s="80">
        <v>602.55870000000004</v>
      </c>
    </row>
    <row r="578" spans="1:12">
      <c r="A578" s="117">
        <v>45217</v>
      </c>
      <c r="B578" s="105" t="s">
        <v>327</v>
      </c>
      <c r="C578" s="93" t="s">
        <v>55</v>
      </c>
      <c r="D578" s="84" t="s">
        <v>6</v>
      </c>
      <c r="E578" s="124">
        <v>1500</v>
      </c>
      <c r="F578" s="134">
        <f t="shared" ref="F578:F641" si="9">E578/L578</f>
        <v>2.4893840218388679</v>
      </c>
      <c r="G578" s="105" t="s">
        <v>61</v>
      </c>
      <c r="H578" s="92"/>
      <c r="I578" s="105" t="s">
        <v>13</v>
      </c>
      <c r="J578" s="78" t="s">
        <v>22</v>
      </c>
      <c r="K578" s="79" t="s">
        <v>759</v>
      </c>
      <c r="L578" s="80">
        <v>602.55870000000004</v>
      </c>
    </row>
    <row r="579" spans="1:12">
      <c r="A579" s="117">
        <v>45217</v>
      </c>
      <c r="B579" s="105" t="s">
        <v>46</v>
      </c>
      <c r="C579" s="91" t="s">
        <v>197</v>
      </c>
      <c r="D579" s="84" t="s">
        <v>6</v>
      </c>
      <c r="E579" s="124">
        <v>10000</v>
      </c>
      <c r="F579" s="134">
        <f t="shared" si="9"/>
        <v>16.595893478925788</v>
      </c>
      <c r="G579" s="105" t="s">
        <v>166</v>
      </c>
      <c r="H579" s="92"/>
      <c r="I579" s="105" t="s">
        <v>13</v>
      </c>
      <c r="J579" s="78" t="s">
        <v>22</v>
      </c>
      <c r="K579" s="79" t="s">
        <v>759</v>
      </c>
      <c r="L579" s="80">
        <v>602.55870000000004</v>
      </c>
    </row>
    <row r="580" spans="1:12">
      <c r="A580" s="117">
        <v>45217</v>
      </c>
      <c r="B580" s="105" t="s">
        <v>44</v>
      </c>
      <c r="C580" s="93" t="s">
        <v>55</v>
      </c>
      <c r="D580" s="84" t="s">
        <v>6</v>
      </c>
      <c r="E580" s="125">
        <v>1800</v>
      </c>
      <c r="F580" s="134">
        <f t="shared" si="9"/>
        <v>2.9872608262066414</v>
      </c>
      <c r="G580" s="105" t="s">
        <v>184</v>
      </c>
      <c r="H580" s="104">
        <v>9</v>
      </c>
      <c r="I580" s="99" t="s">
        <v>25</v>
      </c>
      <c r="J580" s="78" t="s">
        <v>22</v>
      </c>
      <c r="K580" s="79" t="s">
        <v>759</v>
      </c>
      <c r="L580" s="80">
        <v>602.55870000000004</v>
      </c>
    </row>
    <row r="581" spans="1:12">
      <c r="A581" s="117">
        <v>45217</v>
      </c>
      <c r="B581" s="105" t="s">
        <v>45</v>
      </c>
      <c r="C581" s="91" t="s">
        <v>197</v>
      </c>
      <c r="D581" s="84" t="s">
        <v>6</v>
      </c>
      <c r="E581" s="125">
        <v>5000</v>
      </c>
      <c r="F581" s="134">
        <f t="shared" si="9"/>
        <v>8.2979467394628941</v>
      </c>
      <c r="G581" s="105" t="s">
        <v>184</v>
      </c>
      <c r="H581" s="104">
        <v>9</v>
      </c>
      <c r="I581" s="99" t="s">
        <v>25</v>
      </c>
      <c r="J581" s="78" t="s">
        <v>22</v>
      </c>
      <c r="K581" s="79" t="s">
        <v>759</v>
      </c>
      <c r="L581" s="80">
        <v>602.55870000000004</v>
      </c>
    </row>
    <row r="582" spans="1:12">
      <c r="A582" s="117">
        <v>45217</v>
      </c>
      <c r="B582" s="105" t="s">
        <v>46</v>
      </c>
      <c r="C582" s="91" t="s">
        <v>197</v>
      </c>
      <c r="D582" s="84" t="s">
        <v>6</v>
      </c>
      <c r="E582" s="125">
        <v>10000</v>
      </c>
      <c r="F582" s="134">
        <f t="shared" si="9"/>
        <v>16.595893478925788</v>
      </c>
      <c r="G582" s="105" t="s">
        <v>348</v>
      </c>
      <c r="H582" s="104">
        <v>9</v>
      </c>
      <c r="I582" s="99" t="s">
        <v>25</v>
      </c>
      <c r="J582" s="78" t="s">
        <v>22</v>
      </c>
      <c r="K582" s="79" t="s">
        <v>759</v>
      </c>
      <c r="L582" s="80">
        <v>602.55870000000004</v>
      </c>
    </row>
    <row r="583" spans="1:12">
      <c r="A583" s="117">
        <v>45217</v>
      </c>
      <c r="B583" s="105" t="s">
        <v>240</v>
      </c>
      <c r="C583" s="91" t="s">
        <v>49</v>
      </c>
      <c r="D583" s="84" t="s">
        <v>6</v>
      </c>
      <c r="E583" s="125">
        <v>8000</v>
      </c>
      <c r="F583" s="134">
        <f t="shared" si="9"/>
        <v>13.27671478314063</v>
      </c>
      <c r="G583" s="105" t="s">
        <v>184</v>
      </c>
      <c r="H583" s="104">
        <v>9</v>
      </c>
      <c r="I583" s="99" t="s">
        <v>25</v>
      </c>
      <c r="J583" s="78" t="s">
        <v>22</v>
      </c>
      <c r="K583" s="79" t="s">
        <v>759</v>
      </c>
      <c r="L583" s="80">
        <v>602.55870000000004</v>
      </c>
    </row>
    <row r="584" spans="1:12">
      <c r="A584" s="117">
        <v>45217</v>
      </c>
      <c r="B584" s="105" t="s">
        <v>44</v>
      </c>
      <c r="C584" s="93" t="s">
        <v>55</v>
      </c>
      <c r="D584" s="84" t="s">
        <v>6</v>
      </c>
      <c r="E584" s="125">
        <v>1900</v>
      </c>
      <c r="F584" s="134">
        <f t="shared" si="9"/>
        <v>3.1532197609958996</v>
      </c>
      <c r="G584" s="98" t="s">
        <v>59</v>
      </c>
      <c r="H584" s="92"/>
      <c r="I584" s="99" t="s">
        <v>43</v>
      </c>
      <c r="J584" s="78" t="s">
        <v>22</v>
      </c>
      <c r="K584" s="79" t="s">
        <v>759</v>
      </c>
      <c r="L584" s="80">
        <v>602.55870000000004</v>
      </c>
    </row>
    <row r="585" spans="1:12">
      <c r="A585" s="117">
        <v>45217</v>
      </c>
      <c r="B585" s="105" t="s">
        <v>306</v>
      </c>
      <c r="C585" s="93" t="s">
        <v>55</v>
      </c>
      <c r="D585" s="84" t="s">
        <v>6</v>
      </c>
      <c r="E585" s="131">
        <v>7000</v>
      </c>
      <c r="F585" s="134">
        <f t="shared" si="9"/>
        <v>11.617125435248051</v>
      </c>
      <c r="G585" s="91" t="s">
        <v>318</v>
      </c>
      <c r="H585" s="135">
        <v>7</v>
      </c>
      <c r="I585" s="99" t="s">
        <v>105</v>
      </c>
      <c r="J585" s="78" t="s">
        <v>22</v>
      </c>
      <c r="K585" s="79" t="s">
        <v>759</v>
      </c>
      <c r="L585" s="80">
        <v>602.55870000000004</v>
      </c>
    </row>
    <row r="586" spans="1:12">
      <c r="A586" s="117">
        <v>45217</v>
      </c>
      <c r="B586" s="105" t="s">
        <v>307</v>
      </c>
      <c r="C586" s="93" t="s">
        <v>55</v>
      </c>
      <c r="D586" s="84" t="s">
        <v>6</v>
      </c>
      <c r="E586" s="131">
        <v>2000</v>
      </c>
      <c r="F586" s="134">
        <f t="shared" si="9"/>
        <v>3.3191786957851575</v>
      </c>
      <c r="G586" s="91" t="s">
        <v>318</v>
      </c>
      <c r="H586" s="135">
        <v>7</v>
      </c>
      <c r="I586" s="99" t="s">
        <v>105</v>
      </c>
      <c r="J586" s="78" t="s">
        <v>22</v>
      </c>
      <c r="K586" s="79" t="s">
        <v>759</v>
      </c>
      <c r="L586" s="80">
        <v>602.55870000000004</v>
      </c>
    </row>
    <row r="587" spans="1:12">
      <c r="A587" s="117">
        <v>45217</v>
      </c>
      <c r="B587" s="105" t="s">
        <v>308</v>
      </c>
      <c r="C587" s="93" t="s">
        <v>55</v>
      </c>
      <c r="D587" s="84" t="s">
        <v>6</v>
      </c>
      <c r="E587" s="131">
        <v>6000</v>
      </c>
      <c r="F587" s="134">
        <f t="shared" si="9"/>
        <v>9.9575360873554715</v>
      </c>
      <c r="G587" s="91" t="s">
        <v>318</v>
      </c>
      <c r="H587" s="135">
        <v>7</v>
      </c>
      <c r="I587" s="99" t="s">
        <v>105</v>
      </c>
      <c r="J587" s="78" t="s">
        <v>22</v>
      </c>
      <c r="K587" s="79" t="s">
        <v>759</v>
      </c>
      <c r="L587" s="80">
        <v>602.55870000000004</v>
      </c>
    </row>
    <row r="588" spans="1:12">
      <c r="A588" s="117">
        <v>45217</v>
      </c>
      <c r="B588" s="105" t="s">
        <v>44</v>
      </c>
      <c r="C588" s="93" t="s">
        <v>55</v>
      </c>
      <c r="D588" s="84" t="s">
        <v>6</v>
      </c>
      <c r="E588" s="131">
        <v>1800</v>
      </c>
      <c r="F588" s="134">
        <f t="shared" si="9"/>
        <v>2.9872608262066414</v>
      </c>
      <c r="G588" s="91" t="s">
        <v>318</v>
      </c>
      <c r="H588" s="135">
        <v>7</v>
      </c>
      <c r="I588" s="99" t="s">
        <v>105</v>
      </c>
      <c r="J588" s="78" t="s">
        <v>22</v>
      </c>
      <c r="K588" s="79" t="s">
        <v>759</v>
      </c>
      <c r="L588" s="80">
        <v>602.55870000000004</v>
      </c>
    </row>
    <row r="589" spans="1:12">
      <c r="A589" s="117">
        <v>45217</v>
      </c>
      <c r="B589" s="105" t="s">
        <v>240</v>
      </c>
      <c r="C589" s="91" t="s">
        <v>49</v>
      </c>
      <c r="D589" s="84" t="s">
        <v>6</v>
      </c>
      <c r="E589" s="131">
        <v>3000</v>
      </c>
      <c r="F589" s="134">
        <f t="shared" si="9"/>
        <v>4.9787680436777357</v>
      </c>
      <c r="G589" s="91" t="s">
        <v>318</v>
      </c>
      <c r="H589" s="135">
        <v>7</v>
      </c>
      <c r="I589" s="99" t="s">
        <v>105</v>
      </c>
      <c r="J589" s="78" t="s">
        <v>22</v>
      </c>
      <c r="K589" s="79" t="s">
        <v>759</v>
      </c>
      <c r="L589" s="80">
        <v>602.55870000000004</v>
      </c>
    </row>
    <row r="590" spans="1:12">
      <c r="A590" s="117">
        <v>45217</v>
      </c>
      <c r="B590" s="105" t="s">
        <v>45</v>
      </c>
      <c r="C590" s="91" t="s">
        <v>197</v>
      </c>
      <c r="D590" s="84" t="s">
        <v>6</v>
      </c>
      <c r="E590" s="131">
        <v>5000</v>
      </c>
      <c r="F590" s="134">
        <f t="shared" si="9"/>
        <v>8.2979467394628941</v>
      </c>
      <c r="G590" s="91" t="s">
        <v>318</v>
      </c>
      <c r="H590" s="135">
        <v>7</v>
      </c>
      <c r="I590" s="99" t="s">
        <v>105</v>
      </c>
      <c r="J590" s="78" t="s">
        <v>22</v>
      </c>
      <c r="K590" s="79" t="s">
        <v>759</v>
      </c>
      <c r="L590" s="80">
        <v>602.55870000000004</v>
      </c>
    </row>
    <row r="591" spans="1:12">
      <c r="A591" s="117">
        <v>45217</v>
      </c>
      <c r="B591" s="105" t="s">
        <v>46</v>
      </c>
      <c r="C591" s="91" t="s">
        <v>197</v>
      </c>
      <c r="D591" s="84" t="s">
        <v>6</v>
      </c>
      <c r="E591" s="131">
        <v>10000</v>
      </c>
      <c r="F591" s="134">
        <f t="shared" si="9"/>
        <v>16.595893478925788</v>
      </c>
      <c r="G591" s="91" t="s">
        <v>320</v>
      </c>
      <c r="H591" s="135">
        <v>7</v>
      </c>
      <c r="I591" s="99" t="s">
        <v>105</v>
      </c>
      <c r="J591" s="78" t="s">
        <v>22</v>
      </c>
      <c r="K591" s="79" t="s">
        <v>759</v>
      </c>
      <c r="L591" s="80">
        <v>602.55870000000004</v>
      </c>
    </row>
    <row r="592" spans="1:12">
      <c r="A592" s="117">
        <v>45217</v>
      </c>
      <c r="B592" s="82" t="s">
        <v>44</v>
      </c>
      <c r="C592" s="93" t="s">
        <v>55</v>
      </c>
      <c r="D592" s="107" t="s">
        <v>9</v>
      </c>
      <c r="E592" s="108">
        <v>1650</v>
      </c>
      <c r="F592" s="134">
        <f t="shared" si="9"/>
        <v>2.767702539113122</v>
      </c>
      <c r="G592" s="107" t="s">
        <v>57</v>
      </c>
      <c r="H592" s="92"/>
      <c r="I592" s="107" t="s">
        <v>16</v>
      </c>
      <c r="J592" s="78" t="s">
        <v>22</v>
      </c>
      <c r="K592" s="79" t="s">
        <v>27</v>
      </c>
      <c r="L592" s="80">
        <v>596.16233199999999</v>
      </c>
    </row>
    <row r="593" spans="1:12">
      <c r="A593" s="117">
        <v>45217</v>
      </c>
      <c r="B593" s="105" t="s">
        <v>44</v>
      </c>
      <c r="C593" s="93" t="s">
        <v>55</v>
      </c>
      <c r="D593" s="97" t="s">
        <v>7</v>
      </c>
      <c r="E593" s="124">
        <v>2000</v>
      </c>
      <c r="F593" s="134">
        <f t="shared" si="9"/>
        <v>3.3547909565007541</v>
      </c>
      <c r="G593" s="105" t="s">
        <v>93</v>
      </c>
      <c r="H593" s="92"/>
      <c r="I593" s="105" t="s">
        <v>56</v>
      </c>
      <c r="J593" s="78" t="s">
        <v>22</v>
      </c>
      <c r="K593" s="79" t="s">
        <v>198</v>
      </c>
      <c r="L593" s="80">
        <v>596.16233199999999</v>
      </c>
    </row>
    <row r="594" spans="1:12">
      <c r="A594" s="117">
        <v>45217</v>
      </c>
      <c r="B594" s="105" t="s">
        <v>45</v>
      </c>
      <c r="C594" s="91" t="s">
        <v>197</v>
      </c>
      <c r="D594" s="97" t="s">
        <v>7</v>
      </c>
      <c r="E594" s="124">
        <v>5000</v>
      </c>
      <c r="F594" s="134">
        <f t="shared" si="9"/>
        <v>8.3869773912518841</v>
      </c>
      <c r="G594" s="105" t="s">
        <v>93</v>
      </c>
      <c r="H594" s="92"/>
      <c r="I594" s="105" t="s">
        <v>56</v>
      </c>
      <c r="J594" s="78" t="s">
        <v>22</v>
      </c>
      <c r="K594" s="79" t="s">
        <v>198</v>
      </c>
      <c r="L594" s="80">
        <v>596.16233199999999</v>
      </c>
    </row>
    <row r="595" spans="1:12">
      <c r="A595" s="117">
        <v>45217</v>
      </c>
      <c r="B595" s="105" t="s">
        <v>162</v>
      </c>
      <c r="C595" s="91" t="s">
        <v>197</v>
      </c>
      <c r="D595" s="97" t="s">
        <v>7</v>
      </c>
      <c r="E595" s="124">
        <v>10000</v>
      </c>
      <c r="F595" s="134">
        <f t="shared" si="9"/>
        <v>16.773954782503768</v>
      </c>
      <c r="G595" s="105" t="s">
        <v>157</v>
      </c>
      <c r="H595" s="92"/>
      <c r="I595" s="105" t="s">
        <v>56</v>
      </c>
      <c r="J595" s="78" t="s">
        <v>22</v>
      </c>
      <c r="K595" s="79" t="s">
        <v>198</v>
      </c>
      <c r="L595" s="80">
        <v>596.16233199999999</v>
      </c>
    </row>
    <row r="596" spans="1:12">
      <c r="A596" s="117">
        <v>45217</v>
      </c>
      <c r="B596" s="105" t="s">
        <v>44</v>
      </c>
      <c r="C596" s="93" t="s">
        <v>55</v>
      </c>
      <c r="D596" s="97" t="s">
        <v>7</v>
      </c>
      <c r="E596" s="124">
        <v>1500</v>
      </c>
      <c r="F596" s="134">
        <f t="shared" si="9"/>
        <v>2.5160932173755652</v>
      </c>
      <c r="G596" s="105" t="s">
        <v>131</v>
      </c>
      <c r="H596" s="92"/>
      <c r="I596" s="105" t="s">
        <v>12</v>
      </c>
      <c r="J596" s="78" t="s">
        <v>22</v>
      </c>
      <c r="K596" s="79" t="s">
        <v>198</v>
      </c>
      <c r="L596" s="80">
        <v>596.16233199999999</v>
      </c>
    </row>
    <row r="597" spans="1:12">
      <c r="A597" s="117">
        <v>45217</v>
      </c>
      <c r="B597" s="105" t="s">
        <v>296</v>
      </c>
      <c r="C597" s="105" t="s">
        <v>195</v>
      </c>
      <c r="D597" s="97" t="s">
        <v>10</v>
      </c>
      <c r="E597" s="131">
        <v>50830</v>
      </c>
      <c r="F597" s="134">
        <f t="shared" si="9"/>
        <v>85.262012159466664</v>
      </c>
      <c r="G597" s="98" t="s">
        <v>297</v>
      </c>
      <c r="H597" s="92"/>
      <c r="I597" s="99" t="s">
        <v>136</v>
      </c>
      <c r="J597" s="78" t="s">
        <v>22</v>
      </c>
      <c r="K597" s="79" t="s">
        <v>27</v>
      </c>
      <c r="L597" s="80">
        <v>596.16233199999999</v>
      </c>
    </row>
    <row r="598" spans="1:12">
      <c r="A598" s="117">
        <v>45217</v>
      </c>
      <c r="B598" s="105" t="s">
        <v>44</v>
      </c>
      <c r="C598" s="93" t="s">
        <v>55</v>
      </c>
      <c r="D598" s="97" t="s">
        <v>10</v>
      </c>
      <c r="E598" s="131">
        <v>1900</v>
      </c>
      <c r="F598" s="134">
        <f t="shared" si="9"/>
        <v>3.1870514086757162</v>
      </c>
      <c r="G598" s="98" t="s">
        <v>137</v>
      </c>
      <c r="H598" s="92"/>
      <c r="I598" s="99" t="s">
        <v>136</v>
      </c>
      <c r="J598" s="78" t="s">
        <v>22</v>
      </c>
      <c r="K598" s="79" t="s">
        <v>27</v>
      </c>
      <c r="L598" s="80">
        <v>596.16233199999999</v>
      </c>
    </row>
    <row r="599" spans="1:12">
      <c r="A599" s="117">
        <v>45217</v>
      </c>
      <c r="B599" s="105" t="s">
        <v>44</v>
      </c>
      <c r="C599" s="93" t="s">
        <v>55</v>
      </c>
      <c r="D599" s="97" t="s">
        <v>10</v>
      </c>
      <c r="E599" s="131">
        <v>2400</v>
      </c>
      <c r="F599" s="134">
        <f t="shared" si="9"/>
        <v>4.0257491478009051</v>
      </c>
      <c r="G599" s="98" t="s">
        <v>58</v>
      </c>
      <c r="H599" s="92"/>
      <c r="I599" s="105" t="s">
        <v>15</v>
      </c>
      <c r="J599" s="78" t="s">
        <v>22</v>
      </c>
      <c r="K599" s="79" t="s">
        <v>27</v>
      </c>
      <c r="L599" s="80">
        <v>596.16233199999999</v>
      </c>
    </row>
    <row r="600" spans="1:12">
      <c r="A600" s="117">
        <v>45217</v>
      </c>
      <c r="B600" s="105" t="s">
        <v>286</v>
      </c>
      <c r="C600" s="105" t="s">
        <v>149</v>
      </c>
      <c r="D600" s="97" t="s">
        <v>10</v>
      </c>
      <c r="E600" s="123">
        <v>50000</v>
      </c>
      <c r="F600" s="134">
        <f t="shared" si="9"/>
        <v>83.869773912518852</v>
      </c>
      <c r="G600" s="98" t="s">
        <v>287</v>
      </c>
      <c r="H600" s="92"/>
      <c r="I600" s="105" t="s">
        <v>15</v>
      </c>
      <c r="J600" s="78" t="s">
        <v>22</v>
      </c>
      <c r="K600" s="79" t="s">
        <v>27</v>
      </c>
      <c r="L600" s="80">
        <v>596.16233199999999</v>
      </c>
    </row>
    <row r="601" spans="1:12">
      <c r="A601" s="117">
        <v>45217</v>
      </c>
      <c r="B601" s="95" t="s">
        <v>276</v>
      </c>
      <c r="C601" s="95" t="s">
        <v>48</v>
      </c>
      <c r="D601" s="97" t="s">
        <v>10</v>
      </c>
      <c r="E601" s="123">
        <v>7000</v>
      </c>
      <c r="F601" s="134">
        <f t="shared" si="9"/>
        <v>11.74176834775264</v>
      </c>
      <c r="G601" s="98" t="s">
        <v>288</v>
      </c>
      <c r="H601" s="92"/>
      <c r="I601" s="105" t="s">
        <v>15</v>
      </c>
      <c r="J601" s="78" t="s">
        <v>22</v>
      </c>
      <c r="K601" s="79" t="s">
        <v>27</v>
      </c>
      <c r="L601" s="80">
        <v>596.16233199999999</v>
      </c>
    </row>
    <row r="602" spans="1:12">
      <c r="A602" s="117">
        <v>45217</v>
      </c>
      <c r="B602" s="98" t="s">
        <v>18</v>
      </c>
      <c r="C602" s="98" t="s">
        <v>39</v>
      </c>
      <c r="D602" s="109" t="s">
        <v>9</v>
      </c>
      <c r="E602" s="127">
        <v>5000</v>
      </c>
      <c r="F602" s="134">
        <f t="shared" si="9"/>
        <v>8.3869773912518841</v>
      </c>
      <c r="G602" s="98" t="s">
        <v>575</v>
      </c>
      <c r="H602" s="92"/>
      <c r="I602" s="98" t="s">
        <v>17</v>
      </c>
      <c r="J602" s="78" t="s">
        <v>22</v>
      </c>
      <c r="K602" s="79" t="s">
        <v>27</v>
      </c>
      <c r="L602" s="80">
        <v>596.16233199999999</v>
      </c>
    </row>
    <row r="603" spans="1:12">
      <c r="A603" s="117">
        <v>45217</v>
      </c>
      <c r="B603" s="98" t="s">
        <v>18</v>
      </c>
      <c r="C603" s="98" t="s">
        <v>39</v>
      </c>
      <c r="D603" s="109" t="s">
        <v>9</v>
      </c>
      <c r="E603" s="127">
        <v>5000</v>
      </c>
      <c r="F603" s="134">
        <f t="shared" si="9"/>
        <v>8.3869773912518841</v>
      </c>
      <c r="G603" s="98" t="s">
        <v>576</v>
      </c>
      <c r="H603" s="92"/>
      <c r="I603" s="98" t="s">
        <v>16</v>
      </c>
      <c r="J603" s="78" t="s">
        <v>22</v>
      </c>
      <c r="K603" s="79" t="s">
        <v>27</v>
      </c>
      <c r="L603" s="80">
        <v>596.16233199999999</v>
      </c>
    </row>
    <row r="604" spans="1:12">
      <c r="A604" s="117">
        <v>45217</v>
      </c>
      <c r="B604" s="98" t="s">
        <v>18</v>
      </c>
      <c r="C604" s="98" t="s">
        <v>39</v>
      </c>
      <c r="D604" s="109" t="s">
        <v>7</v>
      </c>
      <c r="E604" s="127">
        <v>5000</v>
      </c>
      <c r="F604" s="134">
        <f t="shared" si="9"/>
        <v>8.3869773912518841</v>
      </c>
      <c r="G604" s="98" t="s">
        <v>577</v>
      </c>
      <c r="H604" s="92"/>
      <c r="I604" s="77" t="s">
        <v>20</v>
      </c>
      <c r="J604" s="78" t="s">
        <v>22</v>
      </c>
      <c r="K604" s="79" t="s">
        <v>198</v>
      </c>
      <c r="L604" s="80">
        <v>596.16233199999999</v>
      </c>
    </row>
    <row r="605" spans="1:12">
      <c r="A605" s="117">
        <v>45217</v>
      </c>
      <c r="B605" s="98" t="s">
        <v>18</v>
      </c>
      <c r="C605" s="98" t="s">
        <v>39</v>
      </c>
      <c r="D605" s="84" t="s">
        <v>6</v>
      </c>
      <c r="E605" s="127">
        <v>5000</v>
      </c>
      <c r="F605" s="134">
        <f t="shared" si="9"/>
        <v>8.2979467394628941</v>
      </c>
      <c r="G605" s="98" t="s">
        <v>578</v>
      </c>
      <c r="H605" s="92"/>
      <c r="I605" s="98" t="s">
        <v>13</v>
      </c>
      <c r="J605" s="78" t="s">
        <v>22</v>
      </c>
      <c r="K605" s="79" t="s">
        <v>759</v>
      </c>
      <c r="L605" s="80">
        <v>602.55870000000004</v>
      </c>
    </row>
    <row r="606" spans="1:12">
      <c r="A606" s="117">
        <v>45217</v>
      </c>
      <c r="B606" s="98" t="s">
        <v>18</v>
      </c>
      <c r="C606" s="98" t="s">
        <v>39</v>
      </c>
      <c r="D606" s="109" t="s">
        <v>8</v>
      </c>
      <c r="E606" s="127">
        <v>2500</v>
      </c>
      <c r="F606" s="134">
        <f t="shared" si="9"/>
        <v>4.1934886956259421</v>
      </c>
      <c r="G606" s="98" t="s">
        <v>579</v>
      </c>
      <c r="H606" s="92"/>
      <c r="I606" s="98" t="s">
        <v>14</v>
      </c>
      <c r="J606" s="78" t="s">
        <v>22</v>
      </c>
      <c r="K606" s="79" t="s">
        <v>198</v>
      </c>
      <c r="L606" s="80">
        <v>596.16233199999999</v>
      </c>
    </row>
    <row r="607" spans="1:12">
      <c r="A607" s="117">
        <v>45217</v>
      </c>
      <c r="B607" s="98" t="s">
        <v>18</v>
      </c>
      <c r="C607" s="98" t="s">
        <v>39</v>
      </c>
      <c r="D607" s="109" t="s">
        <v>7</v>
      </c>
      <c r="E607" s="127">
        <v>2500</v>
      </c>
      <c r="F607" s="134">
        <f t="shared" si="9"/>
        <v>4.1934886956259421</v>
      </c>
      <c r="G607" s="98" t="s">
        <v>580</v>
      </c>
      <c r="H607" s="92"/>
      <c r="I607" s="98" t="s">
        <v>12</v>
      </c>
      <c r="J607" s="78" t="s">
        <v>22</v>
      </c>
      <c r="K607" s="79" t="s">
        <v>198</v>
      </c>
      <c r="L607" s="80">
        <v>596.16233199999999</v>
      </c>
    </row>
    <row r="608" spans="1:12">
      <c r="A608" s="117">
        <v>45217</v>
      </c>
      <c r="B608" s="98" t="s">
        <v>18</v>
      </c>
      <c r="C608" s="98" t="s">
        <v>39</v>
      </c>
      <c r="D608" s="109" t="s">
        <v>7</v>
      </c>
      <c r="E608" s="127">
        <v>2500</v>
      </c>
      <c r="F608" s="134">
        <f t="shared" si="9"/>
        <v>4.1934886956259421</v>
      </c>
      <c r="G608" s="98" t="s">
        <v>581</v>
      </c>
      <c r="H608" s="92"/>
      <c r="I608" s="98" t="s">
        <v>56</v>
      </c>
      <c r="J608" s="78" t="s">
        <v>22</v>
      </c>
      <c r="K608" s="79" t="s">
        <v>198</v>
      </c>
      <c r="L608" s="80">
        <v>596.16233199999999</v>
      </c>
    </row>
    <row r="609" spans="1:12">
      <c r="A609" s="117">
        <v>45217</v>
      </c>
      <c r="B609" s="98" t="s">
        <v>18</v>
      </c>
      <c r="C609" s="98" t="s">
        <v>39</v>
      </c>
      <c r="D609" s="109" t="s">
        <v>7</v>
      </c>
      <c r="E609" s="127">
        <v>2500</v>
      </c>
      <c r="F609" s="134">
        <f t="shared" si="9"/>
        <v>4.1934886956259421</v>
      </c>
      <c r="G609" s="98" t="s">
        <v>582</v>
      </c>
      <c r="H609" s="92"/>
      <c r="I609" s="98" t="s">
        <v>241</v>
      </c>
      <c r="J609" s="78" t="s">
        <v>22</v>
      </c>
      <c r="K609" s="79" t="s">
        <v>198</v>
      </c>
      <c r="L609" s="80">
        <v>596.16233199999999</v>
      </c>
    </row>
    <row r="610" spans="1:12">
      <c r="A610" s="117">
        <v>45217</v>
      </c>
      <c r="B610" s="98" t="s">
        <v>18</v>
      </c>
      <c r="C610" s="98" t="s">
        <v>39</v>
      </c>
      <c r="D610" s="84" t="s">
        <v>6</v>
      </c>
      <c r="E610" s="127">
        <v>2500</v>
      </c>
      <c r="F610" s="134">
        <f t="shared" si="9"/>
        <v>4.148973369731447</v>
      </c>
      <c r="G610" s="98" t="s">
        <v>583</v>
      </c>
      <c r="H610" s="92"/>
      <c r="I610" s="98" t="s">
        <v>25</v>
      </c>
      <c r="J610" s="78" t="s">
        <v>22</v>
      </c>
      <c r="K610" s="79" t="s">
        <v>759</v>
      </c>
      <c r="L610" s="80">
        <v>602.55870000000004</v>
      </c>
    </row>
    <row r="611" spans="1:12">
      <c r="A611" s="117">
        <v>45217</v>
      </c>
      <c r="B611" s="98" t="s">
        <v>18</v>
      </c>
      <c r="C611" s="98" t="s">
        <v>39</v>
      </c>
      <c r="D611" s="84" t="s">
        <v>6</v>
      </c>
      <c r="E611" s="127">
        <v>2500</v>
      </c>
      <c r="F611" s="134">
        <f t="shared" si="9"/>
        <v>4.148973369731447</v>
      </c>
      <c r="G611" s="98" t="s">
        <v>584</v>
      </c>
      <c r="H611" s="92"/>
      <c r="I611" s="98" t="s">
        <v>105</v>
      </c>
      <c r="J611" s="78" t="s">
        <v>22</v>
      </c>
      <c r="K611" s="79" t="s">
        <v>759</v>
      </c>
      <c r="L611" s="80">
        <v>602.55870000000004</v>
      </c>
    </row>
    <row r="612" spans="1:12">
      <c r="A612" s="117">
        <v>45217</v>
      </c>
      <c r="B612" s="98" t="s">
        <v>18</v>
      </c>
      <c r="C612" s="98" t="s">
        <v>39</v>
      </c>
      <c r="D612" s="84" t="s">
        <v>6</v>
      </c>
      <c r="E612" s="127">
        <v>2500</v>
      </c>
      <c r="F612" s="134">
        <f t="shared" si="9"/>
        <v>4.148973369731447</v>
      </c>
      <c r="G612" s="98" t="s">
        <v>585</v>
      </c>
      <c r="H612" s="92"/>
      <c r="I612" s="98" t="s">
        <v>124</v>
      </c>
      <c r="J612" s="78" t="s">
        <v>22</v>
      </c>
      <c r="K612" s="79" t="s">
        <v>759</v>
      </c>
      <c r="L612" s="80">
        <v>602.55870000000004</v>
      </c>
    </row>
    <row r="613" spans="1:12">
      <c r="A613" s="117">
        <v>45217</v>
      </c>
      <c r="B613" s="98" t="s">
        <v>18</v>
      </c>
      <c r="C613" s="98" t="s">
        <v>39</v>
      </c>
      <c r="D613" s="84" t="s">
        <v>6</v>
      </c>
      <c r="E613" s="127">
        <v>2500</v>
      </c>
      <c r="F613" s="134">
        <f t="shared" si="9"/>
        <v>4.148973369731447</v>
      </c>
      <c r="G613" s="98" t="s">
        <v>586</v>
      </c>
      <c r="H613" s="92"/>
      <c r="I613" s="98" t="s">
        <v>209</v>
      </c>
      <c r="J613" s="78" t="s">
        <v>22</v>
      </c>
      <c r="K613" s="79" t="s">
        <v>759</v>
      </c>
      <c r="L613" s="80">
        <v>602.55870000000004</v>
      </c>
    </row>
    <row r="614" spans="1:12">
      <c r="A614" s="117">
        <v>45217</v>
      </c>
      <c r="B614" s="98" t="s">
        <v>18</v>
      </c>
      <c r="C614" s="98" t="s">
        <v>39</v>
      </c>
      <c r="D614" s="84" t="s">
        <v>6</v>
      </c>
      <c r="E614" s="127">
        <v>2500</v>
      </c>
      <c r="F614" s="134">
        <f t="shared" si="9"/>
        <v>4.148973369731447</v>
      </c>
      <c r="G614" s="98" t="s">
        <v>587</v>
      </c>
      <c r="H614" s="92"/>
      <c r="I614" s="98" t="s">
        <v>43</v>
      </c>
      <c r="J614" s="78" t="s">
        <v>22</v>
      </c>
      <c r="K614" s="79" t="s">
        <v>759</v>
      </c>
      <c r="L614" s="80">
        <v>602.55870000000004</v>
      </c>
    </row>
    <row r="615" spans="1:12">
      <c r="A615" s="117">
        <v>45217</v>
      </c>
      <c r="B615" s="98" t="s">
        <v>18</v>
      </c>
      <c r="C615" s="98" t="s">
        <v>39</v>
      </c>
      <c r="D615" s="109" t="s">
        <v>10</v>
      </c>
      <c r="E615" s="127">
        <v>2500</v>
      </c>
      <c r="F615" s="134">
        <f t="shared" si="9"/>
        <v>4.1934886956259421</v>
      </c>
      <c r="G615" s="98" t="s">
        <v>588</v>
      </c>
      <c r="H615" s="92"/>
      <c r="I615" s="98" t="s">
        <v>136</v>
      </c>
      <c r="J615" s="78" t="s">
        <v>22</v>
      </c>
      <c r="K615" s="79" t="s">
        <v>27</v>
      </c>
      <c r="L615" s="80">
        <v>596.16233199999999</v>
      </c>
    </row>
    <row r="616" spans="1:12">
      <c r="A616" s="117">
        <v>45217</v>
      </c>
      <c r="B616" s="98" t="s">
        <v>18</v>
      </c>
      <c r="C616" s="98" t="s">
        <v>39</v>
      </c>
      <c r="D616" s="109" t="s">
        <v>10</v>
      </c>
      <c r="E616" s="127">
        <v>2500</v>
      </c>
      <c r="F616" s="134">
        <f t="shared" si="9"/>
        <v>4.1934886956259421</v>
      </c>
      <c r="G616" s="98" t="s">
        <v>589</v>
      </c>
      <c r="H616" s="92"/>
      <c r="I616" s="98" t="s">
        <v>15</v>
      </c>
      <c r="J616" s="78" t="s">
        <v>22</v>
      </c>
      <c r="K616" s="79" t="s">
        <v>27</v>
      </c>
      <c r="L616" s="80">
        <v>596.16233199999999</v>
      </c>
    </row>
    <row r="617" spans="1:12">
      <c r="A617" s="117">
        <v>45218</v>
      </c>
      <c r="B617" s="120" t="s">
        <v>216</v>
      </c>
      <c r="C617" s="93" t="s">
        <v>47</v>
      </c>
      <c r="D617" s="97" t="s">
        <v>8</v>
      </c>
      <c r="E617" s="123">
        <v>10000</v>
      </c>
      <c r="F617" s="134">
        <f t="shared" si="9"/>
        <v>16.773954782503768</v>
      </c>
      <c r="G617" s="98" t="s">
        <v>62</v>
      </c>
      <c r="H617" s="92"/>
      <c r="I617" s="99" t="s">
        <v>14</v>
      </c>
      <c r="J617" s="78" t="s">
        <v>22</v>
      </c>
      <c r="K617" s="79" t="s">
        <v>198</v>
      </c>
      <c r="L617" s="80">
        <v>596.16233199999999</v>
      </c>
    </row>
    <row r="618" spans="1:12">
      <c r="A618" s="117">
        <v>45218</v>
      </c>
      <c r="B618" s="120" t="s">
        <v>44</v>
      </c>
      <c r="C618" s="93" t="s">
        <v>55</v>
      </c>
      <c r="D618" s="97" t="s">
        <v>8</v>
      </c>
      <c r="E618" s="123">
        <v>1700</v>
      </c>
      <c r="F618" s="134">
        <f t="shared" si="9"/>
        <v>2.851572313025641</v>
      </c>
      <c r="G618" s="98" t="s">
        <v>62</v>
      </c>
      <c r="H618" s="92"/>
      <c r="I618" s="99" t="s">
        <v>14</v>
      </c>
      <c r="J618" s="78" t="s">
        <v>22</v>
      </c>
      <c r="K618" s="79" t="s">
        <v>198</v>
      </c>
      <c r="L618" s="80">
        <v>596.16233199999999</v>
      </c>
    </row>
    <row r="619" spans="1:12">
      <c r="A619" s="117">
        <v>45218</v>
      </c>
      <c r="B619" s="111" t="s">
        <v>44</v>
      </c>
      <c r="C619" s="93" t="s">
        <v>55</v>
      </c>
      <c r="D619" s="101" t="s">
        <v>7</v>
      </c>
      <c r="E619" s="115">
        <v>2000</v>
      </c>
      <c r="F619" s="134">
        <f t="shared" si="9"/>
        <v>3.3547909565007541</v>
      </c>
      <c r="G619" s="111" t="s">
        <v>63</v>
      </c>
      <c r="H619" s="92"/>
      <c r="I619" s="77" t="s">
        <v>20</v>
      </c>
      <c r="J619" s="78" t="s">
        <v>22</v>
      </c>
      <c r="K619" s="79" t="s">
        <v>198</v>
      </c>
      <c r="L619" s="80">
        <v>596.16233199999999</v>
      </c>
    </row>
    <row r="620" spans="1:12">
      <c r="A620" s="117">
        <v>45218</v>
      </c>
      <c r="B620" s="111" t="s">
        <v>210</v>
      </c>
      <c r="C620" s="93" t="s">
        <v>55</v>
      </c>
      <c r="D620" s="101" t="s">
        <v>7</v>
      </c>
      <c r="E620" s="115">
        <v>7000</v>
      </c>
      <c r="F620" s="134">
        <f t="shared" si="9"/>
        <v>11.74176834775264</v>
      </c>
      <c r="G620" s="111" t="s">
        <v>88</v>
      </c>
      <c r="H620" s="92"/>
      <c r="I620" s="77" t="s">
        <v>20</v>
      </c>
      <c r="J620" s="78" t="s">
        <v>22</v>
      </c>
      <c r="K620" s="79" t="s">
        <v>198</v>
      </c>
      <c r="L620" s="80">
        <v>596.16233199999999</v>
      </c>
    </row>
    <row r="621" spans="1:12">
      <c r="A621" s="117">
        <v>45218</v>
      </c>
      <c r="B621" s="114" t="s">
        <v>45</v>
      </c>
      <c r="C621" s="91" t="s">
        <v>197</v>
      </c>
      <c r="D621" s="101" t="s">
        <v>7</v>
      </c>
      <c r="E621" s="110">
        <v>5000</v>
      </c>
      <c r="F621" s="134">
        <f t="shared" si="9"/>
        <v>8.3869773912518841</v>
      </c>
      <c r="G621" s="111" t="s">
        <v>63</v>
      </c>
      <c r="H621" s="92"/>
      <c r="I621" s="77" t="s">
        <v>20</v>
      </c>
      <c r="J621" s="78" t="s">
        <v>22</v>
      </c>
      <c r="K621" s="79" t="s">
        <v>198</v>
      </c>
      <c r="L621" s="80">
        <v>596.16233199999999</v>
      </c>
    </row>
    <row r="622" spans="1:12">
      <c r="A622" s="117">
        <v>45218</v>
      </c>
      <c r="B622" s="91" t="s">
        <v>46</v>
      </c>
      <c r="C622" s="91" t="s">
        <v>197</v>
      </c>
      <c r="D622" s="97" t="s">
        <v>7</v>
      </c>
      <c r="E622" s="102">
        <v>10000</v>
      </c>
      <c r="F622" s="134">
        <f t="shared" si="9"/>
        <v>16.773954782503768</v>
      </c>
      <c r="G622" s="111" t="s">
        <v>89</v>
      </c>
      <c r="H622" s="92"/>
      <c r="I622" s="77" t="s">
        <v>20</v>
      </c>
      <c r="J622" s="78" t="s">
        <v>22</v>
      </c>
      <c r="K622" s="79" t="s">
        <v>198</v>
      </c>
      <c r="L622" s="80">
        <v>596.16233199999999</v>
      </c>
    </row>
    <row r="623" spans="1:12">
      <c r="A623" s="117">
        <v>45218</v>
      </c>
      <c r="B623" s="114" t="s">
        <v>44</v>
      </c>
      <c r="C623" s="93" t="s">
        <v>55</v>
      </c>
      <c r="D623" s="97" t="s">
        <v>9</v>
      </c>
      <c r="E623" s="123">
        <v>3500</v>
      </c>
      <c r="F623" s="134">
        <f t="shared" si="9"/>
        <v>5.8708841738763198</v>
      </c>
      <c r="G623" s="98" t="s">
        <v>85</v>
      </c>
      <c r="H623" s="92"/>
      <c r="I623" s="99" t="s">
        <v>17</v>
      </c>
      <c r="J623" s="78" t="s">
        <v>22</v>
      </c>
      <c r="K623" s="79" t="s">
        <v>27</v>
      </c>
      <c r="L623" s="80">
        <v>596.16233199999999</v>
      </c>
    </row>
    <row r="624" spans="1:12">
      <c r="A624" s="117">
        <v>45218</v>
      </c>
      <c r="B624" s="105" t="s">
        <v>44</v>
      </c>
      <c r="C624" s="93" t="s">
        <v>55</v>
      </c>
      <c r="D624" s="84" t="s">
        <v>6</v>
      </c>
      <c r="E624" s="126">
        <v>1950</v>
      </c>
      <c r="F624" s="134">
        <f t="shared" si="9"/>
        <v>3.2361992283905283</v>
      </c>
      <c r="G624" s="82" t="s">
        <v>130</v>
      </c>
      <c r="H624" s="92"/>
      <c r="I624" s="82" t="s">
        <v>124</v>
      </c>
      <c r="J624" s="78" t="s">
        <v>22</v>
      </c>
      <c r="K624" s="79" t="s">
        <v>759</v>
      </c>
      <c r="L624" s="80">
        <v>602.55870000000004</v>
      </c>
    </row>
    <row r="625" spans="1:12">
      <c r="A625" s="117">
        <v>45218</v>
      </c>
      <c r="B625" s="105" t="s">
        <v>44</v>
      </c>
      <c r="C625" s="93" t="s">
        <v>55</v>
      </c>
      <c r="D625" s="97" t="s">
        <v>7</v>
      </c>
      <c r="E625" s="124">
        <v>1200</v>
      </c>
      <c r="F625" s="134">
        <f t="shared" si="9"/>
        <v>2.0128745739004525</v>
      </c>
      <c r="G625" s="105" t="s">
        <v>387</v>
      </c>
      <c r="H625" s="92"/>
      <c r="I625" s="98" t="s">
        <v>241</v>
      </c>
      <c r="J625" s="78" t="s">
        <v>22</v>
      </c>
      <c r="K625" s="79" t="s">
        <v>198</v>
      </c>
      <c r="L625" s="80">
        <v>596.16233199999999</v>
      </c>
    </row>
    <row r="626" spans="1:12">
      <c r="A626" s="117">
        <v>45218</v>
      </c>
      <c r="B626" s="105" t="s">
        <v>751</v>
      </c>
      <c r="C626" s="93" t="s">
        <v>55</v>
      </c>
      <c r="D626" s="84" t="s">
        <v>6</v>
      </c>
      <c r="E626" s="125">
        <v>4500</v>
      </c>
      <c r="F626" s="134">
        <f t="shared" si="9"/>
        <v>7.4681520655166036</v>
      </c>
      <c r="G626" s="105" t="s">
        <v>380</v>
      </c>
      <c r="H626" s="104">
        <v>8</v>
      </c>
      <c r="I626" s="105" t="s">
        <v>209</v>
      </c>
      <c r="J626" s="78" t="s">
        <v>22</v>
      </c>
      <c r="K626" s="79" t="s">
        <v>759</v>
      </c>
      <c r="L626" s="80">
        <v>602.55870000000004</v>
      </c>
    </row>
    <row r="627" spans="1:12">
      <c r="A627" s="117">
        <v>45218</v>
      </c>
      <c r="B627" s="105" t="s">
        <v>44</v>
      </c>
      <c r="C627" s="93" t="s">
        <v>55</v>
      </c>
      <c r="D627" s="84" t="s">
        <v>6</v>
      </c>
      <c r="E627" s="125">
        <v>1000</v>
      </c>
      <c r="F627" s="134">
        <f t="shared" si="9"/>
        <v>1.6595893478925787</v>
      </c>
      <c r="G627" s="105" t="s">
        <v>220</v>
      </c>
      <c r="H627" s="104">
        <v>8</v>
      </c>
      <c r="I627" s="105" t="s">
        <v>209</v>
      </c>
      <c r="J627" s="78" t="s">
        <v>22</v>
      </c>
      <c r="K627" s="79" t="s">
        <v>759</v>
      </c>
      <c r="L627" s="80">
        <v>602.55870000000004</v>
      </c>
    </row>
    <row r="628" spans="1:12">
      <c r="A628" s="117">
        <v>45218</v>
      </c>
      <c r="B628" s="105" t="s">
        <v>45</v>
      </c>
      <c r="C628" s="91" t="s">
        <v>197</v>
      </c>
      <c r="D628" s="84" t="s">
        <v>6</v>
      </c>
      <c r="E628" s="125">
        <v>3000</v>
      </c>
      <c r="F628" s="134">
        <f t="shared" si="9"/>
        <v>4.9787680436777357</v>
      </c>
      <c r="G628" s="105" t="s">
        <v>220</v>
      </c>
      <c r="H628" s="104">
        <v>8</v>
      </c>
      <c r="I628" s="105" t="s">
        <v>209</v>
      </c>
      <c r="J628" s="78" t="s">
        <v>22</v>
      </c>
      <c r="K628" s="79" t="s">
        <v>759</v>
      </c>
      <c r="L628" s="80">
        <v>602.55870000000004</v>
      </c>
    </row>
    <row r="629" spans="1:12">
      <c r="A629" s="117">
        <v>45218</v>
      </c>
      <c r="B629" s="105" t="s">
        <v>44</v>
      </c>
      <c r="C629" s="93" t="s">
        <v>55</v>
      </c>
      <c r="D629" s="84" t="s">
        <v>6</v>
      </c>
      <c r="E629" s="124">
        <v>1950</v>
      </c>
      <c r="F629" s="134">
        <f t="shared" si="9"/>
        <v>3.2361992283905283</v>
      </c>
      <c r="G629" s="105" t="s">
        <v>61</v>
      </c>
      <c r="H629" s="92"/>
      <c r="I629" s="105" t="s">
        <v>13</v>
      </c>
      <c r="J629" s="78" t="s">
        <v>22</v>
      </c>
      <c r="K629" s="79" t="s">
        <v>759</v>
      </c>
      <c r="L629" s="80">
        <v>602.55870000000004</v>
      </c>
    </row>
    <row r="630" spans="1:12">
      <c r="A630" s="117">
        <v>45218</v>
      </c>
      <c r="B630" s="105" t="s">
        <v>742</v>
      </c>
      <c r="C630" s="91" t="s">
        <v>49</v>
      </c>
      <c r="D630" s="84" t="s">
        <v>6</v>
      </c>
      <c r="E630" s="124">
        <v>8000</v>
      </c>
      <c r="F630" s="134">
        <f t="shared" si="9"/>
        <v>13.27671478314063</v>
      </c>
      <c r="G630" s="105" t="s">
        <v>61</v>
      </c>
      <c r="H630" s="92"/>
      <c r="I630" s="105" t="s">
        <v>13</v>
      </c>
      <c r="J630" s="78" t="s">
        <v>22</v>
      </c>
      <c r="K630" s="79" t="s">
        <v>759</v>
      </c>
      <c r="L630" s="80">
        <v>602.55870000000004</v>
      </c>
    </row>
    <row r="631" spans="1:12">
      <c r="A631" s="117">
        <v>45218</v>
      </c>
      <c r="B631" s="105" t="s">
        <v>45</v>
      </c>
      <c r="C631" s="91" t="s">
        <v>197</v>
      </c>
      <c r="D631" s="84" t="s">
        <v>6</v>
      </c>
      <c r="E631" s="124">
        <v>5000</v>
      </c>
      <c r="F631" s="134">
        <f t="shared" si="9"/>
        <v>8.2979467394628941</v>
      </c>
      <c r="G631" s="105" t="s">
        <v>61</v>
      </c>
      <c r="H631" s="92"/>
      <c r="I631" s="105" t="s">
        <v>13</v>
      </c>
      <c r="J631" s="78" t="s">
        <v>22</v>
      </c>
      <c r="K631" s="79" t="s">
        <v>759</v>
      </c>
      <c r="L631" s="80">
        <v>602.55870000000004</v>
      </c>
    </row>
    <row r="632" spans="1:12">
      <c r="A632" s="117">
        <v>45218</v>
      </c>
      <c r="B632" s="105" t="s">
        <v>46</v>
      </c>
      <c r="C632" s="91" t="s">
        <v>197</v>
      </c>
      <c r="D632" s="84" t="s">
        <v>6</v>
      </c>
      <c r="E632" s="124">
        <v>10000</v>
      </c>
      <c r="F632" s="134">
        <f t="shared" si="9"/>
        <v>16.595893478925788</v>
      </c>
      <c r="G632" s="105" t="s">
        <v>166</v>
      </c>
      <c r="H632" s="92"/>
      <c r="I632" s="105" t="s">
        <v>13</v>
      </c>
      <c r="J632" s="78" t="s">
        <v>22</v>
      </c>
      <c r="K632" s="79" t="s">
        <v>759</v>
      </c>
      <c r="L632" s="80">
        <v>602.55870000000004</v>
      </c>
    </row>
    <row r="633" spans="1:12">
      <c r="A633" s="117">
        <v>45218</v>
      </c>
      <c r="B633" s="105" t="s">
        <v>349</v>
      </c>
      <c r="C633" s="93" t="s">
        <v>55</v>
      </c>
      <c r="D633" s="84" t="s">
        <v>6</v>
      </c>
      <c r="E633" s="125">
        <v>4000</v>
      </c>
      <c r="F633" s="134">
        <f t="shared" si="9"/>
        <v>6.6383573915703149</v>
      </c>
      <c r="G633" s="105" t="s">
        <v>184</v>
      </c>
      <c r="H633" s="104">
        <v>9</v>
      </c>
      <c r="I633" s="99" t="s">
        <v>25</v>
      </c>
      <c r="J633" s="78" t="s">
        <v>22</v>
      </c>
      <c r="K633" s="79" t="s">
        <v>759</v>
      </c>
      <c r="L633" s="80">
        <v>602.55870000000004</v>
      </c>
    </row>
    <row r="634" spans="1:12">
      <c r="A634" s="117">
        <v>45218</v>
      </c>
      <c r="B634" s="105" t="s">
        <v>44</v>
      </c>
      <c r="C634" s="93" t="s">
        <v>55</v>
      </c>
      <c r="D634" s="84" t="s">
        <v>6</v>
      </c>
      <c r="E634" s="125">
        <v>1900</v>
      </c>
      <c r="F634" s="134">
        <f t="shared" si="9"/>
        <v>3.1532197609958996</v>
      </c>
      <c r="G634" s="105" t="s">
        <v>184</v>
      </c>
      <c r="H634" s="104">
        <v>9</v>
      </c>
      <c r="I634" s="99" t="s">
        <v>25</v>
      </c>
      <c r="J634" s="78" t="s">
        <v>22</v>
      </c>
      <c r="K634" s="79" t="s">
        <v>759</v>
      </c>
      <c r="L634" s="80">
        <v>602.55870000000004</v>
      </c>
    </row>
    <row r="635" spans="1:12">
      <c r="A635" s="117">
        <v>45218</v>
      </c>
      <c r="B635" s="105" t="s">
        <v>45</v>
      </c>
      <c r="C635" s="91" t="s">
        <v>197</v>
      </c>
      <c r="D635" s="84" t="s">
        <v>6</v>
      </c>
      <c r="E635" s="125">
        <v>5000</v>
      </c>
      <c r="F635" s="134">
        <f t="shared" si="9"/>
        <v>8.2979467394628941</v>
      </c>
      <c r="G635" s="105" t="s">
        <v>184</v>
      </c>
      <c r="H635" s="104">
        <v>9</v>
      </c>
      <c r="I635" s="99" t="s">
        <v>25</v>
      </c>
      <c r="J635" s="78" t="s">
        <v>22</v>
      </c>
      <c r="K635" s="79" t="s">
        <v>759</v>
      </c>
      <c r="L635" s="80">
        <v>602.55870000000004</v>
      </c>
    </row>
    <row r="636" spans="1:12">
      <c r="A636" s="117">
        <v>45218</v>
      </c>
      <c r="B636" s="105" t="s">
        <v>46</v>
      </c>
      <c r="C636" s="91" t="s">
        <v>197</v>
      </c>
      <c r="D636" s="84" t="s">
        <v>6</v>
      </c>
      <c r="E636" s="125">
        <v>10000</v>
      </c>
      <c r="F636" s="134">
        <f t="shared" si="9"/>
        <v>16.595893478925788</v>
      </c>
      <c r="G636" s="105" t="s">
        <v>218</v>
      </c>
      <c r="H636" s="104">
        <v>9</v>
      </c>
      <c r="I636" s="99" t="s">
        <v>25</v>
      </c>
      <c r="J636" s="78" t="s">
        <v>22</v>
      </c>
      <c r="K636" s="79" t="s">
        <v>759</v>
      </c>
      <c r="L636" s="80">
        <v>602.55870000000004</v>
      </c>
    </row>
    <row r="637" spans="1:12">
      <c r="A637" s="117">
        <v>45218</v>
      </c>
      <c r="B637" s="105" t="s">
        <v>240</v>
      </c>
      <c r="C637" s="91" t="s">
        <v>49</v>
      </c>
      <c r="D637" s="84" t="s">
        <v>6</v>
      </c>
      <c r="E637" s="125">
        <v>2000</v>
      </c>
      <c r="F637" s="134">
        <f t="shared" si="9"/>
        <v>3.3191786957851575</v>
      </c>
      <c r="G637" s="105" t="s">
        <v>184</v>
      </c>
      <c r="H637" s="104">
        <v>9</v>
      </c>
      <c r="I637" s="99" t="s">
        <v>25</v>
      </c>
      <c r="J637" s="78" t="s">
        <v>22</v>
      </c>
      <c r="K637" s="79" t="s">
        <v>759</v>
      </c>
      <c r="L637" s="80">
        <v>602.55870000000004</v>
      </c>
    </row>
    <row r="638" spans="1:12">
      <c r="A638" s="117">
        <v>45218</v>
      </c>
      <c r="B638" s="105" t="s">
        <v>44</v>
      </c>
      <c r="C638" s="93" t="s">
        <v>55</v>
      </c>
      <c r="D638" s="84" t="s">
        <v>6</v>
      </c>
      <c r="E638" s="125">
        <v>1900</v>
      </c>
      <c r="F638" s="134">
        <f t="shared" si="9"/>
        <v>3.1532197609958996</v>
      </c>
      <c r="G638" s="98" t="s">
        <v>59</v>
      </c>
      <c r="H638" s="92"/>
      <c r="I638" s="99" t="s">
        <v>43</v>
      </c>
      <c r="J638" s="78" t="s">
        <v>22</v>
      </c>
      <c r="K638" s="79" t="s">
        <v>759</v>
      </c>
      <c r="L638" s="80">
        <v>602.55870000000004</v>
      </c>
    </row>
    <row r="639" spans="1:12">
      <c r="A639" s="117">
        <v>45218</v>
      </c>
      <c r="B639" s="105" t="s">
        <v>309</v>
      </c>
      <c r="C639" s="93" t="s">
        <v>55</v>
      </c>
      <c r="D639" s="84" t="s">
        <v>6</v>
      </c>
      <c r="E639" s="131">
        <v>6500</v>
      </c>
      <c r="F639" s="134">
        <f t="shared" si="9"/>
        <v>10.787330761301762</v>
      </c>
      <c r="G639" s="91" t="s">
        <v>321</v>
      </c>
      <c r="H639" s="135">
        <v>7</v>
      </c>
      <c r="I639" s="99" t="s">
        <v>105</v>
      </c>
      <c r="J639" s="78" t="s">
        <v>22</v>
      </c>
      <c r="K639" s="79" t="s">
        <v>759</v>
      </c>
      <c r="L639" s="80">
        <v>602.55870000000004</v>
      </c>
    </row>
    <row r="640" spans="1:12">
      <c r="A640" s="117">
        <v>45218</v>
      </c>
      <c r="B640" s="105" t="s">
        <v>44</v>
      </c>
      <c r="C640" s="93" t="s">
        <v>55</v>
      </c>
      <c r="D640" s="84" t="s">
        <v>6</v>
      </c>
      <c r="E640" s="131">
        <v>1900</v>
      </c>
      <c r="F640" s="134">
        <f t="shared" si="9"/>
        <v>3.1532197609958996</v>
      </c>
      <c r="G640" s="91" t="s">
        <v>318</v>
      </c>
      <c r="H640" s="135">
        <v>7</v>
      </c>
      <c r="I640" s="99" t="s">
        <v>105</v>
      </c>
      <c r="J640" s="78" t="s">
        <v>22</v>
      </c>
      <c r="K640" s="79" t="s">
        <v>759</v>
      </c>
      <c r="L640" s="80">
        <v>602.55870000000004</v>
      </c>
    </row>
    <row r="641" spans="1:12">
      <c r="A641" s="117">
        <v>45218</v>
      </c>
      <c r="B641" s="105" t="s">
        <v>45</v>
      </c>
      <c r="C641" s="91" t="s">
        <v>197</v>
      </c>
      <c r="D641" s="84" t="s">
        <v>6</v>
      </c>
      <c r="E641" s="131">
        <v>5000</v>
      </c>
      <c r="F641" s="134">
        <f t="shared" si="9"/>
        <v>8.2979467394628941</v>
      </c>
      <c r="G641" s="91" t="s">
        <v>318</v>
      </c>
      <c r="H641" s="135">
        <v>7</v>
      </c>
      <c r="I641" s="99" t="s">
        <v>105</v>
      </c>
      <c r="J641" s="78" t="s">
        <v>22</v>
      </c>
      <c r="K641" s="79" t="s">
        <v>759</v>
      </c>
      <c r="L641" s="80">
        <v>602.55870000000004</v>
      </c>
    </row>
    <row r="642" spans="1:12">
      <c r="A642" s="117">
        <v>45218</v>
      </c>
      <c r="B642" s="82" t="s">
        <v>44</v>
      </c>
      <c r="C642" s="93" t="s">
        <v>55</v>
      </c>
      <c r="D642" s="107" t="s">
        <v>9</v>
      </c>
      <c r="E642" s="108">
        <v>1700</v>
      </c>
      <c r="F642" s="134">
        <f t="shared" ref="F642:F705" si="10">E642/L642</f>
        <v>2.851572313025641</v>
      </c>
      <c r="G642" s="107" t="s">
        <v>57</v>
      </c>
      <c r="H642" s="92"/>
      <c r="I642" s="107" t="s">
        <v>16</v>
      </c>
      <c r="J642" s="78" t="s">
        <v>22</v>
      </c>
      <c r="K642" s="79" t="s">
        <v>27</v>
      </c>
      <c r="L642" s="80">
        <v>596.16233199999999</v>
      </c>
    </row>
    <row r="643" spans="1:12">
      <c r="A643" s="117">
        <v>45218</v>
      </c>
      <c r="B643" s="105" t="s">
        <v>44</v>
      </c>
      <c r="C643" s="93" t="s">
        <v>55</v>
      </c>
      <c r="D643" s="97" t="s">
        <v>7</v>
      </c>
      <c r="E643" s="124">
        <v>2000</v>
      </c>
      <c r="F643" s="134">
        <f t="shared" si="10"/>
        <v>3.3547909565007541</v>
      </c>
      <c r="G643" s="105" t="s">
        <v>93</v>
      </c>
      <c r="H643" s="92"/>
      <c r="I643" s="105" t="s">
        <v>56</v>
      </c>
      <c r="J643" s="78" t="s">
        <v>22</v>
      </c>
      <c r="K643" s="79" t="s">
        <v>198</v>
      </c>
      <c r="L643" s="80">
        <v>596.16233199999999</v>
      </c>
    </row>
    <row r="644" spans="1:12">
      <c r="A644" s="117">
        <v>45218</v>
      </c>
      <c r="B644" s="105" t="s">
        <v>45</v>
      </c>
      <c r="C644" s="91" t="s">
        <v>197</v>
      </c>
      <c r="D644" s="97" t="s">
        <v>7</v>
      </c>
      <c r="E644" s="124">
        <v>5000</v>
      </c>
      <c r="F644" s="134">
        <f t="shared" si="10"/>
        <v>8.3869773912518841</v>
      </c>
      <c r="G644" s="105" t="s">
        <v>93</v>
      </c>
      <c r="H644" s="92"/>
      <c r="I644" s="105" t="s">
        <v>56</v>
      </c>
      <c r="J644" s="78" t="s">
        <v>22</v>
      </c>
      <c r="K644" s="79" t="s">
        <v>198</v>
      </c>
      <c r="L644" s="80">
        <v>596.16233199999999</v>
      </c>
    </row>
    <row r="645" spans="1:12">
      <c r="A645" s="117">
        <v>45218</v>
      </c>
      <c r="B645" s="105" t="s">
        <v>44</v>
      </c>
      <c r="C645" s="93" t="s">
        <v>55</v>
      </c>
      <c r="D645" s="97" t="s">
        <v>7</v>
      </c>
      <c r="E645" s="124">
        <v>1200</v>
      </c>
      <c r="F645" s="134">
        <f t="shared" si="10"/>
        <v>2.0128745739004525</v>
      </c>
      <c r="G645" s="105" t="s">
        <v>131</v>
      </c>
      <c r="H645" s="92"/>
      <c r="I645" s="105" t="s">
        <v>12</v>
      </c>
      <c r="J645" s="78" t="s">
        <v>22</v>
      </c>
      <c r="K645" s="79" t="s">
        <v>198</v>
      </c>
      <c r="L645" s="80">
        <v>596.16233199999999</v>
      </c>
    </row>
    <row r="646" spans="1:12">
      <c r="A646" s="117">
        <v>45218</v>
      </c>
      <c r="B646" s="105" t="s">
        <v>103</v>
      </c>
      <c r="C646" s="105" t="s">
        <v>84</v>
      </c>
      <c r="D646" s="97" t="s">
        <v>10</v>
      </c>
      <c r="E646" s="131">
        <v>500</v>
      </c>
      <c r="F646" s="134">
        <f t="shared" si="10"/>
        <v>0.83869773912518852</v>
      </c>
      <c r="G646" s="98" t="s">
        <v>137</v>
      </c>
      <c r="H646" s="92"/>
      <c r="I646" s="99" t="s">
        <v>136</v>
      </c>
      <c r="J646" s="78" t="s">
        <v>22</v>
      </c>
      <c r="K646" s="79" t="s">
        <v>27</v>
      </c>
      <c r="L646" s="80">
        <v>596.16233199999999</v>
      </c>
    </row>
    <row r="647" spans="1:12">
      <c r="A647" s="117">
        <v>45218</v>
      </c>
      <c r="B647" s="105" t="s">
        <v>103</v>
      </c>
      <c r="C647" s="105" t="s">
        <v>84</v>
      </c>
      <c r="D647" s="97" t="s">
        <v>10</v>
      </c>
      <c r="E647" s="131">
        <v>500</v>
      </c>
      <c r="F647" s="134">
        <f t="shared" si="10"/>
        <v>0.83869773912518852</v>
      </c>
      <c r="G647" s="98" t="s">
        <v>137</v>
      </c>
      <c r="H647" s="92"/>
      <c r="I647" s="99" t="s">
        <v>136</v>
      </c>
      <c r="J647" s="78" t="s">
        <v>22</v>
      </c>
      <c r="K647" s="79" t="s">
        <v>27</v>
      </c>
      <c r="L647" s="80">
        <v>596.16233199999999</v>
      </c>
    </row>
    <row r="648" spans="1:12">
      <c r="A648" s="117">
        <v>45218</v>
      </c>
      <c r="B648" s="105" t="s">
        <v>103</v>
      </c>
      <c r="C648" s="105" t="s">
        <v>84</v>
      </c>
      <c r="D648" s="97" t="s">
        <v>10</v>
      </c>
      <c r="E648" s="131">
        <v>1000</v>
      </c>
      <c r="F648" s="134">
        <f t="shared" si="10"/>
        <v>1.677395478250377</v>
      </c>
      <c r="G648" s="98" t="s">
        <v>137</v>
      </c>
      <c r="H648" s="92"/>
      <c r="I648" s="99" t="s">
        <v>136</v>
      </c>
      <c r="J648" s="78" t="s">
        <v>22</v>
      </c>
      <c r="K648" s="79" t="s">
        <v>27</v>
      </c>
      <c r="L648" s="80">
        <v>596.16233199999999</v>
      </c>
    </row>
    <row r="649" spans="1:12">
      <c r="A649" s="117">
        <v>45218</v>
      </c>
      <c r="B649" s="105" t="s">
        <v>44</v>
      </c>
      <c r="C649" s="93" t="s">
        <v>55</v>
      </c>
      <c r="D649" s="97" t="s">
        <v>10</v>
      </c>
      <c r="E649" s="131">
        <v>1900</v>
      </c>
      <c r="F649" s="134">
        <f t="shared" si="10"/>
        <v>3.1870514086757162</v>
      </c>
      <c r="G649" s="98" t="s">
        <v>137</v>
      </c>
      <c r="H649" s="92"/>
      <c r="I649" s="99" t="s">
        <v>136</v>
      </c>
      <c r="J649" s="78" t="s">
        <v>22</v>
      </c>
      <c r="K649" s="79" t="s">
        <v>27</v>
      </c>
      <c r="L649" s="80">
        <v>596.16233199999999</v>
      </c>
    </row>
    <row r="650" spans="1:12">
      <c r="A650" s="117">
        <v>45218</v>
      </c>
      <c r="B650" s="105" t="s">
        <v>289</v>
      </c>
      <c r="C650" s="105" t="s">
        <v>149</v>
      </c>
      <c r="D650" s="97" t="s">
        <v>10</v>
      </c>
      <c r="E650" s="123">
        <v>45000</v>
      </c>
      <c r="F650" s="134">
        <f t="shared" si="10"/>
        <v>75.482796521266962</v>
      </c>
      <c r="G650" s="98" t="s">
        <v>290</v>
      </c>
      <c r="H650" s="92"/>
      <c r="I650" s="105" t="s">
        <v>15</v>
      </c>
      <c r="J650" s="78" t="s">
        <v>22</v>
      </c>
      <c r="K650" s="79" t="s">
        <v>27</v>
      </c>
      <c r="L650" s="80">
        <v>596.16233199999999</v>
      </c>
    </row>
    <row r="651" spans="1:12">
      <c r="A651" s="117">
        <v>45218</v>
      </c>
      <c r="B651" s="105" t="s">
        <v>282</v>
      </c>
      <c r="C651" s="105" t="s">
        <v>48</v>
      </c>
      <c r="D651" s="97" t="s">
        <v>10</v>
      </c>
      <c r="E651" s="123">
        <v>10000</v>
      </c>
      <c r="F651" s="134">
        <f t="shared" si="10"/>
        <v>16.773954782503768</v>
      </c>
      <c r="G651" s="98" t="s">
        <v>58</v>
      </c>
      <c r="H651" s="92"/>
      <c r="I651" s="105" t="s">
        <v>15</v>
      </c>
      <c r="J651" s="78" t="s">
        <v>22</v>
      </c>
      <c r="K651" s="79" t="s">
        <v>27</v>
      </c>
      <c r="L651" s="80">
        <v>596.16233199999999</v>
      </c>
    </row>
    <row r="652" spans="1:12">
      <c r="A652" s="117">
        <v>45218</v>
      </c>
      <c r="B652" s="105" t="s">
        <v>740</v>
      </c>
      <c r="C652" s="105" t="s">
        <v>279</v>
      </c>
      <c r="D652" s="97" t="s">
        <v>10</v>
      </c>
      <c r="E652" s="132">
        <v>1809</v>
      </c>
      <c r="F652" s="134">
        <f t="shared" si="10"/>
        <v>3.0344084201549317</v>
      </c>
      <c r="G652" s="98" t="s">
        <v>58</v>
      </c>
      <c r="H652" s="92"/>
      <c r="I652" s="105" t="s">
        <v>15</v>
      </c>
      <c r="J652" s="78" t="s">
        <v>22</v>
      </c>
      <c r="K652" s="79" t="s">
        <v>27</v>
      </c>
      <c r="L652" s="80">
        <v>596.16233199999999</v>
      </c>
    </row>
    <row r="653" spans="1:12">
      <c r="A653" s="117">
        <v>45218</v>
      </c>
      <c r="B653" s="105" t="s">
        <v>741</v>
      </c>
      <c r="C653" s="105" t="s">
        <v>279</v>
      </c>
      <c r="D653" s="97" t="s">
        <v>10</v>
      </c>
      <c r="E653" s="132">
        <v>1809</v>
      </c>
      <c r="F653" s="134">
        <f t="shared" si="10"/>
        <v>3.0344084201549317</v>
      </c>
      <c r="G653" s="98" t="s">
        <v>58</v>
      </c>
      <c r="H653" s="92"/>
      <c r="I653" s="105" t="s">
        <v>15</v>
      </c>
      <c r="J653" s="78" t="s">
        <v>22</v>
      </c>
      <c r="K653" s="79" t="s">
        <v>27</v>
      </c>
      <c r="L653" s="80">
        <v>596.16233199999999</v>
      </c>
    </row>
    <row r="654" spans="1:12">
      <c r="A654" s="117">
        <v>45218</v>
      </c>
      <c r="B654" s="105" t="s">
        <v>44</v>
      </c>
      <c r="C654" s="93" t="s">
        <v>55</v>
      </c>
      <c r="D654" s="97" t="s">
        <v>10</v>
      </c>
      <c r="E654" s="131">
        <v>2400</v>
      </c>
      <c r="F654" s="134">
        <f t="shared" si="10"/>
        <v>4.0257491478009051</v>
      </c>
      <c r="G654" s="98" t="s">
        <v>58</v>
      </c>
      <c r="H654" s="92"/>
      <c r="I654" s="105" t="s">
        <v>15</v>
      </c>
      <c r="J654" s="78" t="s">
        <v>22</v>
      </c>
      <c r="K654" s="79" t="s">
        <v>27</v>
      </c>
      <c r="L654" s="80">
        <v>596.16233199999999</v>
      </c>
    </row>
    <row r="655" spans="1:12">
      <c r="A655" s="117">
        <v>45218</v>
      </c>
      <c r="B655" s="91" t="s">
        <v>18</v>
      </c>
      <c r="C655" s="98" t="s">
        <v>39</v>
      </c>
      <c r="D655" s="109" t="s">
        <v>9</v>
      </c>
      <c r="E655" s="127">
        <v>5000</v>
      </c>
      <c r="F655" s="134">
        <f t="shared" si="10"/>
        <v>8.3869773912518841</v>
      </c>
      <c r="G655" s="98" t="s">
        <v>590</v>
      </c>
      <c r="H655" s="92"/>
      <c r="I655" s="98" t="s">
        <v>17</v>
      </c>
      <c r="J655" s="78" t="s">
        <v>22</v>
      </c>
      <c r="K655" s="79" t="s">
        <v>27</v>
      </c>
      <c r="L655" s="80">
        <v>596.16233199999999</v>
      </c>
    </row>
    <row r="656" spans="1:12">
      <c r="A656" s="117">
        <v>45218</v>
      </c>
      <c r="B656" s="91" t="s">
        <v>18</v>
      </c>
      <c r="C656" s="98" t="s">
        <v>39</v>
      </c>
      <c r="D656" s="109" t="s">
        <v>9</v>
      </c>
      <c r="E656" s="127">
        <v>5000</v>
      </c>
      <c r="F656" s="134">
        <f t="shared" si="10"/>
        <v>8.3869773912518841</v>
      </c>
      <c r="G656" s="98" t="s">
        <v>591</v>
      </c>
      <c r="H656" s="92"/>
      <c r="I656" s="98" t="s">
        <v>16</v>
      </c>
      <c r="J656" s="78" t="s">
        <v>22</v>
      </c>
      <c r="K656" s="79" t="s">
        <v>27</v>
      </c>
      <c r="L656" s="80">
        <v>596.16233199999999</v>
      </c>
    </row>
    <row r="657" spans="1:12">
      <c r="A657" s="117">
        <v>45218</v>
      </c>
      <c r="B657" s="91" t="s">
        <v>18</v>
      </c>
      <c r="C657" s="98" t="s">
        <v>39</v>
      </c>
      <c r="D657" s="109" t="s">
        <v>7</v>
      </c>
      <c r="E657" s="127">
        <v>5000</v>
      </c>
      <c r="F657" s="134">
        <f t="shared" si="10"/>
        <v>8.3869773912518841</v>
      </c>
      <c r="G657" s="98" t="s">
        <v>592</v>
      </c>
      <c r="H657" s="92"/>
      <c r="I657" s="77" t="s">
        <v>20</v>
      </c>
      <c r="J657" s="78" t="s">
        <v>22</v>
      </c>
      <c r="K657" s="79" t="s">
        <v>198</v>
      </c>
      <c r="L657" s="80">
        <v>596.16233199999999</v>
      </c>
    </row>
    <row r="658" spans="1:12">
      <c r="A658" s="117">
        <v>45218</v>
      </c>
      <c r="B658" s="91" t="s">
        <v>18</v>
      </c>
      <c r="C658" s="98" t="s">
        <v>39</v>
      </c>
      <c r="D658" s="84" t="s">
        <v>6</v>
      </c>
      <c r="E658" s="127">
        <v>5000</v>
      </c>
      <c r="F658" s="134">
        <f t="shared" si="10"/>
        <v>8.2979467394628941</v>
      </c>
      <c r="G658" s="98" t="s">
        <v>593</v>
      </c>
      <c r="H658" s="92"/>
      <c r="I658" s="98" t="s">
        <v>13</v>
      </c>
      <c r="J658" s="78" t="s">
        <v>22</v>
      </c>
      <c r="K658" s="79" t="s">
        <v>759</v>
      </c>
      <c r="L658" s="80">
        <v>602.55870000000004</v>
      </c>
    </row>
    <row r="659" spans="1:12">
      <c r="A659" s="117">
        <v>45218</v>
      </c>
      <c r="B659" s="91" t="s">
        <v>18</v>
      </c>
      <c r="C659" s="98" t="s">
        <v>39</v>
      </c>
      <c r="D659" s="109" t="s">
        <v>8</v>
      </c>
      <c r="E659" s="127">
        <v>2500</v>
      </c>
      <c r="F659" s="134">
        <f t="shared" si="10"/>
        <v>4.1934886956259421</v>
      </c>
      <c r="G659" s="98" t="s">
        <v>594</v>
      </c>
      <c r="H659" s="92"/>
      <c r="I659" s="98" t="s">
        <v>14</v>
      </c>
      <c r="J659" s="78" t="s">
        <v>22</v>
      </c>
      <c r="K659" s="79" t="s">
        <v>198</v>
      </c>
      <c r="L659" s="80">
        <v>596.16233199999999</v>
      </c>
    </row>
    <row r="660" spans="1:12">
      <c r="A660" s="117">
        <v>45218</v>
      </c>
      <c r="B660" s="91" t="s">
        <v>18</v>
      </c>
      <c r="C660" s="98" t="s">
        <v>39</v>
      </c>
      <c r="D660" s="109" t="s">
        <v>7</v>
      </c>
      <c r="E660" s="127">
        <v>2500</v>
      </c>
      <c r="F660" s="134">
        <f t="shared" si="10"/>
        <v>4.1934886956259421</v>
      </c>
      <c r="G660" s="98" t="s">
        <v>595</v>
      </c>
      <c r="H660" s="92"/>
      <c r="I660" s="98" t="s">
        <v>12</v>
      </c>
      <c r="J660" s="78" t="s">
        <v>22</v>
      </c>
      <c r="K660" s="79" t="s">
        <v>198</v>
      </c>
      <c r="L660" s="80">
        <v>596.16233199999999</v>
      </c>
    </row>
    <row r="661" spans="1:12">
      <c r="A661" s="117">
        <v>45218</v>
      </c>
      <c r="B661" s="91" t="s">
        <v>18</v>
      </c>
      <c r="C661" s="98" t="s">
        <v>39</v>
      </c>
      <c r="D661" s="109" t="s">
        <v>7</v>
      </c>
      <c r="E661" s="127">
        <v>2500</v>
      </c>
      <c r="F661" s="134">
        <f t="shared" si="10"/>
        <v>4.1934886956259421</v>
      </c>
      <c r="G661" s="98" t="s">
        <v>596</v>
      </c>
      <c r="H661" s="92"/>
      <c r="I661" s="98" t="s">
        <v>56</v>
      </c>
      <c r="J661" s="78" t="s">
        <v>22</v>
      </c>
      <c r="K661" s="79" t="s">
        <v>198</v>
      </c>
      <c r="L661" s="80">
        <v>596.16233199999999</v>
      </c>
    </row>
    <row r="662" spans="1:12">
      <c r="A662" s="117">
        <v>45218</v>
      </c>
      <c r="B662" s="91" t="s">
        <v>18</v>
      </c>
      <c r="C662" s="98" t="s">
        <v>39</v>
      </c>
      <c r="D662" s="109" t="s">
        <v>7</v>
      </c>
      <c r="E662" s="127">
        <v>2500</v>
      </c>
      <c r="F662" s="134">
        <f t="shared" si="10"/>
        <v>4.1934886956259421</v>
      </c>
      <c r="G662" s="98" t="s">
        <v>597</v>
      </c>
      <c r="H662" s="92"/>
      <c r="I662" s="98" t="s">
        <v>241</v>
      </c>
      <c r="J662" s="78" t="s">
        <v>22</v>
      </c>
      <c r="K662" s="79" t="s">
        <v>198</v>
      </c>
      <c r="L662" s="80">
        <v>596.16233199999999</v>
      </c>
    </row>
    <row r="663" spans="1:12">
      <c r="A663" s="117">
        <v>45218</v>
      </c>
      <c r="B663" s="91" t="s">
        <v>18</v>
      </c>
      <c r="C663" s="98" t="s">
        <v>39</v>
      </c>
      <c r="D663" s="84" t="s">
        <v>6</v>
      </c>
      <c r="E663" s="127">
        <v>2500</v>
      </c>
      <c r="F663" s="134">
        <f t="shared" si="10"/>
        <v>4.148973369731447</v>
      </c>
      <c r="G663" s="98" t="s">
        <v>598</v>
      </c>
      <c r="H663" s="92"/>
      <c r="I663" s="98" t="s">
        <v>25</v>
      </c>
      <c r="J663" s="78" t="s">
        <v>22</v>
      </c>
      <c r="K663" s="79" t="s">
        <v>759</v>
      </c>
      <c r="L663" s="80">
        <v>602.55870000000004</v>
      </c>
    </row>
    <row r="664" spans="1:12">
      <c r="A664" s="117">
        <v>45218</v>
      </c>
      <c r="B664" s="91" t="s">
        <v>18</v>
      </c>
      <c r="C664" s="98" t="s">
        <v>39</v>
      </c>
      <c r="D664" s="84" t="s">
        <v>6</v>
      </c>
      <c r="E664" s="127">
        <v>2500</v>
      </c>
      <c r="F664" s="134">
        <f t="shared" si="10"/>
        <v>4.148973369731447</v>
      </c>
      <c r="G664" s="98" t="s">
        <v>599</v>
      </c>
      <c r="H664" s="92"/>
      <c r="I664" s="98" t="s">
        <v>105</v>
      </c>
      <c r="J664" s="78" t="s">
        <v>22</v>
      </c>
      <c r="K664" s="79" t="s">
        <v>759</v>
      </c>
      <c r="L664" s="80">
        <v>602.55870000000004</v>
      </c>
    </row>
    <row r="665" spans="1:12">
      <c r="A665" s="117">
        <v>45218</v>
      </c>
      <c r="B665" s="91" t="s">
        <v>18</v>
      </c>
      <c r="C665" s="98" t="s">
        <v>39</v>
      </c>
      <c r="D665" s="84" t="s">
        <v>6</v>
      </c>
      <c r="E665" s="127">
        <v>2500</v>
      </c>
      <c r="F665" s="134">
        <f t="shared" si="10"/>
        <v>4.148973369731447</v>
      </c>
      <c r="G665" s="98" t="s">
        <v>600</v>
      </c>
      <c r="H665" s="92"/>
      <c r="I665" s="98" t="s">
        <v>124</v>
      </c>
      <c r="J665" s="78" t="s">
        <v>22</v>
      </c>
      <c r="K665" s="79" t="s">
        <v>759</v>
      </c>
      <c r="L665" s="80">
        <v>602.55870000000004</v>
      </c>
    </row>
    <row r="666" spans="1:12">
      <c r="A666" s="117">
        <v>45218</v>
      </c>
      <c r="B666" s="91" t="s">
        <v>18</v>
      </c>
      <c r="C666" s="98" t="s">
        <v>39</v>
      </c>
      <c r="D666" s="84" t="s">
        <v>6</v>
      </c>
      <c r="E666" s="127">
        <v>2500</v>
      </c>
      <c r="F666" s="134">
        <f t="shared" si="10"/>
        <v>4.148973369731447</v>
      </c>
      <c r="G666" s="98" t="s">
        <v>601</v>
      </c>
      <c r="H666" s="92"/>
      <c r="I666" s="98" t="s">
        <v>209</v>
      </c>
      <c r="J666" s="78" t="s">
        <v>22</v>
      </c>
      <c r="K666" s="79" t="s">
        <v>759</v>
      </c>
      <c r="L666" s="80">
        <v>602.55870000000004</v>
      </c>
    </row>
    <row r="667" spans="1:12">
      <c r="A667" s="117">
        <v>45218</v>
      </c>
      <c r="B667" s="91" t="s">
        <v>18</v>
      </c>
      <c r="C667" s="98" t="s">
        <v>39</v>
      </c>
      <c r="D667" s="84" t="s">
        <v>6</v>
      </c>
      <c r="E667" s="127">
        <v>2500</v>
      </c>
      <c r="F667" s="134">
        <f t="shared" si="10"/>
        <v>4.148973369731447</v>
      </c>
      <c r="G667" s="98" t="s">
        <v>602</v>
      </c>
      <c r="H667" s="92"/>
      <c r="I667" s="98" t="s">
        <v>43</v>
      </c>
      <c r="J667" s="78" t="s">
        <v>22</v>
      </c>
      <c r="K667" s="79" t="s">
        <v>759</v>
      </c>
      <c r="L667" s="80">
        <v>602.55870000000004</v>
      </c>
    </row>
    <row r="668" spans="1:12">
      <c r="A668" s="117">
        <v>45218</v>
      </c>
      <c r="B668" s="91" t="s">
        <v>18</v>
      </c>
      <c r="C668" s="98" t="s">
        <v>39</v>
      </c>
      <c r="D668" s="109" t="s">
        <v>10</v>
      </c>
      <c r="E668" s="127">
        <v>2500</v>
      </c>
      <c r="F668" s="134">
        <f t="shared" si="10"/>
        <v>4.1934886956259421</v>
      </c>
      <c r="G668" s="98" t="s">
        <v>603</v>
      </c>
      <c r="H668" s="92"/>
      <c r="I668" s="98" t="s">
        <v>136</v>
      </c>
      <c r="J668" s="78" t="s">
        <v>22</v>
      </c>
      <c r="K668" s="79" t="s">
        <v>27</v>
      </c>
      <c r="L668" s="80">
        <v>596.16233199999999</v>
      </c>
    </row>
    <row r="669" spans="1:12">
      <c r="A669" s="117">
        <v>45218</v>
      </c>
      <c r="B669" s="91" t="s">
        <v>18</v>
      </c>
      <c r="C669" s="98" t="s">
        <v>39</v>
      </c>
      <c r="D669" s="109" t="s">
        <v>10</v>
      </c>
      <c r="E669" s="127">
        <v>2500</v>
      </c>
      <c r="F669" s="134">
        <f t="shared" si="10"/>
        <v>4.1934886956259421</v>
      </c>
      <c r="G669" s="98" t="s">
        <v>604</v>
      </c>
      <c r="H669" s="92"/>
      <c r="I669" s="98" t="s">
        <v>15</v>
      </c>
      <c r="J669" s="78" t="s">
        <v>22</v>
      </c>
      <c r="K669" s="79" t="s">
        <v>27</v>
      </c>
      <c r="L669" s="80">
        <v>596.16233199999999</v>
      </c>
    </row>
    <row r="670" spans="1:12">
      <c r="A670" s="117">
        <v>45219</v>
      </c>
      <c r="B670" s="120" t="s">
        <v>44</v>
      </c>
      <c r="C670" s="93" t="s">
        <v>55</v>
      </c>
      <c r="D670" s="97" t="s">
        <v>8</v>
      </c>
      <c r="E670" s="123">
        <v>1500</v>
      </c>
      <c r="F670" s="134">
        <f t="shared" si="10"/>
        <v>2.5160932173755652</v>
      </c>
      <c r="G670" s="98" t="s">
        <v>62</v>
      </c>
      <c r="H670" s="92"/>
      <c r="I670" s="99" t="s">
        <v>14</v>
      </c>
      <c r="J670" s="78" t="s">
        <v>22</v>
      </c>
      <c r="K670" s="79" t="s">
        <v>198</v>
      </c>
      <c r="L670" s="80">
        <v>596.16233199999999</v>
      </c>
    </row>
    <row r="671" spans="1:12">
      <c r="A671" s="117">
        <v>45219</v>
      </c>
      <c r="B671" s="114" t="s">
        <v>44</v>
      </c>
      <c r="C671" s="93" t="s">
        <v>55</v>
      </c>
      <c r="D671" s="101" t="s">
        <v>7</v>
      </c>
      <c r="E671" s="110">
        <v>2000</v>
      </c>
      <c r="F671" s="134">
        <f t="shared" si="10"/>
        <v>3.3547909565007541</v>
      </c>
      <c r="G671" s="111" t="s">
        <v>63</v>
      </c>
      <c r="H671" s="92"/>
      <c r="I671" s="77" t="s">
        <v>20</v>
      </c>
      <c r="J671" s="78" t="s">
        <v>22</v>
      </c>
      <c r="K671" s="79" t="s">
        <v>198</v>
      </c>
      <c r="L671" s="80">
        <v>596.16233199999999</v>
      </c>
    </row>
    <row r="672" spans="1:12">
      <c r="A672" s="117">
        <v>45219</v>
      </c>
      <c r="B672" s="91" t="s">
        <v>45</v>
      </c>
      <c r="C672" s="91" t="s">
        <v>197</v>
      </c>
      <c r="D672" s="97" t="s">
        <v>7</v>
      </c>
      <c r="E672" s="110">
        <v>5000</v>
      </c>
      <c r="F672" s="134">
        <f t="shared" si="10"/>
        <v>8.3869773912518841</v>
      </c>
      <c r="G672" s="111" t="s">
        <v>63</v>
      </c>
      <c r="H672" s="92"/>
      <c r="I672" s="77" t="s">
        <v>20</v>
      </c>
      <c r="J672" s="78" t="s">
        <v>22</v>
      </c>
      <c r="K672" s="79" t="s">
        <v>198</v>
      </c>
      <c r="L672" s="80">
        <v>596.16233199999999</v>
      </c>
    </row>
    <row r="673" spans="1:12">
      <c r="A673" s="117">
        <v>45219</v>
      </c>
      <c r="B673" s="114" t="s">
        <v>211</v>
      </c>
      <c r="C673" s="93" t="s">
        <v>55</v>
      </c>
      <c r="D673" s="101" t="s">
        <v>7</v>
      </c>
      <c r="E673" s="110">
        <v>7000</v>
      </c>
      <c r="F673" s="134">
        <f t="shared" si="10"/>
        <v>11.74176834775264</v>
      </c>
      <c r="G673" s="111" t="s">
        <v>90</v>
      </c>
      <c r="H673" s="92"/>
      <c r="I673" s="77" t="s">
        <v>20</v>
      </c>
      <c r="J673" s="78" t="s">
        <v>22</v>
      </c>
      <c r="K673" s="79" t="s">
        <v>198</v>
      </c>
      <c r="L673" s="80">
        <v>596.16233199999999</v>
      </c>
    </row>
    <row r="674" spans="1:12">
      <c r="A674" s="117">
        <v>45219</v>
      </c>
      <c r="B674" s="114" t="s">
        <v>44</v>
      </c>
      <c r="C674" s="93" t="s">
        <v>55</v>
      </c>
      <c r="D674" s="97" t="s">
        <v>9</v>
      </c>
      <c r="E674" s="115">
        <v>2900</v>
      </c>
      <c r="F674" s="134">
        <f t="shared" si="10"/>
        <v>4.8644468869260935</v>
      </c>
      <c r="G674" s="98" t="s">
        <v>85</v>
      </c>
      <c r="H674" s="92"/>
      <c r="I674" s="99" t="s">
        <v>17</v>
      </c>
      <c r="J674" s="78" t="s">
        <v>22</v>
      </c>
      <c r="K674" s="79" t="s">
        <v>27</v>
      </c>
      <c r="L674" s="80">
        <v>596.16233199999999</v>
      </c>
    </row>
    <row r="675" spans="1:12">
      <c r="A675" s="117">
        <v>45219</v>
      </c>
      <c r="B675" s="105" t="s">
        <v>44</v>
      </c>
      <c r="C675" s="93" t="s">
        <v>55</v>
      </c>
      <c r="D675" s="84" t="s">
        <v>6</v>
      </c>
      <c r="E675" s="126">
        <v>1950</v>
      </c>
      <c r="F675" s="134">
        <f t="shared" si="10"/>
        <v>3.2361992283905283</v>
      </c>
      <c r="G675" s="82" t="s">
        <v>130</v>
      </c>
      <c r="H675" s="92"/>
      <c r="I675" s="82" t="s">
        <v>124</v>
      </c>
      <c r="J675" s="78" t="s">
        <v>22</v>
      </c>
      <c r="K675" s="79" t="s">
        <v>759</v>
      </c>
      <c r="L675" s="80">
        <v>602.55870000000004</v>
      </c>
    </row>
    <row r="676" spans="1:12">
      <c r="A676" s="117">
        <v>45219</v>
      </c>
      <c r="B676" s="105" t="s">
        <v>44</v>
      </c>
      <c r="C676" s="93" t="s">
        <v>55</v>
      </c>
      <c r="D676" s="97" t="s">
        <v>7</v>
      </c>
      <c r="E676" s="124">
        <v>1200</v>
      </c>
      <c r="F676" s="134">
        <f t="shared" si="10"/>
        <v>2.0128745739004525</v>
      </c>
      <c r="G676" s="105" t="s">
        <v>387</v>
      </c>
      <c r="H676" s="92"/>
      <c r="I676" s="98" t="s">
        <v>241</v>
      </c>
      <c r="J676" s="78" t="s">
        <v>22</v>
      </c>
      <c r="K676" s="79" t="s">
        <v>198</v>
      </c>
      <c r="L676" s="80">
        <v>596.16233199999999</v>
      </c>
    </row>
    <row r="677" spans="1:12">
      <c r="A677" s="117">
        <v>45219</v>
      </c>
      <c r="B677" s="105" t="s">
        <v>44</v>
      </c>
      <c r="C677" s="93" t="s">
        <v>55</v>
      </c>
      <c r="D677" s="84" t="s">
        <v>6</v>
      </c>
      <c r="E677" s="125">
        <v>1500</v>
      </c>
      <c r="F677" s="134">
        <f t="shared" si="10"/>
        <v>2.4893840218388679</v>
      </c>
      <c r="G677" s="105" t="s">
        <v>364</v>
      </c>
      <c r="H677" s="104"/>
      <c r="I677" s="105" t="s">
        <v>209</v>
      </c>
      <c r="J677" s="78" t="s">
        <v>22</v>
      </c>
      <c r="K677" s="79" t="s">
        <v>759</v>
      </c>
      <c r="L677" s="80">
        <v>602.55870000000004</v>
      </c>
    </row>
    <row r="678" spans="1:12">
      <c r="A678" s="117">
        <v>45219</v>
      </c>
      <c r="B678" s="105" t="s">
        <v>44</v>
      </c>
      <c r="C678" s="93" t="s">
        <v>55</v>
      </c>
      <c r="D678" s="84" t="s">
        <v>6</v>
      </c>
      <c r="E678" s="124">
        <v>1950</v>
      </c>
      <c r="F678" s="134">
        <f t="shared" si="10"/>
        <v>3.2361992283905283</v>
      </c>
      <c r="G678" s="105" t="s">
        <v>61</v>
      </c>
      <c r="H678" s="92"/>
      <c r="I678" s="105" t="s">
        <v>13</v>
      </c>
      <c r="J678" s="78" t="s">
        <v>22</v>
      </c>
      <c r="K678" s="79" t="s">
        <v>759</v>
      </c>
      <c r="L678" s="80">
        <v>602.55870000000004</v>
      </c>
    </row>
    <row r="679" spans="1:12">
      <c r="A679" s="117">
        <v>45219</v>
      </c>
      <c r="B679" s="105" t="s">
        <v>45</v>
      </c>
      <c r="C679" s="91" t="s">
        <v>197</v>
      </c>
      <c r="D679" s="84" t="s">
        <v>6</v>
      </c>
      <c r="E679" s="124">
        <v>10000</v>
      </c>
      <c r="F679" s="134">
        <f t="shared" si="10"/>
        <v>16.595893478925788</v>
      </c>
      <c r="G679" s="105" t="s">
        <v>61</v>
      </c>
      <c r="H679" s="92"/>
      <c r="I679" s="105" t="s">
        <v>13</v>
      </c>
      <c r="J679" s="78" t="s">
        <v>22</v>
      </c>
      <c r="K679" s="79" t="s">
        <v>759</v>
      </c>
      <c r="L679" s="80">
        <v>602.55870000000004</v>
      </c>
    </row>
    <row r="680" spans="1:12">
      <c r="A680" s="117">
        <v>45219</v>
      </c>
      <c r="B680" s="105" t="s">
        <v>742</v>
      </c>
      <c r="C680" s="91" t="s">
        <v>49</v>
      </c>
      <c r="D680" s="84" t="s">
        <v>6</v>
      </c>
      <c r="E680" s="124">
        <v>4000</v>
      </c>
      <c r="F680" s="134">
        <f t="shared" si="10"/>
        <v>6.6383573915703149</v>
      </c>
      <c r="G680" s="105" t="s">
        <v>61</v>
      </c>
      <c r="H680" s="92"/>
      <c r="I680" s="105" t="s">
        <v>13</v>
      </c>
      <c r="J680" s="78" t="s">
        <v>22</v>
      </c>
      <c r="K680" s="79" t="s">
        <v>759</v>
      </c>
      <c r="L680" s="80">
        <v>602.55870000000004</v>
      </c>
    </row>
    <row r="681" spans="1:12">
      <c r="A681" s="117">
        <v>45219</v>
      </c>
      <c r="B681" s="105" t="s">
        <v>46</v>
      </c>
      <c r="C681" s="91" t="s">
        <v>197</v>
      </c>
      <c r="D681" s="84" t="s">
        <v>6</v>
      </c>
      <c r="E681" s="124">
        <v>10000</v>
      </c>
      <c r="F681" s="134">
        <f t="shared" si="10"/>
        <v>16.595893478925788</v>
      </c>
      <c r="G681" s="105" t="s">
        <v>166</v>
      </c>
      <c r="H681" s="92"/>
      <c r="I681" s="105" t="s">
        <v>13</v>
      </c>
      <c r="J681" s="78" t="s">
        <v>22</v>
      </c>
      <c r="K681" s="79" t="s">
        <v>759</v>
      </c>
      <c r="L681" s="80">
        <v>602.55870000000004</v>
      </c>
    </row>
    <row r="682" spans="1:12">
      <c r="A682" s="117">
        <v>45219</v>
      </c>
      <c r="B682" s="105" t="s">
        <v>350</v>
      </c>
      <c r="C682" s="93" t="s">
        <v>55</v>
      </c>
      <c r="D682" s="84" t="s">
        <v>6</v>
      </c>
      <c r="E682" s="125">
        <v>4000</v>
      </c>
      <c r="F682" s="134">
        <f t="shared" si="10"/>
        <v>6.6383573915703149</v>
      </c>
      <c r="G682" s="105" t="s">
        <v>184</v>
      </c>
      <c r="H682" s="104">
        <v>9</v>
      </c>
      <c r="I682" s="99" t="s">
        <v>25</v>
      </c>
      <c r="J682" s="78" t="s">
        <v>22</v>
      </c>
      <c r="K682" s="79" t="s">
        <v>759</v>
      </c>
      <c r="L682" s="80">
        <v>602.55870000000004</v>
      </c>
    </row>
    <row r="683" spans="1:12">
      <c r="A683" s="117">
        <v>45219</v>
      </c>
      <c r="B683" s="105" t="s">
        <v>44</v>
      </c>
      <c r="C683" s="93" t="s">
        <v>55</v>
      </c>
      <c r="D683" s="84" t="s">
        <v>6</v>
      </c>
      <c r="E683" s="125">
        <v>1850</v>
      </c>
      <c r="F683" s="134">
        <f t="shared" si="10"/>
        <v>3.0702402936012705</v>
      </c>
      <c r="G683" s="105" t="s">
        <v>184</v>
      </c>
      <c r="H683" s="104">
        <v>9</v>
      </c>
      <c r="I683" s="99" t="s">
        <v>25</v>
      </c>
      <c r="J683" s="78" t="s">
        <v>22</v>
      </c>
      <c r="K683" s="79" t="s">
        <v>759</v>
      </c>
      <c r="L683" s="80">
        <v>602.55870000000004</v>
      </c>
    </row>
    <row r="684" spans="1:12">
      <c r="A684" s="117">
        <v>45219</v>
      </c>
      <c r="B684" s="105" t="s">
        <v>45</v>
      </c>
      <c r="C684" s="91" t="s">
        <v>197</v>
      </c>
      <c r="D684" s="84" t="s">
        <v>6</v>
      </c>
      <c r="E684" s="125">
        <v>5000</v>
      </c>
      <c r="F684" s="134">
        <f t="shared" si="10"/>
        <v>8.2979467394628941</v>
      </c>
      <c r="G684" s="105" t="s">
        <v>184</v>
      </c>
      <c r="H684" s="104">
        <v>9</v>
      </c>
      <c r="I684" s="99" t="s">
        <v>25</v>
      </c>
      <c r="J684" s="78" t="s">
        <v>22</v>
      </c>
      <c r="K684" s="79" t="s">
        <v>759</v>
      </c>
      <c r="L684" s="80">
        <v>602.55870000000004</v>
      </c>
    </row>
    <row r="685" spans="1:12">
      <c r="A685" s="117">
        <v>45219</v>
      </c>
      <c r="B685" s="105" t="s">
        <v>46</v>
      </c>
      <c r="C685" s="91" t="s">
        <v>197</v>
      </c>
      <c r="D685" s="84" t="s">
        <v>6</v>
      </c>
      <c r="E685" s="125">
        <v>10000</v>
      </c>
      <c r="F685" s="134">
        <f t="shared" si="10"/>
        <v>16.595893478925788</v>
      </c>
      <c r="G685" s="105" t="s">
        <v>183</v>
      </c>
      <c r="H685" s="104">
        <v>9</v>
      </c>
      <c r="I685" s="99" t="s">
        <v>25</v>
      </c>
      <c r="J685" s="78" t="s">
        <v>22</v>
      </c>
      <c r="K685" s="79" t="s">
        <v>759</v>
      </c>
      <c r="L685" s="80">
        <v>602.55870000000004</v>
      </c>
    </row>
    <row r="686" spans="1:12">
      <c r="A686" s="117">
        <v>45219</v>
      </c>
      <c r="B686" s="105" t="s">
        <v>44</v>
      </c>
      <c r="C686" s="93" t="s">
        <v>55</v>
      </c>
      <c r="D686" s="84" t="s">
        <v>6</v>
      </c>
      <c r="E686" s="125">
        <v>1900</v>
      </c>
      <c r="F686" s="134">
        <f t="shared" si="10"/>
        <v>3.1532197609958996</v>
      </c>
      <c r="G686" s="98" t="s">
        <v>59</v>
      </c>
      <c r="H686" s="92"/>
      <c r="I686" s="99" t="s">
        <v>43</v>
      </c>
      <c r="J686" s="78" t="s">
        <v>22</v>
      </c>
      <c r="K686" s="79" t="s">
        <v>759</v>
      </c>
      <c r="L686" s="80">
        <v>602.55870000000004</v>
      </c>
    </row>
    <row r="687" spans="1:12">
      <c r="A687" s="117">
        <v>45219</v>
      </c>
      <c r="B687" s="105" t="s">
        <v>44</v>
      </c>
      <c r="C687" s="93" t="s">
        <v>55</v>
      </c>
      <c r="D687" s="84" t="s">
        <v>6</v>
      </c>
      <c r="E687" s="131">
        <v>1900</v>
      </c>
      <c r="F687" s="134">
        <f t="shared" si="10"/>
        <v>3.1532197609958996</v>
      </c>
      <c r="G687" s="91" t="s">
        <v>106</v>
      </c>
      <c r="H687" s="135"/>
      <c r="I687" s="99" t="s">
        <v>105</v>
      </c>
      <c r="J687" s="78" t="s">
        <v>22</v>
      </c>
      <c r="K687" s="79" t="s">
        <v>759</v>
      </c>
      <c r="L687" s="80">
        <v>602.55870000000004</v>
      </c>
    </row>
    <row r="688" spans="1:12">
      <c r="A688" s="117">
        <v>45219</v>
      </c>
      <c r="B688" s="82" t="s">
        <v>44</v>
      </c>
      <c r="C688" s="93" t="s">
        <v>55</v>
      </c>
      <c r="D688" s="107" t="s">
        <v>9</v>
      </c>
      <c r="E688" s="108">
        <v>1800</v>
      </c>
      <c r="F688" s="134">
        <f t="shared" si="10"/>
        <v>3.0193118608506784</v>
      </c>
      <c r="G688" s="107" t="s">
        <v>57</v>
      </c>
      <c r="H688" s="92"/>
      <c r="I688" s="107" t="s">
        <v>16</v>
      </c>
      <c r="J688" s="78" t="s">
        <v>22</v>
      </c>
      <c r="K688" s="79" t="s">
        <v>27</v>
      </c>
      <c r="L688" s="80">
        <v>596.16233199999999</v>
      </c>
    </row>
    <row r="689" spans="1:12">
      <c r="A689" s="117">
        <v>45219</v>
      </c>
      <c r="B689" s="105" t="s">
        <v>159</v>
      </c>
      <c r="C689" s="93" t="s">
        <v>55</v>
      </c>
      <c r="D689" s="97" t="s">
        <v>7</v>
      </c>
      <c r="E689" s="124">
        <v>6000</v>
      </c>
      <c r="F689" s="134">
        <f t="shared" si="10"/>
        <v>10.064372869502261</v>
      </c>
      <c r="G689" s="105" t="s">
        <v>157</v>
      </c>
      <c r="H689" s="92"/>
      <c r="I689" s="105" t="s">
        <v>56</v>
      </c>
      <c r="J689" s="78" t="s">
        <v>22</v>
      </c>
      <c r="K689" s="79" t="s">
        <v>198</v>
      </c>
      <c r="L689" s="80">
        <v>596.16233199999999</v>
      </c>
    </row>
    <row r="690" spans="1:12">
      <c r="A690" s="117">
        <v>45219</v>
      </c>
      <c r="B690" s="105" t="s">
        <v>44</v>
      </c>
      <c r="C690" s="93" t="s">
        <v>55</v>
      </c>
      <c r="D690" s="97" t="s">
        <v>7</v>
      </c>
      <c r="E690" s="124">
        <v>1500</v>
      </c>
      <c r="F690" s="134">
        <f t="shared" si="10"/>
        <v>2.5160932173755652</v>
      </c>
      <c r="G690" s="105" t="s">
        <v>93</v>
      </c>
      <c r="H690" s="92"/>
      <c r="I690" s="105" t="s">
        <v>56</v>
      </c>
      <c r="J690" s="78" t="s">
        <v>22</v>
      </c>
      <c r="K690" s="79" t="s">
        <v>198</v>
      </c>
      <c r="L690" s="80">
        <v>596.16233199999999</v>
      </c>
    </row>
    <row r="691" spans="1:12">
      <c r="A691" s="117">
        <v>45219</v>
      </c>
      <c r="B691" s="105" t="s">
        <v>44</v>
      </c>
      <c r="C691" s="93" t="s">
        <v>55</v>
      </c>
      <c r="D691" s="97" t="s">
        <v>7</v>
      </c>
      <c r="E691" s="124">
        <v>1200</v>
      </c>
      <c r="F691" s="134">
        <f t="shared" si="10"/>
        <v>2.0128745739004525</v>
      </c>
      <c r="G691" s="105" t="s">
        <v>131</v>
      </c>
      <c r="H691" s="92"/>
      <c r="I691" s="105" t="s">
        <v>12</v>
      </c>
      <c r="J691" s="78" t="s">
        <v>22</v>
      </c>
      <c r="K691" s="79" t="s">
        <v>198</v>
      </c>
      <c r="L691" s="80">
        <v>596.16233199999999</v>
      </c>
    </row>
    <row r="692" spans="1:12">
      <c r="A692" s="117">
        <v>45219</v>
      </c>
      <c r="B692" s="105" t="s">
        <v>44</v>
      </c>
      <c r="C692" s="93" t="s">
        <v>55</v>
      </c>
      <c r="D692" s="97" t="s">
        <v>10</v>
      </c>
      <c r="E692" s="131">
        <v>1900</v>
      </c>
      <c r="F692" s="134">
        <f t="shared" si="10"/>
        <v>3.1870514086757162</v>
      </c>
      <c r="G692" s="98" t="s">
        <v>137</v>
      </c>
      <c r="H692" s="92"/>
      <c r="I692" s="99" t="s">
        <v>136</v>
      </c>
      <c r="J692" s="78" t="s">
        <v>22</v>
      </c>
      <c r="K692" s="79" t="s">
        <v>27</v>
      </c>
      <c r="L692" s="80">
        <v>596.16233199999999</v>
      </c>
    </row>
    <row r="693" spans="1:12">
      <c r="A693" s="117">
        <v>45219</v>
      </c>
      <c r="B693" s="105" t="s">
        <v>44</v>
      </c>
      <c r="C693" s="93" t="s">
        <v>55</v>
      </c>
      <c r="D693" s="97" t="s">
        <v>10</v>
      </c>
      <c r="E693" s="131">
        <v>2400</v>
      </c>
      <c r="F693" s="134">
        <f t="shared" si="10"/>
        <v>4.0257491478009051</v>
      </c>
      <c r="G693" s="98" t="s">
        <v>58</v>
      </c>
      <c r="H693" s="92"/>
      <c r="I693" s="105" t="s">
        <v>15</v>
      </c>
      <c r="J693" s="78" t="s">
        <v>22</v>
      </c>
      <c r="K693" s="79" t="s">
        <v>27</v>
      </c>
      <c r="L693" s="80">
        <v>596.16233199999999</v>
      </c>
    </row>
    <row r="694" spans="1:12">
      <c r="A694" s="117">
        <v>45219</v>
      </c>
      <c r="B694" s="105" t="s">
        <v>291</v>
      </c>
      <c r="C694" s="105" t="s">
        <v>149</v>
      </c>
      <c r="D694" s="97" t="s">
        <v>10</v>
      </c>
      <c r="E694" s="123">
        <v>12000</v>
      </c>
      <c r="F694" s="134">
        <f t="shared" si="10"/>
        <v>20.128745739004522</v>
      </c>
      <c r="G694" s="98" t="s">
        <v>292</v>
      </c>
      <c r="H694" s="92"/>
      <c r="I694" s="105" t="s">
        <v>15</v>
      </c>
      <c r="J694" s="78" t="s">
        <v>22</v>
      </c>
      <c r="K694" s="79" t="s">
        <v>27</v>
      </c>
      <c r="L694" s="80">
        <v>596.16233199999999</v>
      </c>
    </row>
    <row r="695" spans="1:12">
      <c r="A695" s="117">
        <v>45219</v>
      </c>
      <c r="B695" s="91" t="s">
        <v>18</v>
      </c>
      <c r="C695" s="98" t="s">
        <v>39</v>
      </c>
      <c r="D695" s="109" t="s">
        <v>9</v>
      </c>
      <c r="E695" s="127">
        <v>5000</v>
      </c>
      <c r="F695" s="134">
        <f t="shared" si="10"/>
        <v>8.3869773912518841</v>
      </c>
      <c r="G695" s="98" t="s">
        <v>605</v>
      </c>
      <c r="H695" s="92"/>
      <c r="I695" s="98" t="s">
        <v>17</v>
      </c>
      <c r="J695" s="78" t="s">
        <v>22</v>
      </c>
      <c r="K695" s="79" t="s">
        <v>27</v>
      </c>
      <c r="L695" s="80">
        <v>596.16233199999999</v>
      </c>
    </row>
    <row r="696" spans="1:12">
      <c r="A696" s="117">
        <v>45219</v>
      </c>
      <c r="B696" s="91" t="s">
        <v>18</v>
      </c>
      <c r="C696" s="98" t="s">
        <v>39</v>
      </c>
      <c r="D696" s="109" t="s">
        <v>9</v>
      </c>
      <c r="E696" s="127">
        <v>5000</v>
      </c>
      <c r="F696" s="134">
        <f t="shared" si="10"/>
        <v>8.3869773912518841</v>
      </c>
      <c r="G696" s="98" t="s">
        <v>606</v>
      </c>
      <c r="H696" s="92"/>
      <c r="I696" s="98" t="s">
        <v>16</v>
      </c>
      <c r="J696" s="78" t="s">
        <v>22</v>
      </c>
      <c r="K696" s="79" t="s">
        <v>27</v>
      </c>
      <c r="L696" s="80">
        <v>596.16233199999999</v>
      </c>
    </row>
    <row r="697" spans="1:12">
      <c r="A697" s="117">
        <v>45219</v>
      </c>
      <c r="B697" s="91" t="s">
        <v>18</v>
      </c>
      <c r="C697" s="98" t="s">
        <v>39</v>
      </c>
      <c r="D697" s="109" t="s">
        <v>7</v>
      </c>
      <c r="E697" s="127">
        <v>5000</v>
      </c>
      <c r="F697" s="134">
        <f t="shared" si="10"/>
        <v>8.3869773912518841</v>
      </c>
      <c r="G697" s="98" t="s">
        <v>607</v>
      </c>
      <c r="H697" s="92"/>
      <c r="I697" s="77" t="s">
        <v>20</v>
      </c>
      <c r="J697" s="78" t="s">
        <v>22</v>
      </c>
      <c r="K697" s="79" t="s">
        <v>198</v>
      </c>
      <c r="L697" s="80">
        <v>596.16233199999999</v>
      </c>
    </row>
    <row r="698" spans="1:12">
      <c r="A698" s="117">
        <v>45219</v>
      </c>
      <c r="B698" s="91" t="s">
        <v>18</v>
      </c>
      <c r="C698" s="98" t="s">
        <v>39</v>
      </c>
      <c r="D698" s="84" t="s">
        <v>6</v>
      </c>
      <c r="E698" s="127">
        <v>5000</v>
      </c>
      <c r="F698" s="134">
        <f t="shared" si="10"/>
        <v>8.2979467394628941</v>
      </c>
      <c r="G698" s="98" t="s">
        <v>608</v>
      </c>
      <c r="H698" s="92"/>
      <c r="I698" s="98" t="s">
        <v>13</v>
      </c>
      <c r="J698" s="78" t="s">
        <v>22</v>
      </c>
      <c r="K698" s="79" t="s">
        <v>759</v>
      </c>
      <c r="L698" s="80">
        <v>602.55870000000004</v>
      </c>
    </row>
    <row r="699" spans="1:12">
      <c r="A699" s="117">
        <v>45219</v>
      </c>
      <c r="B699" s="98" t="s">
        <v>18</v>
      </c>
      <c r="C699" s="105" t="s">
        <v>195</v>
      </c>
      <c r="D699" s="109" t="s">
        <v>7</v>
      </c>
      <c r="E699" s="127">
        <v>10000</v>
      </c>
      <c r="F699" s="134">
        <f t="shared" si="10"/>
        <v>16.773954782503768</v>
      </c>
      <c r="G699" s="98" t="s">
        <v>609</v>
      </c>
      <c r="H699" s="92"/>
      <c r="I699" s="77" t="s">
        <v>20</v>
      </c>
      <c r="J699" s="78" t="s">
        <v>22</v>
      </c>
      <c r="K699" s="79" t="s">
        <v>27</v>
      </c>
      <c r="L699" s="80">
        <v>596.16233199999999</v>
      </c>
    </row>
    <row r="700" spans="1:12">
      <c r="A700" s="117">
        <v>45219</v>
      </c>
      <c r="B700" s="98" t="s">
        <v>18</v>
      </c>
      <c r="C700" s="105" t="s">
        <v>195</v>
      </c>
      <c r="D700" s="84" t="s">
        <v>6</v>
      </c>
      <c r="E700" s="127">
        <v>10000</v>
      </c>
      <c r="F700" s="134">
        <f t="shared" si="10"/>
        <v>16.595893478925788</v>
      </c>
      <c r="G700" s="98" t="s">
        <v>610</v>
      </c>
      <c r="H700" s="92"/>
      <c r="I700" s="98" t="s">
        <v>13</v>
      </c>
      <c r="J700" s="78" t="s">
        <v>22</v>
      </c>
      <c r="K700" s="79" t="s">
        <v>759</v>
      </c>
      <c r="L700" s="80">
        <v>602.55870000000004</v>
      </c>
    </row>
    <row r="701" spans="1:12">
      <c r="A701" s="117">
        <v>45219</v>
      </c>
      <c r="B701" s="91" t="s">
        <v>18</v>
      </c>
      <c r="C701" s="98" t="s">
        <v>39</v>
      </c>
      <c r="D701" s="109" t="s">
        <v>8</v>
      </c>
      <c r="E701" s="127">
        <v>2500</v>
      </c>
      <c r="F701" s="134">
        <f t="shared" si="10"/>
        <v>4.1934886956259421</v>
      </c>
      <c r="G701" s="98" t="s">
        <v>611</v>
      </c>
      <c r="H701" s="92"/>
      <c r="I701" s="98" t="s">
        <v>14</v>
      </c>
      <c r="J701" s="78" t="s">
        <v>22</v>
      </c>
      <c r="K701" s="79" t="s">
        <v>198</v>
      </c>
      <c r="L701" s="80">
        <v>596.16233199999999</v>
      </c>
    </row>
    <row r="702" spans="1:12">
      <c r="A702" s="117">
        <v>45219</v>
      </c>
      <c r="B702" s="91" t="s">
        <v>18</v>
      </c>
      <c r="C702" s="98" t="s">
        <v>39</v>
      </c>
      <c r="D702" s="109" t="s">
        <v>7</v>
      </c>
      <c r="E702" s="127">
        <v>2500</v>
      </c>
      <c r="F702" s="134">
        <f t="shared" si="10"/>
        <v>4.1934886956259421</v>
      </c>
      <c r="G702" s="98" t="s">
        <v>612</v>
      </c>
      <c r="H702" s="92"/>
      <c r="I702" s="98" t="s">
        <v>12</v>
      </c>
      <c r="J702" s="78" t="s">
        <v>22</v>
      </c>
      <c r="K702" s="79" t="s">
        <v>198</v>
      </c>
      <c r="L702" s="80">
        <v>596.16233199999999</v>
      </c>
    </row>
    <row r="703" spans="1:12">
      <c r="A703" s="117">
        <v>45219</v>
      </c>
      <c r="B703" s="91" t="s">
        <v>18</v>
      </c>
      <c r="C703" s="98" t="s">
        <v>39</v>
      </c>
      <c r="D703" s="109" t="s">
        <v>7</v>
      </c>
      <c r="E703" s="127">
        <v>2500</v>
      </c>
      <c r="F703" s="134">
        <f t="shared" si="10"/>
        <v>4.1934886956259421</v>
      </c>
      <c r="G703" s="98" t="s">
        <v>613</v>
      </c>
      <c r="H703" s="92"/>
      <c r="I703" s="98" t="s">
        <v>56</v>
      </c>
      <c r="J703" s="78" t="s">
        <v>22</v>
      </c>
      <c r="K703" s="79" t="s">
        <v>198</v>
      </c>
      <c r="L703" s="80">
        <v>596.16233199999999</v>
      </c>
    </row>
    <row r="704" spans="1:12">
      <c r="A704" s="117">
        <v>45219</v>
      </c>
      <c r="B704" s="91" t="s">
        <v>18</v>
      </c>
      <c r="C704" s="98" t="s">
        <v>39</v>
      </c>
      <c r="D704" s="84" t="s">
        <v>6</v>
      </c>
      <c r="E704" s="127">
        <v>2500</v>
      </c>
      <c r="F704" s="134">
        <f t="shared" si="10"/>
        <v>4.148973369731447</v>
      </c>
      <c r="G704" s="98" t="s">
        <v>614</v>
      </c>
      <c r="H704" s="92"/>
      <c r="I704" s="98" t="s">
        <v>25</v>
      </c>
      <c r="J704" s="78" t="s">
        <v>22</v>
      </c>
      <c r="K704" s="79" t="s">
        <v>759</v>
      </c>
      <c r="L704" s="80">
        <v>602.55870000000004</v>
      </c>
    </row>
    <row r="705" spans="1:12">
      <c r="A705" s="117">
        <v>45219</v>
      </c>
      <c r="B705" s="91" t="s">
        <v>18</v>
      </c>
      <c r="C705" s="98" t="s">
        <v>39</v>
      </c>
      <c r="D705" s="84" t="s">
        <v>6</v>
      </c>
      <c r="E705" s="127">
        <v>2500</v>
      </c>
      <c r="F705" s="134">
        <f t="shared" si="10"/>
        <v>4.148973369731447</v>
      </c>
      <c r="G705" s="98" t="s">
        <v>615</v>
      </c>
      <c r="H705" s="92"/>
      <c r="I705" s="98" t="s">
        <v>105</v>
      </c>
      <c r="J705" s="78" t="s">
        <v>22</v>
      </c>
      <c r="K705" s="79" t="s">
        <v>759</v>
      </c>
      <c r="L705" s="80">
        <v>602.55870000000004</v>
      </c>
    </row>
    <row r="706" spans="1:12">
      <c r="A706" s="117">
        <v>45219</v>
      </c>
      <c r="B706" s="91" t="s">
        <v>18</v>
      </c>
      <c r="C706" s="98" t="s">
        <v>39</v>
      </c>
      <c r="D706" s="84" t="s">
        <v>6</v>
      </c>
      <c r="E706" s="127">
        <v>2500</v>
      </c>
      <c r="F706" s="134">
        <f t="shared" ref="F706:F769" si="11">E706/L706</f>
        <v>4.148973369731447</v>
      </c>
      <c r="G706" s="98" t="s">
        <v>616</v>
      </c>
      <c r="H706" s="92"/>
      <c r="I706" s="98" t="s">
        <v>124</v>
      </c>
      <c r="J706" s="78" t="s">
        <v>22</v>
      </c>
      <c r="K706" s="79" t="s">
        <v>759</v>
      </c>
      <c r="L706" s="80">
        <v>602.55870000000004</v>
      </c>
    </row>
    <row r="707" spans="1:12">
      <c r="A707" s="117">
        <v>45219</v>
      </c>
      <c r="B707" s="91" t="s">
        <v>18</v>
      </c>
      <c r="C707" s="98" t="s">
        <v>39</v>
      </c>
      <c r="D707" s="84" t="s">
        <v>6</v>
      </c>
      <c r="E707" s="127">
        <v>2500</v>
      </c>
      <c r="F707" s="134">
        <f t="shared" si="11"/>
        <v>4.148973369731447</v>
      </c>
      <c r="G707" s="98" t="s">
        <v>617</v>
      </c>
      <c r="H707" s="92"/>
      <c r="I707" s="98" t="s">
        <v>43</v>
      </c>
      <c r="J707" s="78" t="s">
        <v>22</v>
      </c>
      <c r="K707" s="79" t="s">
        <v>759</v>
      </c>
      <c r="L707" s="80">
        <v>602.55870000000004</v>
      </c>
    </row>
    <row r="708" spans="1:12">
      <c r="A708" s="117">
        <v>45219</v>
      </c>
      <c r="B708" s="91" t="s">
        <v>18</v>
      </c>
      <c r="C708" s="98" t="s">
        <v>39</v>
      </c>
      <c r="D708" s="109" t="s">
        <v>10</v>
      </c>
      <c r="E708" s="127">
        <v>2500</v>
      </c>
      <c r="F708" s="134">
        <f t="shared" si="11"/>
        <v>4.1934886956259421</v>
      </c>
      <c r="G708" s="98" t="s">
        <v>618</v>
      </c>
      <c r="H708" s="92"/>
      <c r="I708" s="98" t="s">
        <v>136</v>
      </c>
      <c r="J708" s="78" t="s">
        <v>22</v>
      </c>
      <c r="K708" s="79" t="s">
        <v>27</v>
      </c>
      <c r="L708" s="80">
        <v>596.16233199999999</v>
      </c>
    </row>
    <row r="709" spans="1:12">
      <c r="A709" s="117">
        <v>45219</v>
      </c>
      <c r="B709" s="91" t="s">
        <v>18</v>
      </c>
      <c r="C709" s="98" t="s">
        <v>39</v>
      </c>
      <c r="D709" s="84" t="s">
        <v>6</v>
      </c>
      <c r="E709" s="127">
        <v>2500</v>
      </c>
      <c r="F709" s="134">
        <f t="shared" si="11"/>
        <v>4.148973369731447</v>
      </c>
      <c r="G709" s="98" t="s">
        <v>619</v>
      </c>
      <c r="H709" s="92"/>
      <c r="I709" s="98" t="s">
        <v>209</v>
      </c>
      <c r="J709" s="78" t="s">
        <v>22</v>
      </c>
      <c r="K709" s="79" t="s">
        <v>759</v>
      </c>
      <c r="L709" s="80">
        <v>602.55870000000004</v>
      </c>
    </row>
    <row r="710" spans="1:12">
      <c r="A710" s="117">
        <v>45219</v>
      </c>
      <c r="B710" s="91" t="s">
        <v>18</v>
      </c>
      <c r="C710" s="98" t="s">
        <v>39</v>
      </c>
      <c r="D710" s="109" t="s">
        <v>10</v>
      </c>
      <c r="E710" s="127">
        <v>2500</v>
      </c>
      <c r="F710" s="134">
        <f t="shared" si="11"/>
        <v>4.1934886956259421</v>
      </c>
      <c r="G710" s="98" t="s">
        <v>620</v>
      </c>
      <c r="H710" s="92"/>
      <c r="I710" s="98" t="s">
        <v>15</v>
      </c>
      <c r="J710" s="78" t="s">
        <v>22</v>
      </c>
      <c r="K710" s="79" t="s">
        <v>27</v>
      </c>
      <c r="L710" s="80">
        <v>596.16233199999999</v>
      </c>
    </row>
    <row r="711" spans="1:12">
      <c r="A711" s="117">
        <v>45220</v>
      </c>
      <c r="B711" s="114" t="s">
        <v>44</v>
      </c>
      <c r="C711" s="93" t="s">
        <v>55</v>
      </c>
      <c r="D711" s="101" t="s">
        <v>7</v>
      </c>
      <c r="E711" s="110">
        <v>1800</v>
      </c>
      <c r="F711" s="134">
        <f t="shared" si="11"/>
        <v>3.0193118608506784</v>
      </c>
      <c r="G711" s="111" t="s">
        <v>63</v>
      </c>
      <c r="H711" s="92"/>
      <c r="I711" s="77" t="s">
        <v>20</v>
      </c>
      <c r="J711" s="78" t="s">
        <v>22</v>
      </c>
      <c r="K711" s="79" t="s">
        <v>198</v>
      </c>
      <c r="L711" s="80">
        <v>596.16233199999999</v>
      </c>
    </row>
    <row r="712" spans="1:12">
      <c r="A712" s="117">
        <v>45220</v>
      </c>
      <c r="B712" s="114" t="s">
        <v>44</v>
      </c>
      <c r="C712" s="93" t="s">
        <v>55</v>
      </c>
      <c r="D712" s="97" t="s">
        <v>9</v>
      </c>
      <c r="E712" s="115">
        <v>2900</v>
      </c>
      <c r="F712" s="134">
        <f t="shared" si="11"/>
        <v>4.8644468869260935</v>
      </c>
      <c r="G712" s="98" t="s">
        <v>85</v>
      </c>
      <c r="H712" s="92"/>
      <c r="I712" s="99" t="s">
        <v>17</v>
      </c>
      <c r="J712" s="78" t="s">
        <v>22</v>
      </c>
      <c r="K712" s="79" t="s">
        <v>27</v>
      </c>
      <c r="L712" s="80">
        <v>596.16233199999999</v>
      </c>
    </row>
    <row r="713" spans="1:12">
      <c r="A713" s="117">
        <v>45220</v>
      </c>
      <c r="B713" s="105" t="s">
        <v>44</v>
      </c>
      <c r="C713" s="93" t="s">
        <v>55</v>
      </c>
      <c r="D713" s="84" t="s">
        <v>6</v>
      </c>
      <c r="E713" s="126">
        <v>1950</v>
      </c>
      <c r="F713" s="134">
        <f t="shared" si="11"/>
        <v>3.2361992283905283</v>
      </c>
      <c r="G713" s="82" t="s">
        <v>130</v>
      </c>
      <c r="H713" s="92"/>
      <c r="I713" s="82" t="s">
        <v>124</v>
      </c>
      <c r="J713" s="78" t="s">
        <v>22</v>
      </c>
      <c r="K713" s="79" t="s">
        <v>759</v>
      </c>
      <c r="L713" s="80">
        <v>602.55870000000004</v>
      </c>
    </row>
    <row r="714" spans="1:12">
      <c r="A714" s="117">
        <v>45220</v>
      </c>
      <c r="B714" s="105" t="s">
        <v>44</v>
      </c>
      <c r="C714" s="93" t="s">
        <v>55</v>
      </c>
      <c r="D714" s="97" t="s">
        <v>7</v>
      </c>
      <c r="E714" s="124">
        <v>1200</v>
      </c>
      <c r="F714" s="134">
        <f t="shared" si="11"/>
        <v>2.0128745739004525</v>
      </c>
      <c r="G714" s="105" t="s">
        <v>387</v>
      </c>
      <c r="H714" s="92"/>
      <c r="I714" s="98" t="s">
        <v>241</v>
      </c>
      <c r="J714" s="78" t="s">
        <v>22</v>
      </c>
      <c r="K714" s="79" t="s">
        <v>198</v>
      </c>
      <c r="L714" s="80">
        <v>596.16233199999999</v>
      </c>
    </row>
    <row r="715" spans="1:12">
      <c r="A715" s="117">
        <v>45220</v>
      </c>
      <c r="B715" s="105" t="s">
        <v>44</v>
      </c>
      <c r="C715" s="93" t="s">
        <v>55</v>
      </c>
      <c r="D715" s="84" t="s">
        <v>6</v>
      </c>
      <c r="E715" s="124">
        <v>1900</v>
      </c>
      <c r="F715" s="134">
        <f t="shared" si="11"/>
        <v>3.1532197609958996</v>
      </c>
      <c r="G715" s="105" t="s">
        <v>61</v>
      </c>
      <c r="H715" s="92"/>
      <c r="I715" s="105" t="s">
        <v>13</v>
      </c>
      <c r="J715" s="78" t="s">
        <v>22</v>
      </c>
      <c r="K715" s="79" t="s">
        <v>759</v>
      </c>
      <c r="L715" s="80">
        <v>602.55870000000004</v>
      </c>
    </row>
    <row r="716" spans="1:12">
      <c r="A716" s="117">
        <v>45220</v>
      </c>
      <c r="B716" s="105" t="s">
        <v>45</v>
      </c>
      <c r="C716" s="91" t="s">
        <v>197</v>
      </c>
      <c r="D716" s="84" t="s">
        <v>6</v>
      </c>
      <c r="E716" s="124">
        <v>5000</v>
      </c>
      <c r="F716" s="134">
        <f t="shared" si="11"/>
        <v>8.2979467394628941</v>
      </c>
      <c r="G716" s="105" t="s">
        <v>61</v>
      </c>
      <c r="H716" s="92"/>
      <c r="I716" s="105" t="s">
        <v>13</v>
      </c>
      <c r="J716" s="78" t="s">
        <v>22</v>
      </c>
      <c r="K716" s="79" t="s">
        <v>759</v>
      </c>
      <c r="L716" s="80">
        <v>602.55870000000004</v>
      </c>
    </row>
    <row r="717" spans="1:12">
      <c r="A717" s="117">
        <v>45220</v>
      </c>
      <c r="B717" s="105" t="s">
        <v>46</v>
      </c>
      <c r="C717" s="91" t="s">
        <v>197</v>
      </c>
      <c r="D717" s="84" t="s">
        <v>6</v>
      </c>
      <c r="E717" s="124">
        <v>10000</v>
      </c>
      <c r="F717" s="134">
        <f t="shared" si="11"/>
        <v>16.595893478925788</v>
      </c>
      <c r="G717" s="105" t="s">
        <v>61</v>
      </c>
      <c r="H717" s="92"/>
      <c r="I717" s="105" t="s">
        <v>13</v>
      </c>
      <c r="J717" s="78" t="s">
        <v>22</v>
      </c>
      <c r="K717" s="79" t="s">
        <v>759</v>
      </c>
      <c r="L717" s="80">
        <v>602.55870000000004</v>
      </c>
    </row>
    <row r="718" spans="1:12">
      <c r="A718" s="117">
        <v>45220</v>
      </c>
      <c r="B718" s="105" t="s">
        <v>742</v>
      </c>
      <c r="C718" s="91" t="s">
        <v>49</v>
      </c>
      <c r="D718" s="84" t="s">
        <v>6</v>
      </c>
      <c r="E718" s="124">
        <v>3000</v>
      </c>
      <c r="F718" s="134">
        <f t="shared" si="11"/>
        <v>4.9787680436777357</v>
      </c>
      <c r="G718" s="105" t="s">
        <v>61</v>
      </c>
      <c r="H718" s="92"/>
      <c r="I718" s="105" t="s">
        <v>13</v>
      </c>
      <c r="J718" s="78" t="s">
        <v>22</v>
      </c>
      <c r="K718" s="79" t="s">
        <v>759</v>
      </c>
      <c r="L718" s="80">
        <v>602.55870000000004</v>
      </c>
    </row>
    <row r="719" spans="1:12">
      <c r="A719" s="117">
        <v>45220</v>
      </c>
      <c r="B719" s="105" t="s">
        <v>351</v>
      </c>
      <c r="C719" s="93" t="s">
        <v>55</v>
      </c>
      <c r="D719" s="84" t="s">
        <v>6</v>
      </c>
      <c r="E719" s="125">
        <v>3000</v>
      </c>
      <c r="F719" s="134">
        <f t="shared" si="11"/>
        <v>4.9787680436777357</v>
      </c>
      <c r="G719" s="105" t="s">
        <v>184</v>
      </c>
      <c r="H719" s="104">
        <v>9</v>
      </c>
      <c r="I719" s="99" t="s">
        <v>25</v>
      </c>
      <c r="J719" s="78" t="s">
        <v>22</v>
      </c>
      <c r="K719" s="79" t="s">
        <v>759</v>
      </c>
      <c r="L719" s="80">
        <v>602.55870000000004</v>
      </c>
    </row>
    <row r="720" spans="1:12">
      <c r="A720" s="117">
        <v>45220</v>
      </c>
      <c r="B720" s="105" t="s">
        <v>352</v>
      </c>
      <c r="C720" s="93" t="s">
        <v>55</v>
      </c>
      <c r="D720" s="84" t="s">
        <v>6</v>
      </c>
      <c r="E720" s="125">
        <v>3000</v>
      </c>
      <c r="F720" s="134">
        <f t="shared" si="11"/>
        <v>4.9787680436777357</v>
      </c>
      <c r="G720" s="105" t="s">
        <v>184</v>
      </c>
      <c r="H720" s="104">
        <v>9</v>
      </c>
      <c r="I720" s="99" t="s">
        <v>25</v>
      </c>
      <c r="J720" s="78" t="s">
        <v>22</v>
      </c>
      <c r="K720" s="79" t="s">
        <v>759</v>
      </c>
      <c r="L720" s="80">
        <v>602.55870000000004</v>
      </c>
    </row>
    <row r="721" spans="1:12">
      <c r="A721" s="117">
        <v>45220</v>
      </c>
      <c r="B721" s="105" t="s">
        <v>44</v>
      </c>
      <c r="C721" s="93" t="s">
        <v>55</v>
      </c>
      <c r="D721" s="84" t="s">
        <v>6</v>
      </c>
      <c r="E721" s="125">
        <v>1900</v>
      </c>
      <c r="F721" s="134">
        <f t="shared" si="11"/>
        <v>3.1532197609958996</v>
      </c>
      <c r="G721" s="105" t="s">
        <v>184</v>
      </c>
      <c r="H721" s="104">
        <v>9</v>
      </c>
      <c r="I721" s="99" t="s">
        <v>25</v>
      </c>
      <c r="J721" s="78" t="s">
        <v>22</v>
      </c>
      <c r="K721" s="79" t="s">
        <v>759</v>
      </c>
      <c r="L721" s="80">
        <v>602.55870000000004</v>
      </c>
    </row>
    <row r="722" spans="1:12">
      <c r="A722" s="117">
        <v>45220</v>
      </c>
      <c r="B722" s="105" t="s">
        <v>45</v>
      </c>
      <c r="C722" s="91" t="s">
        <v>197</v>
      </c>
      <c r="D722" s="84" t="s">
        <v>6</v>
      </c>
      <c r="E722" s="125">
        <v>5000</v>
      </c>
      <c r="F722" s="134">
        <f t="shared" si="11"/>
        <v>8.2979467394628941</v>
      </c>
      <c r="G722" s="105" t="s">
        <v>184</v>
      </c>
      <c r="H722" s="104">
        <v>9</v>
      </c>
      <c r="I722" s="99" t="s">
        <v>25</v>
      </c>
      <c r="J722" s="78" t="s">
        <v>22</v>
      </c>
      <c r="K722" s="79" t="s">
        <v>759</v>
      </c>
      <c r="L722" s="80">
        <v>602.55870000000004</v>
      </c>
    </row>
    <row r="723" spans="1:12">
      <c r="A723" s="117">
        <v>45220</v>
      </c>
      <c r="B723" s="105" t="s">
        <v>46</v>
      </c>
      <c r="C723" s="91" t="s">
        <v>197</v>
      </c>
      <c r="D723" s="84" t="s">
        <v>6</v>
      </c>
      <c r="E723" s="125">
        <v>10000</v>
      </c>
      <c r="F723" s="134">
        <f t="shared" si="11"/>
        <v>16.595893478925788</v>
      </c>
      <c r="G723" s="105" t="s">
        <v>183</v>
      </c>
      <c r="H723" s="104">
        <v>9</v>
      </c>
      <c r="I723" s="99" t="s">
        <v>25</v>
      </c>
      <c r="J723" s="78" t="s">
        <v>22</v>
      </c>
      <c r="K723" s="79" t="s">
        <v>759</v>
      </c>
      <c r="L723" s="80">
        <v>602.55870000000004</v>
      </c>
    </row>
    <row r="724" spans="1:12">
      <c r="A724" s="117">
        <v>45220</v>
      </c>
      <c r="B724" s="105" t="s">
        <v>240</v>
      </c>
      <c r="C724" s="91" t="s">
        <v>49</v>
      </c>
      <c r="D724" s="84" t="s">
        <v>6</v>
      </c>
      <c r="E724" s="125">
        <v>2100</v>
      </c>
      <c r="F724" s="134">
        <f t="shared" si="11"/>
        <v>3.4851376305744153</v>
      </c>
      <c r="G724" s="105" t="s">
        <v>184</v>
      </c>
      <c r="H724" s="104">
        <v>9</v>
      </c>
      <c r="I724" s="99" t="s">
        <v>25</v>
      </c>
      <c r="J724" s="78" t="s">
        <v>22</v>
      </c>
      <c r="K724" s="79" t="s">
        <v>759</v>
      </c>
      <c r="L724" s="80">
        <v>602.55870000000004</v>
      </c>
    </row>
    <row r="725" spans="1:12">
      <c r="A725" s="117">
        <v>45220</v>
      </c>
      <c r="B725" s="105" t="s">
        <v>44</v>
      </c>
      <c r="C725" s="93" t="s">
        <v>55</v>
      </c>
      <c r="D725" s="84" t="s">
        <v>6</v>
      </c>
      <c r="E725" s="125">
        <v>1900</v>
      </c>
      <c r="F725" s="134">
        <f t="shared" si="11"/>
        <v>3.1532197609958996</v>
      </c>
      <c r="G725" s="98" t="s">
        <v>59</v>
      </c>
      <c r="H725" s="92"/>
      <c r="I725" s="99" t="s">
        <v>43</v>
      </c>
      <c r="J725" s="78" t="s">
        <v>22</v>
      </c>
      <c r="K725" s="79" t="s">
        <v>759</v>
      </c>
      <c r="L725" s="80">
        <v>602.55870000000004</v>
      </c>
    </row>
    <row r="726" spans="1:12">
      <c r="A726" s="117">
        <v>45220</v>
      </c>
      <c r="B726" s="105" t="s">
        <v>44</v>
      </c>
      <c r="C726" s="93" t="s">
        <v>55</v>
      </c>
      <c r="D726" s="84" t="s">
        <v>6</v>
      </c>
      <c r="E726" s="131">
        <v>4400</v>
      </c>
      <c r="F726" s="134">
        <f t="shared" si="11"/>
        <v>7.3021931307273462</v>
      </c>
      <c r="G726" s="91" t="s">
        <v>106</v>
      </c>
      <c r="H726" s="135"/>
      <c r="I726" s="99" t="s">
        <v>105</v>
      </c>
      <c r="J726" s="78" t="s">
        <v>22</v>
      </c>
      <c r="K726" s="79" t="s">
        <v>759</v>
      </c>
      <c r="L726" s="80">
        <v>602.55870000000004</v>
      </c>
    </row>
    <row r="727" spans="1:12">
      <c r="A727" s="117">
        <v>45220</v>
      </c>
      <c r="B727" s="82" t="s">
        <v>76</v>
      </c>
      <c r="C727" s="93" t="s">
        <v>55</v>
      </c>
      <c r="D727" s="107" t="s">
        <v>9</v>
      </c>
      <c r="E727" s="108">
        <v>1700</v>
      </c>
      <c r="F727" s="134">
        <f t="shared" si="11"/>
        <v>2.851572313025641</v>
      </c>
      <c r="G727" s="107" t="s">
        <v>57</v>
      </c>
      <c r="H727" s="92"/>
      <c r="I727" s="107" t="s">
        <v>16</v>
      </c>
      <c r="J727" s="78" t="s">
        <v>22</v>
      </c>
      <c r="K727" s="79" t="s">
        <v>27</v>
      </c>
      <c r="L727" s="80">
        <v>596.16233199999999</v>
      </c>
    </row>
    <row r="728" spans="1:12">
      <c r="A728" s="117">
        <v>45220</v>
      </c>
      <c r="B728" s="105" t="s">
        <v>44</v>
      </c>
      <c r="C728" s="93" t="s">
        <v>55</v>
      </c>
      <c r="D728" s="97" t="s">
        <v>7</v>
      </c>
      <c r="E728" s="124">
        <v>1500</v>
      </c>
      <c r="F728" s="134">
        <f t="shared" si="11"/>
        <v>2.5160932173755652</v>
      </c>
      <c r="G728" s="105" t="s">
        <v>93</v>
      </c>
      <c r="H728" s="92"/>
      <c r="I728" s="105" t="s">
        <v>56</v>
      </c>
      <c r="J728" s="78" t="s">
        <v>22</v>
      </c>
      <c r="K728" s="79" t="s">
        <v>198</v>
      </c>
      <c r="L728" s="80">
        <v>596.16233199999999</v>
      </c>
    </row>
    <row r="729" spans="1:12">
      <c r="A729" s="117">
        <v>45220</v>
      </c>
      <c r="B729" s="105" t="s">
        <v>44</v>
      </c>
      <c r="C729" s="93" t="s">
        <v>55</v>
      </c>
      <c r="D729" s="97" t="s">
        <v>7</v>
      </c>
      <c r="E729" s="124">
        <v>1500</v>
      </c>
      <c r="F729" s="134">
        <f t="shared" si="11"/>
        <v>2.5160932173755652</v>
      </c>
      <c r="G729" s="105" t="s">
        <v>131</v>
      </c>
      <c r="H729" s="92"/>
      <c r="I729" s="105" t="s">
        <v>12</v>
      </c>
      <c r="J729" s="78" t="s">
        <v>22</v>
      </c>
      <c r="K729" s="79" t="s">
        <v>198</v>
      </c>
      <c r="L729" s="80">
        <v>596.16233199999999</v>
      </c>
    </row>
    <row r="730" spans="1:12">
      <c r="A730" s="117">
        <v>45220</v>
      </c>
      <c r="B730" s="105" t="s">
        <v>44</v>
      </c>
      <c r="C730" s="93" t="s">
        <v>55</v>
      </c>
      <c r="D730" s="97" t="s">
        <v>10</v>
      </c>
      <c r="E730" s="131">
        <v>1900</v>
      </c>
      <c r="F730" s="134">
        <f t="shared" si="11"/>
        <v>3.1870514086757162</v>
      </c>
      <c r="G730" s="98" t="s">
        <v>137</v>
      </c>
      <c r="H730" s="92"/>
      <c r="I730" s="99" t="s">
        <v>136</v>
      </c>
      <c r="J730" s="78" t="s">
        <v>22</v>
      </c>
      <c r="K730" s="79" t="s">
        <v>27</v>
      </c>
      <c r="L730" s="80">
        <v>596.16233199999999</v>
      </c>
    </row>
    <row r="731" spans="1:12">
      <c r="A731" s="117">
        <v>45220</v>
      </c>
      <c r="B731" s="105" t="s">
        <v>103</v>
      </c>
      <c r="C731" s="105" t="s">
        <v>84</v>
      </c>
      <c r="D731" s="97" t="s">
        <v>10</v>
      </c>
      <c r="E731" s="131">
        <v>1000</v>
      </c>
      <c r="F731" s="134">
        <f t="shared" si="11"/>
        <v>1.677395478250377</v>
      </c>
      <c r="G731" s="98" t="s">
        <v>137</v>
      </c>
      <c r="H731" s="92"/>
      <c r="I731" s="99" t="s">
        <v>136</v>
      </c>
      <c r="J731" s="78" t="s">
        <v>22</v>
      </c>
      <c r="K731" s="79" t="s">
        <v>27</v>
      </c>
      <c r="L731" s="80">
        <v>596.16233199999999</v>
      </c>
    </row>
    <row r="732" spans="1:12">
      <c r="A732" s="117">
        <v>45220</v>
      </c>
      <c r="B732" s="105" t="s">
        <v>103</v>
      </c>
      <c r="C732" s="105" t="s">
        <v>84</v>
      </c>
      <c r="D732" s="97" t="s">
        <v>10</v>
      </c>
      <c r="E732" s="131">
        <v>500</v>
      </c>
      <c r="F732" s="134">
        <f t="shared" si="11"/>
        <v>0.83869773912518852</v>
      </c>
      <c r="G732" s="98" t="s">
        <v>137</v>
      </c>
      <c r="H732" s="92"/>
      <c r="I732" s="99" t="s">
        <v>136</v>
      </c>
      <c r="J732" s="78" t="s">
        <v>22</v>
      </c>
      <c r="K732" s="79" t="s">
        <v>27</v>
      </c>
      <c r="L732" s="80">
        <v>596.16233199999999</v>
      </c>
    </row>
    <row r="733" spans="1:12">
      <c r="A733" s="117">
        <v>45220</v>
      </c>
      <c r="B733" s="105" t="s">
        <v>44</v>
      </c>
      <c r="C733" s="93" t="s">
        <v>55</v>
      </c>
      <c r="D733" s="97" t="s">
        <v>10</v>
      </c>
      <c r="E733" s="131">
        <v>2400</v>
      </c>
      <c r="F733" s="134">
        <f t="shared" si="11"/>
        <v>4.0257491478009051</v>
      </c>
      <c r="G733" s="98" t="s">
        <v>58</v>
      </c>
      <c r="H733" s="92"/>
      <c r="I733" s="105" t="s">
        <v>15</v>
      </c>
      <c r="J733" s="78" t="s">
        <v>22</v>
      </c>
      <c r="K733" s="79" t="s">
        <v>27</v>
      </c>
      <c r="L733" s="80">
        <v>596.16233199999999</v>
      </c>
    </row>
    <row r="734" spans="1:12">
      <c r="A734" s="117">
        <v>45220</v>
      </c>
      <c r="B734" s="91" t="s">
        <v>18</v>
      </c>
      <c r="C734" s="98" t="s">
        <v>39</v>
      </c>
      <c r="D734" s="109" t="s">
        <v>9</v>
      </c>
      <c r="E734" s="127">
        <v>5000</v>
      </c>
      <c r="F734" s="134">
        <f t="shared" si="11"/>
        <v>8.3869773912518841</v>
      </c>
      <c r="G734" s="98" t="s">
        <v>621</v>
      </c>
      <c r="H734" s="92"/>
      <c r="I734" s="98" t="s">
        <v>17</v>
      </c>
      <c r="J734" s="78" t="s">
        <v>22</v>
      </c>
      <c r="K734" s="79" t="s">
        <v>27</v>
      </c>
      <c r="L734" s="80">
        <v>596.16233199999999</v>
      </c>
    </row>
    <row r="735" spans="1:12">
      <c r="A735" s="117">
        <v>45220</v>
      </c>
      <c r="B735" s="91" t="s">
        <v>18</v>
      </c>
      <c r="C735" s="98" t="s">
        <v>39</v>
      </c>
      <c r="D735" s="109" t="s">
        <v>9</v>
      </c>
      <c r="E735" s="127">
        <v>5000</v>
      </c>
      <c r="F735" s="134">
        <f t="shared" si="11"/>
        <v>8.3869773912518841</v>
      </c>
      <c r="G735" s="98" t="s">
        <v>622</v>
      </c>
      <c r="H735" s="92"/>
      <c r="I735" s="98" t="s">
        <v>16</v>
      </c>
      <c r="J735" s="78" t="s">
        <v>22</v>
      </c>
      <c r="K735" s="79" t="s">
        <v>27</v>
      </c>
      <c r="L735" s="80">
        <v>596.16233199999999</v>
      </c>
    </row>
    <row r="736" spans="1:12">
      <c r="A736" s="117">
        <v>45220</v>
      </c>
      <c r="B736" s="91" t="s">
        <v>18</v>
      </c>
      <c r="C736" s="98" t="s">
        <v>39</v>
      </c>
      <c r="D736" s="109" t="s">
        <v>7</v>
      </c>
      <c r="E736" s="127">
        <v>5000</v>
      </c>
      <c r="F736" s="134">
        <f t="shared" si="11"/>
        <v>8.3869773912518841</v>
      </c>
      <c r="G736" s="98" t="s">
        <v>623</v>
      </c>
      <c r="H736" s="92"/>
      <c r="I736" s="77" t="s">
        <v>20</v>
      </c>
      <c r="J736" s="78" t="s">
        <v>22</v>
      </c>
      <c r="K736" s="79" t="s">
        <v>198</v>
      </c>
      <c r="L736" s="80">
        <v>596.16233199999999</v>
      </c>
    </row>
    <row r="737" spans="1:12">
      <c r="A737" s="117">
        <v>45220</v>
      </c>
      <c r="B737" s="91" t="s">
        <v>18</v>
      </c>
      <c r="C737" s="98" t="s">
        <v>39</v>
      </c>
      <c r="D737" s="84" t="s">
        <v>6</v>
      </c>
      <c r="E737" s="127">
        <v>5000</v>
      </c>
      <c r="F737" s="134">
        <f t="shared" si="11"/>
        <v>8.2979467394628941</v>
      </c>
      <c r="G737" s="98" t="s">
        <v>624</v>
      </c>
      <c r="H737" s="92"/>
      <c r="I737" s="98" t="s">
        <v>13</v>
      </c>
      <c r="J737" s="78" t="s">
        <v>22</v>
      </c>
      <c r="K737" s="79" t="s">
        <v>759</v>
      </c>
      <c r="L737" s="80">
        <v>602.55870000000004</v>
      </c>
    </row>
    <row r="738" spans="1:12">
      <c r="A738" s="117">
        <v>45220</v>
      </c>
      <c r="B738" s="91" t="s">
        <v>18</v>
      </c>
      <c r="C738" s="98" t="s">
        <v>39</v>
      </c>
      <c r="D738" s="109" t="s">
        <v>8</v>
      </c>
      <c r="E738" s="127">
        <v>2500</v>
      </c>
      <c r="F738" s="134">
        <f t="shared" si="11"/>
        <v>4.1934886956259421</v>
      </c>
      <c r="G738" s="98" t="s">
        <v>625</v>
      </c>
      <c r="H738" s="92"/>
      <c r="I738" s="98" t="s">
        <v>14</v>
      </c>
      <c r="J738" s="78" t="s">
        <v>22</v>
      </c>
      <c r="K738" s="79" t="s">
        <v>198</v>
      </c>
      <c r="L738" s="80">
        <v>596.16233199999999</v>
      </c>
    </row>
    <row r="739" spans="1:12">
      <c r="A739" s="117">
        <v>45220</v>
      </c>
      <c r="B739" s="91" t="s">
        <v>18</v>
      </c>
      <c r="C739" s="98" t="s">
        <v>39</v>
      </c>
      <c r="D739" s="109" t="s">
        <v>7</v>
      </c>
      <c r="E739" s="127">
        <v>2500</v>
      </c>
      <c r="F739" s="134">
        <f t="shared" si="11"/>
        <v>4.1934886956259421</v>
      </c>
      <c r="G739" s="98" t="s">
        <v>626</v>
      </c>
      <c r="H739" s="92"/>
      <c r="I739" s="98" t="s">
        <v>12</v>
      </c>
      <c r="J739" s="78" t="s">
        <v>22</v>
      </c>
      <c r="K739" s="79" t="s">
        <v>198</v>
      </c>
      <c r="L739" s="80">
        <v>596.16233199999999</v>
      </c>
    </row>
    <row r="740" spans="1:12">
      <c r="A740" s="117">
        <v>45220</v>
      </c>
      <c r="B740" s="91" t="s">
        <v>18</v>
      </c>
      <c r="C740" s="98" t="s">
        <v>39</v>
      </c>
      <c r="D740" s="109" t="s">
        <v>7</v>
      </c>
      <c r="E740" s="127">
        <v>2500</v>
      </c>
      <c r="F740" s="134">
        <f t="shared" si="11"/>
        <v>4.1934886956259421</v>
      </c>
      <c r="G740" s="98" t="s">
        <v>627</v>
      </c>
      <c r="H740" s="92"/>
      <c r="I740" s="98" t="s">
        <v>56</v>
      </c>
      <c r="J740" s="78" t="s">
        <v>22</v>
      </c>
      <c r="K740" s="79" t="s">
        <v>198</v>
      </c>
      <c r="L740" s="80">
        <v>596.16233199999999</v>
      </c>
    </row>
    <row r="741" spans="1:12">
      <c r="A741" s="117">
        <v>45220</v>
      </c>
      <c r="B741" s="91" t="s">
        <v>18</v>
      </c>
      <c r="C741" s="98" t="s">
        <v>39</v>
      </c>
      <c r="D741" s="84" t="s">
        <v>6</v>
      </c>
      <c r="E741" s="127">
        <v>2500</v>
      </c>
      <c r="F741" s="134">
        <f t="shared" si="11"/>
        <v>4.148973369731447</v>
      </c>
      <c r="G741" s="98" t="s">
        <v>628</v>
      </c>
      <c r="H741" s="92"/>
      <c r="I741" s="98" t="s">
        <v>25</v>
      </c>
      <c r="J741" s="78" t="s">
        <v>22</v>
      </c>
      <c r="K741" s="79" t="s">
        <v>759</v>
      </c>
      <c r="L741" s="80">
        <v>602.55870000000004</v>
      </c>
    </row>
    <row r="742" spans="1:12">
      <c r="A742" s="117">
        <v>45220</v>
      </c>
      <c r="B742" s="91" t="s">
        <v>18</v>
      </c>
      <c r="C742" s="98" t="s">
        <v>39</v>
      </c>
      <c r="D742" s="84" t="s">
        <v>6</v>
      </c>
      <c r="E742" s="127">
        <v>2500</v>
      </c>
      <c r="F742" s="134">
        <f t="shared" si="11"/>
        <v>4.148973369731447</v>
      </c>
      <c r="G742" s="98" t="s">
        <v>629</v>
      </c>
      <c r="H742" s="92"/>
      <c r="I742" s="98" t="s">
        <v>105</v>
      </c>
      <c r="J742" s="78" t="s">
        <v>22</v>
      </c>
      <c r="K742" s="79" t="s">
        <v>759</v>
      </c>
      <c r="L742" s="80">
        <v>602.55870000000004</v>
      </c>
    </row>
    <row r="743" spans="1:12">
      <c r="A743" s="117">
        <v>45220</v>
      </c>
      <c r="B743" s="91" t="s">
        <v>18</v>
      </c>
      <c r="C743" s="98" t="s">
        <v>39</v>
      </c>
      <c r="D743" s="84" t="s">
        <v>6</v>
      </c>
      <c r="E743" s="127">
        <v>2500</v>
      </c>
      <c r="F743" s="134">
        <f t="shared" si="11"/>
        <v>4.148973369731447</v>
      </c>
      <c r="G743" s="98" t="s">
        <v>630</v>
      </c>
      <c r="H743" s="92"/>
      <c r="I743" s="98" t="s">
        <v>124</v>
      </c>
      <c r="J743" s="78" t="s">
        <v>22</v>
      </c>
      <c r="K743" s="79" t="s">
        <v>759</v>
      </c>
      <c r="L743" s="80">
        <v>602.55870000000004</v>
      </c>
    </row>
    <row r="744" spans="1:12">
      <c r="A744" s="117">
        <v>45220</v>
      </c>
      <c r="B744" s="91" t="s">
        <v>18</v>
      </c>
      <c r="C744" s="98" t="s">
        <v>39</v>
      </c>
      <c r="D744" s="84" t="s">
        <v>6</v>
      </c>
      <c r="E744" s="127">
        <v>2500</v>
      </c>
      <c r="F744" s="134">
        <f t="shared" si="11"/>
        <v>4.148973369731447</v>
      </c>
      <c r="G744" s="98" t="s">
        <v>631</v>
      </c>
      <c r="H744" s="92"/>
      <c r="I744" s="98" t="s">
        <v>43</v>
      </c>
      <c r="J744" s="78" t="s">
        <v>22</v>
      </c>
      <c r="K744" s="79" t="s">
        <v>759</v>
      </c>
      <c r="L744" s="80">
        <v>602.55870000000004</v>
      </c>
    </row>
    <row r="745" spans="1:12">
      <c r="A745" s="117">
        <v>45220</v>
      </c>
      <c r="B745" s="91" t="s">
        <v>18</v>
      </c>
      <c r="C745" s="98" t="s">
        <v>39</v>
      </c>
      <c r="D745" s="109" t="s">
        <v>10</v>
      </c>
      <c r="E745" s="127">
        <v>2500</v>
      </c>
      <c r="F745" s="134">
        <f t="shared" si="11"/>
        <v>4.1934886956259421</v>
      </c>
      <c r="G745" s="98" t="s">
        <v>632</v>
      </c>
      <c r="H745" s="92"/>
      <c r="I745" s="98" t="s">
        <v>136</v>
      </c>
      <c r="J745" s="78" t="s">
        <v>22</v>
      </c>
      <c r="K745" s="79" t="s">
        <v>27</v>
      </c>
      <c r="L745" s="80">
        <v>596.16233199999999</v>
      </c>
    </row>
    <row r="746" spans="1:12">
      <c r="A746" s="117">
        <v>45220</v>
      </c>
      <c r="B746" s="91" t="s">
        <v>18</v>
      </c>
      <c r="C746" s="98" t="s">
        <v>39</v>
      </c>
      <c r="D746" s="84" t="s">
        <v>6</v>
      </c>
      <c r="E746" s="127">
        <v>2500</v>
      </c>
      <c r="F746" s="134">
        <f t="shared" si="11"/>
        <v>4.148973369731447</v>
      </c>
      <c r="G746" s="98" t="s">
        <v>633</v>
      </c>
      <c r="H746" s="92"/>
      <c r="I746" s="98" t="s">
        <v>209</v>
      </c>
      <c r="J746" s="78" t="s">
        <v>22</v>
      </c>
      <c r="K746" s="79" t="s">
        <v>759</v>
      </c>
      <c r="L746" s="80">
        <v>602.55870000000004</v>
      </c>
    </row>
    <row r="747" spans="1:12">
      <c r="A747" s="117">
        <v>45220</v>
      </c>
      <c r="B747" s="91" t="s">
        <v>18</v>
      </c>
      <c r="C747" s="98" t="s">
        <v>39</v>
      </c>
      <c r="D747" s="109" t="s">
        <v>10</v>
      </c>
      <c r="E747" s="127">
        <v>2500</v>
      </c>
      <c r="F747" s="134">
        <f t="shared" si="11"/>
        <v>4.1934886956259421</v>
      </c>
      <c r="G747" s="98" t="s">
        <v>634</v>
      </c>
      <c r="H747" s="92"/>
      <c r="I747" s="98" t="s">
        <v>15</v>
      </c>
      <c r="J747" s="78" t="s">
        <v>22</v>
      </c>
      <c r="K747" s="79" t="s">
        <v>27</v>
      </c>
      <c r="L747" s="80">
        <v>596.16233199999999</v>
      </c>
    </row>
    <row r="748" spans="1:12">
      <c r="A748" s="117">
        <v>45221</v>
      </c>
      <c r="B748" s="105" t="s">
        <v>328</v>
      </c>
      <c r="C748" s="93" t="s">
        <v>55</v>
      </c>
      <c r="D748" s="84" t="s">
        <v>6</v>
      </c>
      <c r="E748" s="124">
        <v>4000</v>
      </c>
      <c r="F748" s="134">
        <f t="shared" si="11"/>
        <v>6.6383573915703149</v>
      </c>
      <c r="G748" s="105" t="s">
        <v>167</v>
      </c>
      <c r="H748" s="92"/>
      <c r="I748" s="105" t="s">
        <v>13</v>
      </c>
      <c r="J748" s="78" t="s">
        <v>22</v>
      </c>
      <c r="K748" s="79" t="s">
        <v>759</v>
      </c>
      <c r="L748" s="80">
        <v>602.55870000000004</v>
      </c>
    </row>
    <row r="749" spans="1:12">
      <c r="A749" s="117">
        <v>45221</v>
      </c>
      <c r="B749" s="105" t="s">
        <v>44</v>
      </c>
      <c r="C749" s="93" t="s">
        <v>55</v>
      </c>
      <c r="D749" s="84" t="s">
        <v>6</v>
      </c>
      <c r="E749" s="124">
        <v>1900</v>
      </c>
      <c r="F749" s="134">
        <f t="shared" si="11"/>
        <v>3.1532197609958996</v>
      </c>
      <c r="G749" s="105" t="s">
        <v>61</v>
      </c>
      <c r="H749" s="92"/>
      <c r="I749" s="105" t="s">
        <v>13</v>
      </c>
      <c r="J749" s="78" t="s">
        <v>22</v>
      </c>
      <c r="K749" s="79" t="s">
        <v>759</v>
      </c>
      <c r="L749" s="80">
        <v>602.55870000000004</v>
      </c>
    </row>
    <row r="750" spans="1:12">
      <c r="A750" s="117">
        <v>45221</v>
      </c>
      <c r="B750" s="105" t="s">
        <v>45</v>
      </c>
      <c r="C750" s="91" t="s">
        <v>197</v>
      </c>
      <c r="D750" s="84" t="s">
        <v>6</v>
      </c>
      <c r="E750" s="124">
        <v>5000</v>
      </c>
      <c r="F750" s="134">
        <f t="shared" si="11"/>
        <v>8.2979467394628941</v>
      </c>
      <c r="G750" s="105" t="s">
        <v>61</v>
      </c>
      <c r="H750" s="92"/>
      <c r="I750" s="105" t="s">
        <v>13</v>
      </c>
      <c r="J750" s="78" t="s">
        <v>22</v>
      </c>
      <c r="K750" s="79" t="s">
        <v>759</v>
      </c>
      <c r="L750" s="80">
        <v>602.55870000000004</v>
      </c>
    </row>
    <row r="751" spans="1:12">
      <c r="A751" s="117">
        <v>45221</v>
      </c>
      <c r="B751" s="105" t="s">
        <v>329</v>
      </c>
      <c r="C751" s="93" t="s">
        <v>55</v>
      </c>
      <c r="D751" s="84" t="s">
        <v>6</v>
      </c>
      <c r="E751" s="124">
        <v>17000</v>
      </c>
      <c r="F751" s="134">
        <f t="shared" si="11"/>
        <v>28.213018914173837</v>
      </c>
      <c r="G751" s="105" t="s">
        <v>168</v>
      </c>
      <c r="H751" s="92"/>
      <c r="I751" s="105" t="s">
        <v>13</v>
      </c>
      <c r="J751" s="78" t="s">
        <v>22</v>
      </c>
      <c r="K751" s="79" t="s">
        <v>759</v>
      </c>
      <c r="L751" s="80">
        <v>602.55870000000004</v>
      </c>
    </row>
    <row r="752" spans="1:12">
      <c r="A752" s="117">
        <v>45221</v>
      </c>
      <c r="B752" s="105" t="s">
        <v>353</v>
      </c>
      <c r="C752" s="93" t="s">
        <v>55</v>
      </c>
      <c r="D752" s="84" t="s">
        <v>6</v>
      </c>
      <c r="E752" s="125">
        <v>5000</v>
      </c>
      <c r="F752" s="134">
        <f t="shared" si="11"/>
        <v>8.2979467394628941</v>
      </c>
      <c r="G752" s="105" t="s">
        <v>185</v>
      </c>
      <c r="H752" s="104">
        <v>9</v>
      </c>
      <c r="I752" s="99" t="s">
        <v>25</v>
      </c>
      <c r="J752" s="78" t="s">
        <v>22</v>
      </c>
      <c r="K752" s="79" t="s">
        <v>759</v>
      </c>
      <c r="L752" s="80">
        <v>602.55870000000004</v>
      </c>
    </row>
    <row r="753" spans="1:12">
      <c r="A753" s="117">
        <v>45221</v>
      </c>
      <c r="B753" s="105" t="s">
        <v>354</v>
      </c>
      <c r="C753" s="93" t="s">
        <v>55</v>
      </c>
      <c r="D753" s="84" t="s">
        <v>6</v>
      </c>
      <c r="E753" s="125">
        <v>4000</v>
      </c>
      <c r="F753" s="134">
        <f t="shared" si="11"/>
        <v>6.6383573915703149</v>
      </c>
      <c r="G753" s="105" t="s">
        <v>184</v>
      </c>
      <c r="H753" s="104">
        <v>9</v>
      </c>
      <c r="I753" s="99" t="s">
        <v>25</v>
      </c>
      <c r="J753" s="78" t="s">
        <v>22</v>
      </c>
      <c r="K753" s="79" t="s">
        <v>759</v>
      </c>
      <c r="L753" s="80">
        <v>602.55870000000004</v>
      </c>
    </row>
    <row r="754" spans="1:12">
      <c r="A754" s="117">
        <v>45221</v>
      </c>
      <c r="B754" s="105" t="s">
        <v>752</v>
      </c>
      <c r="C754" s="93" t="s">
        <v>55</v>
      </c>
      <c r="D754" s="84" t="s">
        <v>6</v>
      </c>
      <c r="E754" s="125">
        <v>11000</v>
      </c>
      <c r="F754" s="134">
        <f t="shared" si="11"/>
        <v>18.255482826818366</v>
      </c>
      <c r="G754" s="105" t="s">
        <v>186</v>
      </c>
      <c r="H754" s="104">
        <v>9</v>
      </c>
      <c r="I754" s="99" t="s">
        <v>25</v>
      </c>
      <c r="J754" s="78" t="s">
        <v>22</v>
      </c>
      <c r="K754" s="79" t="s">
        <v>759</v>
      </c>
      <c r="L754" s="80">
        <v>602.55870000000004</v>
      </c>
    </row>
    <row r="755" spans="1:12">
      <c r="A755" s="117">
        <v>45221</v>
      </c>
      <c r="B755" s="105" t="s">
        <v>44</v>
      </c>
      <c r="C755" s="93" t="s">
        <v>55</v>
      </c>
      <c r="D755" s="84" t="s">
        <v>6</v>
      </c>
      <c r="E755" s="125">
        <v>5200</v>
      </c>
      <c r="F755" s="134">
        <f t="shared" si="11"/>
        <v>8.6298646090414088</v>
      </c>
      <c r="G755" s="105" t="s">
        <v>184</v>
      </c>
      <c r="H755" s="104">
        <v>9</v>
      </c>
      <c r="I755" s="99" t="s">
        <v>25</v>
      </c>
      <c r="J755" s="78" t="s">
        <v>22</v>
      </c>
      <c r="K755" s="79" t="s">
        <v>759</v>
      </c>
      <c r="L755" s="80">
        <v>602.55870000000004</v>
      </c>
    </row>
    <row r="756" spans="1:12">
      <c r="A756" s="117">
        <v>45221</v>
      </c>
      <c r="B756" s="105" t="s">
        <v>45</v>
      </c>
      <c r="C756" s="91" t="s">
        <v>197</v>
      </c>
      <c r="D756" s="84" t="s">
        <v>6</v>
      </c>
      <c r="E756" s="125">
        <v>5000</v>
      </c>
      <c r="F756" s="134">
        <f t="shared" si="11"/>
        <v>8.2979467394628941</v>
      </c>
      <c r="G756" s="105" t="s">
        <v>184</v>
      </c>
      <c r="H756" s="104">
        <v>9</v>
      </c>
      <c r="I756" s="99" t="s">
        <v>25</v>
      </c>
      <c r="J756" s="78" t="s">
        <v>22</v>
      </c>
      <c r="K756" s="79" t="s">
        <v>759</v>
      </c>
      <c r="L756" s="80">
        <v>602.55870000000004</v>
      </c>
    </row>
    <row r="757" spans="1:12">
      <c r="A757" s="117">
        <v>45221</v>
      </c>
      <c r="B757" s="105" t="s">
        <v>240</v>
      </c>
      <c r="C757" s="91" t="s">
        <v>49</v>
      </c>
      <c r="D757" s="84" t="s">
        <v>6</v>
      </c>
      <c r="E757" s="125">
        <v>2200</v>
      </c>
      <c r="F757" s="134">
        <f t="shared" si="11"/>
        <v>3.6510965653636731</v>
      </c>
      <c r="G757" s="105" t="s">
        <v>184</v>
      </c>
      <c r="H757" s="104">
        <v>9</v>
      </c>
      <c r="I757" s="99" t="s">
        <v>25</v>
      </c>
      <c r="J757" s="78" t="s">
        <v>22</v>
      </c>
      <c r="K757" s="79" t="s">
        <v>759</v>
      </c>
      <c r="L757" s="80">
        <v>602.55870000000004</v>
      </c>
    </row>
    <row r="758" spans="1:12">
      <c r="A758" s="117">
        <v>45221</v>
      </c>
      <c r="B758" s="105" t="s">
        <v>44</v>
      </c>
      <c r="C758" s="93" t="s">
        <v>55</v>
      </c>
      <c r="D758" s="97" t="s">
        <v>10</v>
      </c>
      <c r="E758" s="131">
        <v>2800</v>
      </c>
      <c r="F758" s="134">
        <f t="shared" si="11"/>
        <v>4.6967073391010556</v>
      </c>
      <c r="G758" s="98" t="s">
        <v>58</v>
      </c>
      <c r="H758" s="92"/>
      <c r="I758" s="105" t="s">
        <v>15</v>
      </c>
      <c r="J758" s="78" t="s">
        <v>22</v>
      </c>
      <c r="K758" s="79" t="s">
        <v>27</v>
      </c>
      <c r="L758" s="80">
        <v>596.16233199999999</v>
      </c>
    </row>
    <row r="759" spans="1:12">
      <c r="A759" s="117">
        <v>45221</v>
      </c>
      <c r="B759" s="91" t="s">
        <v>18</v>
      </c>
      <c r="C759" s="98" t="s">
        <v>39</v>
      </c>
      <c r="D759" s="84" t="s">
        <v>6</v>
      </c>
      <c r="E759" s="127">
        <v>2500</v>
      </c>
      <c r="F759" s="134">
        <f t="shared" si="11"/>
        <v>4.148973369731447</v>
      </c>
      <c r="G759" s="98" t="s">
        <v>635</v>
      </c>
      <c r="H759" s="92"/>
      <c r="I759" s="98" t="s">
        <v>13</v>
      </c>
      <c r="J759" s="78" t="s">
        <v>22</v>
      </c>
      <c r="K759" s="79" t="s">
        <v>759</v>
      </c>
      <c r="L759" s="80">
        <v>602.55870000000004</v>
      </c>
    </row>
    <row r="760" spans="1:12">
      <c r="A760" s="117">
        <v>45221</v>
      </c>
      <c r="B760" s="91" t="s">
        <v>18</v>
      </c>
      <c r="C760" s="98" t="s">
        <v>39</v>
      </c>
      <c r="D760" s="84" t="s">
        <v>6</v>
      </c>
      <c r="E760" s="127">
        <v>2500</v>
      </c>
      <c r="F760" s="134">
        <f t="shared" si="11"/>
        <v>4.148973369731447</v>
      </c>
      <c r="G760" s="98" t="s">
        <v>636</v>
      </c>
      <c r="H760" s="92"/>
      <c r="I760" s="98" t="s">
        <v>25</v>
      </c>
      <c r="J760" s="78" t="s">
        <v>22</v>
      </c>
      <c r="K760" s="79" t="s">
        <v>759</v>
      </c>
      <c r="L760" s="80">
        <v>602.55870000000004</v>
      </c>
    </row>
    <row r="761" spans="1:12">
      <c r="A761" s="117">
        <v>45222</v>
      </c>
      <c r="B761" s="120" t="s">
        <v>392</v>
      </c>
      <c r="C761" s="93" t="s">
        <v>47</v>
      </c>
      <c r="D761" s="97" t="s">
        <v>8</v>
      </c>
      <c r="E761" s="123">
        <v>10000</v>
      </c>
      <c r="F761" s="134">
        <f t="shared" si="11"/>
        <v>16.773954782503768</v>
      </c>
      <c r="G761" s="98" t="s">
        <v>62</v>
      </c>
      <c r="H761" s="92"/>
      <c r="I761" s="99" t="s">
        <v>14</v>
      </c>
      <c r="J761" s="78" t="s">
        <v>22</v>
      </c>
      <c r="K761" s="79" t="s">
        <v>198</v>
      </c>
      <c r="L761" s="80">
        <v>596.16233199999999</v>
      </c>
    </row>
    <row r="762" spans="1:12">
      <c r="A762" s="117">
        <v>45222</v>
      </c>
      <c r="B762" s="121" t="s">
        <v>164</v>
      </c>
      <c r="C762" s="93" t="s">
        <v>47</v>
      </c>
      <c r="D762" s="97" t="s">
        <v>8</v>
      </c>
      <c r="E762" s="123">
        <v>7000</v>
      </c>
      <c r="F762" s="134">
        <f t="shared" si="11"/>
        <v>11.74176834775264</v>
      </c>
      <c r="G762" s="98" t="s">
        <v>62</v>
      </c>
      <c r="H762" s="92"/>
      <c r="I762" s="99" t="s">
        <v>14</v>
      </c>
      <c r="J762" s="78" t="s">
        <v>22</v>
      </c>
      <c r="K762" s="79" t="s">
        <v>198</v>
      </c>
      <c r="L762" s="80">
        <v>596.16233199999999</v>
      </c>
    </row>
    <row r="763" spans="1:12">
      <c r="A763" s="117">
        <v>45222</v>
      </c>
      <c r="B763" s="121" t="s">
        <v>164</v>
      </c>
      <c r="C763" s="93" t="s">
        <v>47</v>
      </c>
      <c r="D763" s="97" t="s">
        <v>8</v>
      </c>
      <c r="E763" s="123">
        <v>7000</v>
      </c>
      <c r="F763" s="134">
        <f t="shared" si="11"/>
        <v>11.74176834775264</v>
      </c>
      <c r="G763" s="98" t="s">
        <v>62</v>
      </c>
      <c r="H763" s="92"/>
      <c r="I763" s="99" t="s">
        <v>14</v>
      </c>
      <c r="J763" s="78" t="s">
        <v>22</v>
      </c>
      <c r="K763" s="79" t="s">
        <v>198</v>
      </c>
      <c r="L763" s="80">
        <v>596.16233199999999</v>
      </c>
    </row>
    <row r="764" spans="1:12">
      <c r="A764" s="117">
        <v>45222</v>
      </c>
      <c r="B764" s="121" t="s">
        <v>44</v>
      </c>
      <c r="C764" s="93" t="s">
        <v>55</v>
      </c>
      <c r="D764" s="97" t="s">
        <v>8</v>
      </c>
      <c r="E764" s="123">
        <v>1600</v>
      </c>
      <c r="F764" s="134">
        <f t="shared" si="11"/>
        <v>2.6838327652006031</v>
      </c>
      <c r="G764" s="98" t="s">
        <v>62</v>
      </c>
      <c r="H764" s="92"/>
      <c r="I764" s="99" t="s">
        <v>14</v>
      </c>
      <c r="J764" s="78" t="s">
        <v>22</v>
      </c>
      <c r="K764" s="79" t="s">
        <v>198</v>
      </c>
      <c r="L764" s="80">
        <v>596.16233199999999</v>
      </c>
    </row>
    <row r="765" spans="1:12">
      <c r="A765" s="117">
        <v>45222</v>
      </c>
      <c r="B765" s="121" t="s">
        <v>393</v>
      </c>
      <c r="C765" s="93" t="s">
        <v>11</v>
      </c>
      <c r="D765" s="97" t="s">
        <v>116</v>
      </c>
      <c r="E765" s="123">
        <v>21300</v>
      </c>
      <c r="F765" s="134">
        <f t="shared" si="11"/>
        <v>35.728523686733027</v>
      </c>
      <c r="G765" s="98" t="s">
        <v>74</v>
      </c>
      <c r="H765" s="92"/>
      <c r="I765" s="99" t="s">
        <v>14</v>
      </c>
      <c r="J765" s="78" t="s">
        <v>22</v>
      </c>
      <c r="K765" s="79" t="s">
        <v>198</v>
      </c>
      <c r="L765" s="80">
        <v>596.16233199999999</v>
      </c>
    </row>
    <row r="766" spans="1:12">
      <c r="A766" s="117">
        <v>45222</v>
      </c>
      <c r="B766" s="121" t="s">
        <v>393</v>
      </c>
      <c r="C766" s="93" t="s">
        <v>11</v>
      </c>
      <c r="D766" s="97" t="s">
        <v>116</v>
      </c>
      <c r="E766" s="123">
        <v>26500</v>
      </c>
      <c r="F766" s="134">
        <f t="shared" si="11"/>
        <v>44.450980173634989</v>
      </c>
      <c r="G766" s="98" t="s">
        <v>100</v>
      </c>
      <c r="H766" s="92"/>
      <c r="I766" s="99" t="s">
        <v>14</v>
      </c>
      <c r="J766" s="78" t="s">
        <v>22</v>
      </c>
      <c r="K766" s="79" t="s">
        <v>198</v>
      </c>
      <c r="L766" s="80">
        <v>596.16233199999999</v>
      </c>
    </row>
    <row r="767" spans="1:12">
      <c r="A767" s="117">
        <v>45222</v>
      </c>
      <c r="B767" s="105" t="s">
        <v>44</v>
      </c>
      <c r="C767" s="93" t="s">
        <v>55</v>
      </c>
      <c r="D767" s="97" t="s">
        <v>7</v>
      </c>
      <c r="E767" s="110">
        <v>1900</v>
      </c>
      <c r="F767" s="134">
        <f t="shared" si="11"/>
        <v>3.1870514086757162</v>
      </c>
      <c r="G767" s="111" t="s">
        <v>63</v>
      </c>
      <c r="H767" s="92"/>
      <c r="I767" s="77" t="s">
        <v>20</v>
      </c>
      <c r="J767" s="78" t="s">
        <v>22</v>
      </c>
      <c r="K767" s="79" t="s">
        <v>198</v>
      </c>
      <c r="L767" s="80">
        <v>596.16233199999999</v>
      </c>
    </row>
    <row r="768" spans="1:12">
      <c r="A768" s="117">
        <v>45222</v>
      </c>
      <c r="B768" s="114" t="s">
        <v>44</v>
      </c>
      <c r="C768" s="93" t="s">
        <v>55</v>
      </c>
      <c r="D768" s="97" t="s">
        <v>9</v>
      </c>
      <c r="E768" s="123">
        <v>2900</v>
      </c>
      <c r="F768" s="134">
        <f t="shared" si="11"/>
        <v>4.8644468869260935</v>
      </c>
      <c r="G768" s="98" t="s">
        <v>85</v>
      </c>
      <c r="H768" s="92"/>
      <c r="I768" s="99" t="s">
        <v>17</v>
      </c>
      <c r="J768" s="78" t="s">
        <v>22</v>
      </c>
      <c r="K768" s="79" t="s">
        <v>27</v>
      </c>
      <c r="L768" s="80">
        <v>596.16233199999999</v>
      </c>
    </row>
    <row r="769" spans="1:12">
      <c r="A769" s="117">
        <v>45222</v>
      </c>
      <c r="B769" s="105" t="s">
        <v>44</v>
      </c>
      <c r="C769" s="93" t="s">
        <v>55</v>
      </c>
      <c r="D769" s="84" t="s">
        <v>6</v>
      </c>
      <c r="E769" s="126">
        <v>1950</v>
      </c>
      <c r="F769" s="134">
        <f t="shared" si="11"/>
        <v>3.2361992283905283</v>
      </c>
      <c r="G769" s="82" t="s">
        <v>130</v>
      </c>
      <c r="H769" s="92"/>
      <c r="I769" s="82" t="s">
        <v>124</v>
      </c>
      <c r="J769" s="78" t="s">
        <v>22</v>
      </c>
      <c r="K769" s="79" t="s">
        <v>759</v>
      </c>
      <c r="L769" s="80">
        <v>602.55870000000004</v>
      </c>
    </row>
    <row r="770" spans="1:12">
      <c r="A770" s="117">
        <v>45222</v>
      </c>
      <c r="B770" s="105" t="s">
        <v>44</v>
      </c>
      <c r="C770" s="93" t="s">
        <v>55</v>
      </c>
      <c r="D770" s="97" t="s">
        <v>7</v>
      </c>
      <c r="E770" s="124">
        <v>1200</v>
      </c>
      <c r="F770" s="134">
        <f t="shared" ref="F770:F833" si="12">E770/L770</f>
        <v>2.0128745739004525</v>
      </c>
      <c r="G770" s="105" t="s">
        <v>387</v>
      </c>
      <c r="H770" s="92"/>
      <c r="I770" s="98" t="s">
        <v>241</v>
      </c>
      <c r="J770" s="78" t="s">
        <v>22</v>
      </c>
      <c r="K770" s="79" t="s">
        <v>198</v>
      </c>
      <c r="L770" s="80">
        <v>596.16233199999999</v>
      </c>
    </row>
    <row r="771" spans="1:12">
      <c r="A771" s="117">
        <v>45222</v>
      </c>
      <c r="B771" s="105" t="s">
        <v>44</v>
      </c>
      <c r="C771" s="93" t="s">
        <v>55</v>
      </c>
      <c r="D771" s="84" t="s">
        <v>6</v>
      </c>
      <c r="E771" s="125">
        <v>1000</v>
      </c>
      <c r="F771" s="134">
        <f t="shared" si="12"/>
        <v>1.6595893478925787</v>
      </c>
      <c r="G771" s="105" t="s">
        <v>364</v>
      </c>
      <c r="H771" s="104"/>
      <c r="I771" s="105" t="s">
        <v>209</v>
      </c>
      <c r="J771" s="78" t="s">
        <v>22</v>
      </c>
      <c r="K771" s="79" t="s">
        <v>759</v>
      </c>
      <c r="L771" s="80">
        <v>602.55870000000004</v>
      </c>
    </row>
    <row r="772" spans="1:12">
      <c r="A772" s="117">
        <v>45222</v>
      </c>
      <c r="B772" s="105" t="s">
        <v>44</v>
      </c>
      <c r="C772" s="93" t="s">
        <v>55</v>
      </c>
      <c r="D772" s="84" t="s">
        <v>6</v>
      </c>
      <c r="E772" s="124">
        <v>1900</v>
      </c>
      <c r="F772" s="134">
        <f t="shared" si="12"/>
        <v>3.1532197609958996</v>
      </c>
      <c r="G772" s="105" t="s">
        <v>61</v>
      </c>
      <c r="H772" s="92"/>
      <c r="I772" s="105" t="s">
        <v>13</v>
      </c>
      <c r="J772" s="78" t="s">
        <v>22</v>
      </c>
      <c r="K772" s="79" t="s">
        <v>759</v>
      </c>
      <c r="L772" s="80">
        <v>602.55870000000004</v>
      </c>
    </row>
    <row r="773" spans="1:12">
      <c r="A773" s="117">
        <v>45222</v>
      </c>
      <c r="B773" s="105" t="s">
        <v>44</v>
      </c>
      <c r="C773" s="93" t="s">
        <v>55</v>
      </c>
      <c r="D773" s="84" t="s">
        <v>6</v>
      </c>
      <c r="E773" s="125">
        <v>1950</v>
      </c>
      <c r="F773" s="134">
        <f t="shared" si="12"/>
        <v>3.2361992283905283</v>
      </c>
      <c r="G773" s="105" t="s">
        <v>60</v>
      </c>
      <c r="H773" s="104"/>
      <c r="I773" s="99" t="s">
        <v>25</v>
      </c>
      <c r="J773" s="78" t="s">
        <v>22</v>
      </c>
      <c r="K773" s="79" t="s">
        <v>759</v>
      </c>
      <c r="L773" s="80">
        <v>602.55870000000004</v>
      </c>
    </row>
    <row r="774" spans="1:12">
      <c r="A774" s="117">
        <v>45222</v>
      </c>
      <c r="B774" s="105" t="s">
        <v>44</v>
      </c>
      <c r="C774" s="93" t="s">
        <v>55</v>
      </c>
      <c r="D774" s="84" t="s">
        <v>6</v>
      </c>
      <c r="E774" s="125">
        <v>1900</v>
      </c>
      <c r="F774" s="134">
        <f t="shared" si="12"/>
        <v>3.1532197609958996</v>
      </c>
      <c r="G774" s="98" t="s">
        <v>59</v>
      </c>
      <c r="H774" s="92"/>
      <c r="I774" s="99" t="s">
        <v>43</v>
      </c>
      <c r="J774" s="78" t="s">
        <v>22</v>
      </c>
      <c r="K774" s="79" t="s">
        <v>759</v>
      </c>
      <c r="L774" s="80">
        <v>602.55870000000004</v>
      </c>
    </row>
    <row r="775" spans="1:12">
      <c r="A775" s="117">
        <v>45222</v>
      </c>
      <c r="B775" s="105" t="s">
        <v>44</v>
      </c>
      <c r="C775" s="93" t="s">
        <v>55</v>
      </c>
      <c r="D775" s="84" t="s">
        <v>6</v>
      </c>
      <c r="E775" s="131">
        <v>1800</v>
      </c>
      <c r="F775" s="134">
        <f t="shared" si="12"/>
        <v>2.9872608262066414</v>
      </c>
      <c r="G775" s="91" t="s">
        <v>106</v>
      </c>
      <c r="H775" s="135"/>
      <c r="I775" s="99" t="s">
        <v>105</v>
      </c>
      <c r="J775" s="78" t="s">
        <v>22</v>
      </c>
      <c r="K775" s="79" t="s">
        <v>759</v>
      </c>
      <c r="L775" s="80">
        <v>602.55870000000004</v>
      </c>
    </row>
    <row r="776" spans="1:12">
      <c r="A776" s="117">
        <v>45222</v>
      </c>
      <c r="B776" s="82" t="s">
        <v>44</v>
      </c>
      <c r="C776" s="93" t="s">
        <v>55</v>
      </c>
      <c r="D776" s="107" t="s">
        <v>9</v>
      </c>
      <c r="E776" s="108">
        <v>1800</v>
      </c>
      <c r="F776" s="134">
        <f t="shared" si="12"/>
        <v>3.0193118608506784</v>
      </c>
      <c r="G776" s="107" t="s">
        <v>57</v>
      </c>
      <c r="H776" s="92"/>
      <c r="I776" s="107" t="s">
        <v>16</v>
      </c>
      <c r="J776" s="78" t="s">
        <v>22</v>
      </c>
      <c r="K776" s="79" t="s">
        <v>27</v>
      </c>
      <c r="L776" s="80">
        <v>596.16233199999999</v>
      </c>
    </row>
    <row r="777" spans="1:12">
      <c r="A777" s="117">
        <v>45222</v>
      </c>
      <c r="B777" s="105" t="s">
        <v>44</v>
      </c>
      <c r="C777" s="93" t="s">
        <v>55</v>
      </c>
      <c r="D777" s="97" t="s">
        <v>7</v>
      </c>
      <c r="E777" s="124">
        <v>1500</v>
      </c>
      <c r="F777" s="134">
        <f t="shared" si="12"/>
        <v>2.5160932173755652</v>
      </c>
      <c r="G777" s="105" t="s">
        <v>93</v>
      </c>
      <c r="H777" s="92"/>
      <c r="I777" s="105" t="s">
        <v>56</v>
      </c>
      <c r="J777" s="78" t="s">
        <v>22</v>
      </c>
      <c r="K777" s="79" t="s">
        <v>198</v>
      </c>
      <c r="L777" s="80">
        <v>596.16233199999999</v>
      </c>
    </row>
    <row r="778" spans="1:12">
      <c r="A778" s="117">
        <v>45222</v>
      </c>
      <c r="B778" s="105" t="s">
        <v>175</v>
      </c>
      <c r="C778" s="93" t="s">
        <v>55</v>
      </c>
      <c r="D778" s="97" t="s">
        <v>7</v>
      </c>
      <c r="E778" s="124">
        <v>1500</v>
      </c>
      <c r="F778" s="134">
        <f t="shared" si="12"/>
        <v>2.5160932173755652</v>
      </c>
      <c r="G778" s="105" t="s">
        <v>179</v>
      </c>
      <c r="H778" s="92"/>
      <c r="I778" s="105" t="s">
        <v>12</v>
      </c>
      <c r="J778" s="78" t="s">
        <v>22</v>
      </c>
      <c r="K778" s="79" t="s">
        <v>198</v>
      </c>
      <c r="L778" s="80">
        <v>596.16233199999999</v>
      </c>
    </row>
    <row r="779" spans="1:12">
      <c r="A779" s="117">
        <v>45222</v>
      </c>
      <c r="B779" s="105" t="s">
        <v>46</v>
      </c>
      <c r="C779" s="91" t="s">
        <v>197</v>
      </c>
      <c r="D779" s="97" t="s">
        <v>7</v>
      </c>
      <c r="E779" s="124">
        <v>10000</v>
      </c>
      <c r="F779" s="134">
        <f t="shared" si="12"/>
        <v>16.773954782503768</v>
      </c>
      <c r="G779" s="105" t="s">
        <v>180</v>
      </c>
      <c r="H779" s="92"/>
      <c r="I779" s="105" t="s">
        <v>12</v>
      </c>
      <c r="J779" s="78" t="s">
        <v>22</v>
      </c>
      <c r="K779" s="79" t="s">
        <v>198</v>
      </c>
      <c r="L779" s="80">
        <v>596.16233199999999</v>
      </c>
    </row>
    <row r="780" spans="1:12">
      <c r="A780" s="117">
        <v>45222</v>
      </c>
      <c r="B780" s="105" t="s">
        <v>45</v>
      </c>
      <c r="C780" s="91" t="s">
        <v>197</v>
      </c>
      <c r="D780" s="97" t="s">
        <v>7</v>
      </c>
      <c r="E780" s="124">
        <v>5000</v>
      </c>
      <c r="F780" s="134">
        <f t="shared" si="12"/>
        <v>8.3869773912518841</v>
      </c>
      <c r="G780" s="105" t="s">
        <v>131</v>
      </c>
      <c r="H780" s="92"/>
      <c r="I780" s="105" t="s">
        <v>12</v>
      </c>
      <c r="J780" s="78" t="s">
        <v>22</v>
      </c>
      <c r="K780" s="79" t="s">
        <v>198</v>
      </c>
      <c r="L780" s="80">
        <v>596.16233199999999</v>
      </c>
    </row>
    <row r="781" spans="1:12">
      <c r="A781" s="117">
        <v>45222</v>
      </c>
      <c r="B781" s="105" t="s">
        <v>44</v>
      </c>
      <c r="C781" s="93" t="s">
        <v>55</v>
      </c>
      <c r="D781" s="97" t="s">
        <v>7</v>
      </c>
      <c r="E781" s="124">
        <v>2000</v>
      </c>
      <c r="F781" s="134">
        <f t="shared" si="12"/>
        <v>3.3547909565007541</v>
      </c>
      <c r="G781" s="105" t="s">
        <v>131</v>
      </c>
      <c r="H781" s="92"/>
      <c r="I781" s="105" t="s">
        <v>12</v>
      </c>
      <c r="J781" s="78" t="s">
        <v>22</v>
      </c>
      <c r="K781" s="79" t="s">
        <v>198</v>
      </c>
      <c r="L781" s="80">
        <v>596.16233199999999</v>
      </c>
    </row>
    <row r="782" spans="1:12">
      <c r="A782" s="117">
        <v>45222</v>
      </c>
      <c r="B782" s="105" t="s">
        <v>44</v>
      </c>
      <c r="C782" s="93" t="s">
        <v>55</v>
      </c>
      <c r="D782" s="97" t="s">
        <v>10</v>
      </c>
      <c r="E782" s="131">
        <v>1900</v>
      </c>
      <c r="F782" s="134">
        <f t="shared" si="12"/>
        <v>3.1870514086757162</v>
      </c>
      <c r="G782" s="98" t="s">
        <v>137</v>
      </c>
      <c r="H782" s="92"/>
      <c r="I782" s="99" t="s">
        <v>136</v>
      </c>
      <c r="J782" s="78" t="s">
        <v>22</v>
      </c>
      <c r="K782" s="79" t="s">
        <v>27</v>
      </c>
      <c r="L782" s="80">
        <v>596.16233199999999</v>
      </c>
    </row>
    <row r="783" spans="1:12">
      <c r="A783" s="117">
        <v>45222</v>
      </c>
      <c r="B783" s="105" t="s">
        <v>44</v>
      </c>
      <c r="C783" s="93" t="s">
        <v>55</v>
      </c>
      <c r="D783" s="97" t="s">
        <v>10</v>
      </c>
      <c r="E783" s="131">
        <v>2500</v>
      </c>
      <c r="F783" s="134">
        <f t="shared" si="12"/>
        <v>4.1934886956259421</v>
      </c>
      <c r="G783" s="98" t="s">
        <v>58</v>
      </c>
      <c r="H783" s="92"/>
      <c r="I783" s="105" t="s">
        <v>15</v>
      </c>
      <c r="J783" s="78" t="s">
        <v>22</v>
      </c>
      <c r="K783" s="79" t="s">
        <v>27</v>
      </c>
      <c r="L783" s="80">
        <v>596.16233199999999</v>
      </c>
    </row>
    <row r="784" spans="1:12">
      <c r="A784" s="117">
        <v>45222</v>
      </c>
      <c r="B784" s="105" t="s">
        <v>282</v>
      </c>
      <c r="C784" s="105" t="s">
        <v>48</v>
      </c>
      <c r="D784" s="97" t="s">
        <v>10</v>
      </c>
      <c r="E784" s="123">
        <v>12000</v>
      </c>
      <c r="F784" s="134">
        <f t="shared" si="12"/>
        <v>20.128745739004522</v>
      </c>
      <c r="G784" s="98" t="s">
        <v>293</v>
      </c>
      <c r="H784" s="92"/>
      <c r="I784" s="105" t="s">
        <v>15</v>
      </c>
      <c r="J784" s="78" t="s">
        <v>22</v>
      </c>
      <c r="K784" s="79" t="s">
        <v>27</v>
      </c>
      <c r="L784" s="80">
        <v>596.16233199999999</v>
      </c>
    </row>
    <row r="785" spans="1:12">
      <c r="A785" s="117">
        <v>45222</v>
      </c>
      <c r="B785" s="91" t="s">
        <v>18</v>
      </c>
      <c r="C785" s="98" t="s">
        <v>39</v>
      </c>
      <c r="D785" s="109" t="s">
        <v>9</v>
      </c>
      <c r="E785" s="127">
        <v>5000</v>
      </c>
      <c r="F785" s="134">
        <f t="shared" si="12"/>
        <v>8.3869773912518841</v>
      </c>
      <c r="G785" s="98" t="s">
        <v>637</v>
      </c>
      <c r="H785" s="92"/>
      <c r="I785" s="98" t="s">
        <v>17</v>
      </c>
      <c r="J785" s="78" t="s">
        <v>22</v>
      </c>
      <c r="K785" s="79" t="s">
        <v>27</v>
      </c>
      <c r="L785" s="80">
        <v>596.16233199999999</v>
      </c>
    </row>
    <row r="786" spans="1:12">
      <c r="A786" s="117">
        <v>45222</v>
      </c>
      <c r="B786" s="91" t="s">
        <v>18</v>
      </c>
      <c r="C786" s="98" t="s">
        <v>39</v>
      </c>
      <c r="D786" s="109" t="s">
        <v>9</v>
      </c>
      <c r="E786" s="127">
        <v>5000</v>
      </c>
      <c r="F786" s="134">
        <f t="shared" si="12"/>
        <v>8.3869773912518841</v>
      </c>
      <c r="G786" s="98" t="s">
        <v>638</v>
      </c>
      <c r="H786" s="92"/>
      <c r="I786" s="98" t="s">
        <v>16</v>
      </c>
      <c r="J786" s="78" t="s">
        <v>22</v>
      </c>
      <c r="K786" s="79" t="s">
        <v>27</v>
      </c>
      <c r="L786" s="80">
        <v>596.16233199999999</v>
      </c>
    </row>
    <row r="787" spans="1:12">
      <c r="A787" s="117">
        <v>45222</v>
      </c>
      <c r="B787" s="91" t="s">
        <v>18</v>
      </c>
      <c r="C787" s="98" t="s">
        <v>39</v>
      </c>
      <c r="D787" s="109" t="s">
        <v>7</v>
      </c>
      <c r="E787" s="127">
        <v>5000</v>
      </c>
      <c r="F787" s="134">
        <f t="shared" si="12"/>
        <v>8.3869773912518841</v>
      </c>
      <c r="G787" s="98" t="s">
        <v>639</v>
      </c>
      <c r="H787" s="92"/>
      <c r="I787" s="77" t="s">
        <v>20</v>
      </c>
      <c r="J787" s="78" t="s">
        <v>22</v>
      </c>
      <c r="K787" s="79" t="s">
        <v>198</v>
      </c>
      <c r="L787" s="80">
        <v>596.16233199999999</v>
      </c>
    </row>
    <row r="788" spans="1:12">
      <c r="A788" s="117">
        <v>45222</v>
      </c>
      <c r="B788" s="91" t="s">
        <v>18</v>
      </c>
      <c r="C788" s="98" t="s">
        <v>39</v>
      </c>
      <c r="D788" s="84" t="s">
        <v>6</v>
      </c>
      <c r="E788" s="127">
        <v>5000</v>
      </c>
      <c r="F788" s="134">
        <f t="shared" si="12"/>
        <v>8.2979467394628941</v>
      </c>
      <c r="G788" s="98" t="s">
        <v>640</v>
      </c>
      <c r="H788" s="92"/>
      <c r="I788" s="98" t="s">
        <v>13</v>
      </c>
      <c r="J788" s="78" t="s">
        <v>22</v>
      </c>
      <c r="K788" s="79" t="s">
        <v>759</v>
      </c>
      <c r="L788" s="80">
        <v>602.55870000000004</v>
      </c>
    </row>
    <row r="789" spans="1:12">
      <c r="A789" s="117">
        <v>45222</v>
      </c>
      <c r="B789" s="91" t="s">
        <v>18</v>
      </c>
      <c r="C789" s="98" t="s">
        <v>39</v>
      </c>
      <c r="D789" s="109" t="s">
        <v>8</v>
      </c>
      <c r="E789" s="127">
        <v>2500</v>
      </c>
      <c r="F789" s="134">
        <f t="shared" si="12"/>
        <v>4.1934886956259421</v>
      </c>
      <c r="G789" s="98" t="s">
        <v>641</v>
      </c>
      <c r="H789" s="92"/>
      <c r="I789" s="98" t="s">
        <v>14</v>
      </c>
      <c r="J789" s="78" t="s">
        <v>22</v>
      </c>
      <c r="K789" s="79" t="s">
        <v>198</v>
      </c>
      <c r="L789" s="80">
        <v>596.16233199999999</v>
      </c>
    </row>
    <row r="790" spans="1:12">
      <c r="A790" s="117">
        <v>45222</v>
      </c>
      <c r="B790" s="91" t="s">
        <v>18</v>
      </c>
      <c r="C790" s="98" t="s">
        <v>39</v>
      </c>
      <c r="D790" s="109" t="s">
        <v>7</v>
      </c>
      <c r="E790" s="127">
        <v>2500</v>
      </c>
      <c r="F790" s="134">
        <f t="shared" si="12"/>
        <v>4.1934886956259421</v>
      </c>
      <c r="G790" s="98" t="s">
        <v>642</v>
      </c>
      <c r="H790" s="92"/>
      <c r="I790" s="98" t="s">
        <v>12</v>
      </c>
      <c r="J790" s="78" t="s">
        <v>22</v>
      </c>
      <c r="K790" s="79" t="s">
        <v>198</v>
      </c>
      <c r="L790" s="80">
        <v>596.16233199999999</v>
      </c>
    </row>
    <row r="791" spans="1:12">
      <c r="A791" s="117">
        <v>45222</v>
      </c>
      <c r="B791" s="91" t="s">
        <v>18</v>
      </c>
      <c r="C791" s="98" t="s">
        <v>39</v>
      </c>
      <c r="D791" s="109" t="s">
        <v>7</v>
      </c>
      <c r="E791" s="127">
        <v>2500</v>
      </c>
      <c r="F791" s="134">
        <f t="shared" si="12"/>
        <v>4.1934886956259421</v>
      </c>
      <c r="G791" s="98" t="s">
        <v>643</v>
      </c>
      <c r="H791" s="92"/>
      <c r="I791" s="98" t="s">
        <v>56</v>
      </c>
      <c r="J791" s="78" t="s">
        <v>22</v>
      </c>
      <c r="K791" s="79" t="s">
        <v>198</v>
      </c>
      <c r="L791" s="80">
        <v>596.16233199999999</v>
      </c>
    </row>
    <row r="792" spans="1:12">
      <c r="A792" s="117">
        <v>45222</v>
      </c>
      <c r="B792" s="91" t="s">
        <v>18</v>
      </c>
      <c r="C792" s="98" t="s">
        <v>39</v>
      </c>
      <c r="D792" s="109" t="s">
        <v>7</v>
      </c>
      <c r="E792" s="127">
        <v>2500</v>
      </c>
      <c r="F792" s="134">
        <f t="shared" si="12"/>
        <v>4.1934886956259421</v>
      </c>
      <c r="G792" s="98" t="s">
        <v>644</v>
      </c>
      <c r="H792" s="92"/>
      <c r="I792" s="98" t="s">
        <v>241</v>
      </c>
      <c r="J792" s="78" t="s">
        <v>22</v>
      </c>
      <c r="K792" s="79" t="s">
        <v>198</v>
      </c>
      <c r="L792" s="80">
        <v>596.16233199999999</v>
      </c>
    </row>
    <row r="793" spans="1:12">
      <c r="A793" s="117">
        <v>45222</v>
      </c>
      <c r="B793" s="91" t="s">
        <v>18</v>
      </c>
      <c r="C793" s="98" t="s">
        <v>39</v>
      </c>
      <c r="D793" s="84" t="s">
        <v>6</v>
      </c>
      <c r="E793" s="127">
        <v>2500</v>
      </c>
      <c r="F793" s="134">
        <f t="shared" si="12"/>
        <v>4.148973369731447</v>
      </c>
      <c r="G793" s="98" t="s">
        <v>645</v>
      </c>
      <c r="H793" s="92"/>
      <c r="I793" s="98" t="s">
        <v>25</v>
      </c>
      <c r="J793" s="78" t="s">
        <v>22</v>
      </c>
      <c r="K793" s="79" t="s">
        <v>759</v>
      </c>
      <c r="L793" s="80">
        <v>602.55870000000004</v>
      </c>
    </row>
    <row r="794" spans="1:12">
      <c r="A794" s="117">
        <v>45222</v>
      </c>
      <c r="B794" s="91" t="s">
        <v>18</v>
      </c>
      <c r="C794" s="98" t="s">
        <v>39</v>
      </c>
      <c r="D794" s="84" t="s">
        <v>6</v>
      </c>
      <c r="E794" s="127">
        <v>2500</v>
      </c>
      <c r="F794" s="134">
        <f t="shared" si="12"/>
        <v>4.148973369731447</v>
      </c>
      <c r="G794" s="98" t="s">
        <v>646</v>
      </c>
      <c r="H794" s="92"/>
      <c r="I794" s="98" t="s">
        <v>105</v>
      </c>
      <c r="J794" s="78" t="s">
        <v>22</v>
      </c>
      <c r="K794" s="79" t="s">
        <v>759</v>
      </c>
      <c r="L794" s="80">
        <v>602.55870000000004</v>
      </c>
    </row>
    <row r="795" spans="1:12">
      <c r="A795" s="117">
        <v>45222</v>
      </c>
      <c r="B795" s="91" t="s">
        <v>18</v>
      </c>
      <c r="C795" s="98" t="s">
        <v>39</v>
      </c>
      <c r="D795" s="84" t="s">
        <v>6</v>
      </c>
      <c r="E795" s="127">
        <v>2500</v>
      </c>
      <c r="F795" s="134">
        <f t="shared" si="12"/>
        <v>4.148973369731447</v>
      </c>
      <c r="G795" s="98" t="s">
        <v>647</v>
      </c>
      <c r="H795" s="92"/>
      <c r="I795" s="98" t="s">
        <v>124</v>
      </c>
      <c r="J795" s="78" t="s">
        <v>22</v>
      </c>
      <c r="K795" s="79" t="s">
        <v>759</v>
      </c>
      <c r="L795" s="80">
        <v>602.55870000000004</v>
      </c>
    </row>
    <row r="796" spans="1:12">
      <c r="A796" s="117">
        <v>45222</v>
      </c>
      <c r="B796" s="91" t="s">
        <v>18</v>
      </c>
      <c r="C796" s="98" t="s">
        <v>39</v>
      </c>
      <c r="D796" s="84" t="s">
        <v>6</v>
      </c>
      <c r="E796" s="127">
        <v>2500</v>
      </c>
      <c r="F796" s="134">
        <f t="shared" si="12"/>
        <v>4.148973369731447</v>
      </c>
      <c r="G796" s="98" t="s">
        <v>648</v>
      </c>
      <c r="H796" s="92"/>
      <c r="I796" s="98" t="s">
        <v>209</v>
      </c>
      <c r="J796" s="78" t="s">
        <v>22</v>
      </c>
      <c r="K796" s="79" t="s">
        <v>759</v>
      </c>
      <c r="L796" s="80">
        <v>602.55870000000004</v>
      </c>
    </row>
    <row r="797" spans="1:12">
      <c r="A797" s="117">
        <v>45222</v>
      </c>
      <c r="B797" s="91" t="s">
        <v>18</v>
      </c>
      <c r="C797" s="98" t="s">
        <v>39</v>
      </c>
      <c r="D797" s="84" t="s">
        <v>6</v>
      </c>
      <c r="E797" s="127">
        <v>2500</v>
      </c>
      <c r="F797" s="134">
        <f t="shared" si="12"/>
        <v>4.148973369731447</v>
      </c>
      <c r="G797" s="98" t="s">
        <v>649</v>
      </c>
      <c r="H797" s="92"/>
      <c r="I797" s="98" t="s">
        <v>43</v>
      </c>
      <c r="J797" s="78" t="s">
        <v>22</v>
      </c>
      <c r="K797" s="79" t="s">
        <v>759</v>
      </c>
      <c r="L797" s="80">
        <v>602.55870000000004</v>
      </c>
    </row>
    <row r="798" spans="1:12">
      <c r="A798" s="117">
        <v>45222</v>
      </c>
      <c r="B798" s="91" t="s">
        <v>18</v>
      </c>
      <c r="C798" s="98" t="s">
        <v>39</v>
      </c>
      <c r="D798" s="109" t="s">
        <v>10</v>
      </c>
      <c r="E798" s="127">
        <v>2500</v>
      </c>
      <c r="F798" s="134">
        <f t="shared" si="12"/>
        <v>4.1934886956259421</v>
      </c>
      <c r="G798" s="98" t="s">
        <v>650</v>
      </c>
      <c r="H798" s="92"/>
      <c r="I798" s="98" t="s">
        <v>15</v>
      </c>
      <c r="J798" s="78" t="s">
        <v>22</v>
      </c>
      <c r="K798" s="79" t="s">
        <v>27</v>
      </c>
      <c r="L798" s="80">
        <v>596.16233199999999</v>
      </c>
    </row>
    <row r="799" spans="1:12" ht="15.75" customHeight="1">
      <c r="A799" s="117">
        <v>45223</v>
      </c>
      <c r="B799" s="77" t="s">
        <v>245</v>
      </c>
      <c r="C799" s="77" t="s">
        <v>11</v>
      </c>
      <c r="D799" s="85" t="s">
        <v>9</v>
      </c>
      <c r="E799" s="127">
        <v>734727</v>
      </c>
      <c r="F799" s="134">
        <f t="shared" si="12"/>
        <v>1232.4277475484648</v>
      </c>
      <c r="G799" s="103" t="s">
        <v>146</v>
      </c>
      <c r="H799" s="83"/>
      <c r="I799" s="77" t="s">
        <v>54</v>
      </c>
      <c r="J799" s="78" t="s">
        <v>22</v>
      </c>
      <c r="K799" s="79" t="s">
        <v>27</v>
      </c>
      <c r="L799" s="80">
        <v>596.16233199999999</v>
      </c>
    </row>
    <row r="800" spans="1:12" ht="15.75" customHeight="1">
      <c r="A800" s="117">
        <v>45223</v>
      </c>
      <c r="B800" s="77" t="s">
        <v>246</v>
      </c>
      <c r="C800" s="77" t="s">
        <v>11</v>
      </c>
      <c r="D800" s="85" t="s">
        <v>9</v>
      </c>
      <c r="E800" s="127">
        <v>-4800</v>
      </c>
      <c r="F800" s="134">
        <f t="shared" si="12"/>
        <v>-8.0514982956018102</v>
      </c>
      <c r="G800" s="103" t="s">
        <v>23</v>
      </c>
      <c r="H800" s="83"/>
      <c r="I800" s="77" t="s">
        <v>17</v>
      </c>
      <c r="J800" s="78" t="s">
        <v>22</v>
      </c>
      <c r="K800" s="79" t="s">
        <v>27</v>
      </c>
      <c r="L800" s="80">
        <v>596.16233199999999</v>
      </c>
    </row>
    <row r="801" spans="1:12" ht="15.75" customHeight="1">
      <c r="A801" s="117">
        <v>45223</v>
      </c>
      <c r="B801" s="77" t="s">
        <v>247</v>
      </c>
      <c r="C801" s="77" t="s">
        <v>11</v>
      </c>
      <c r="D801" s="85" t="s">
        <v>9</v>
      </c>
      <c r="E801" s="127">
        <v>299305</v>
      </c>
      <c r="F801" s="134">
        <f t="shared" si="12"/>
        <v>502.05285361772906</v>
      </c>
      <c r="G801" s="103" t="s">
        <v>146</v>
      </c>
      <c r="H801" s="83"/>
      <c r="I801" s="77" t="s">
        <v>54</v>
      </c>
      <c r="J801" s="78" t="s">
        <v>22</v>
      </c>
      <c r="K801" s="79" t="s">
        <v>27</v>
      </c>
      <c r="L801" s="80">
        <v>596.16233199999999</v>
      </c>
    </row>
    <row r="802" spans="1:12" ht="15.75" customHeight="1">
      <c r="A802" s="117">
        <v>45223</v>
      </c>
      <c r="B802" s="77" t="s">
        <v>248</v>
      </c>
      <c r="C802" s="77" t="s">
        <v>11</v>
      </c>
      <c r="D802" s="85" t="s">
        <v>9</v>
      </c>
      <c r="E802" s="127">
        <v>14650</v>
      </c>
      <c r="F802" s="134">
        <f t="shared" si="12"/>
        <v>24.573843756368024</v>
      </c>
      <c r="G802" s="103" t="s">
        <v>23</v>
      </c>
      <c r="H802" s="83"/>
      <c r="I802" s="77" t="s">
        <v>16</v>
      </c>
      <c r="J802" s="78" t="s">
        <v>22</v>
      </c>
      <c r="K802" s="79" t="s">
        <v>27</v>
      </c>
      <c r="L802" s="80">
        <v>596.16233199999999</v>
      </c>
    </row>
    <row r="803" spans="1:12" ht="15.75" customHeight="1">
      <c r="A803" s="117">
        <v>45223</v>
      </c>
      <c r="B803" s="77" t="s">
        <v>249</v>
      </c>
      <c r="C803" s="77" t="s">
        <v>11</v>
      </c>
      <c r="D803" s="85" t="s">
        <v>10</v>
      </c>
      <c r="E803" s="127">
        <v>294649</v>
      </c>
      <c r="F803" s="134">
        <f t="shared" si="12"/>
        <v>494.24290027099534</v>
      </c>
      <c r="G803" s="103" t="s">
        <v>146</v>
      </c>
      <c r="H803" s="83"/>
      <c r="I803" s="77" t="s">
        <v>54</v>
      </c>
      <c r="J803" s="78" t="s">
        <v>22</v>
      </c>
      <c r="K803" s="79" t="s">
        <v>27</v>
      </c>
      <c r="L803" s="80">
        <v>596.16233199999999</v>
      </c>
    </row>
    <row r="804" spans="1:12" ht="15.75" customHeight="1">
      <c r="A804" s="117">
        <v>45223</v>
      </c>
      <c r="B804" s="77" t="s">
        <v>250</v>
      </c>
      <c r="C804" s="77" t="s">
        <v>11</v>
      </c>
      <c r="D804" s="85" t="s">
        <v>8</v>
      </c>
      <c r="E804" s="127">
        <v>340321</v>
      </c>
      <c r="F804" s="134">
        <f t="shared" si="12"/>
        <v>570.85290655364656</v>
      </c>
      <c r="G804" s="103" t="s">
        <v>146</v>
      </c>
      <c r="H804" s="83"/>
      <c r="I804" s="77" t="s">
        <v>54</v>
      </c>
      <c r="J804" s="78" t="s">
        <v>22</v>
      </c>
      <c r="K804" s="79" t="s">
        <v>27</v>
      </c>
      <c r="L804" s="80">
        <v>596.16233199999999</v>
      </c>
    </row>
    <row r="805" spans="1:12" ht="15.75" customHeight="1">
      <c r="A805" s="117">
        <v>45223</v>
      </c>
      <c r="B805" s="77" t="s">
        <v>251</v>
      </c>
      <c r="C805" s="77" t="s">
        <v>11</v>
      </c>
      <c r="D805" s="85" t="s">
        <v>8</v>
      </c>
      <c r="E805" s="127">
        <v>-10150</v>
      </c>
      <c r="F805" s="134">
        <f t="shared" si="12"/>
        <v>-17.025564104241326</v>
      </c>
      <c r="G805" s="103" t="s">
        <v>23</v>
      </c>
      <c r="H805" s="83"/>
      <c r="I805" s="77" t="s">
        <v>14</v>
      </c>
      <c r="J805" s="78" t="s">
        <v>22</v>
      </c>
      <c r="K805" s="79" t="s">
        <v>27</v>
      </c>
      <c r="L805" s="80">
        <v>596.16233199999999</v>
      </c>
    </row>
    <row r="806" spans="1:12" ht="15.75" customHeight="1">
      <c r="A806" s="117">
        <v>45223</v>
      </c>
      <c r="B806" s="82" t="s">
        <v>252</v>
      </c>
      <c r="C806" s="77" t="s">
        <v>11</v>
      </c>
      <c r="D806" s="85" t="s">
        <v>8</v>
      </c>
      <c r="E806" s="127">
        <v>100000</v>
      </c>
      <c r="F806" s="134">
        <f t="shared" si="12"/>
        <v>167.7395478250377</v>
      </c>
      <c r="G806" s="103" t="s">
        <v>23</v>
      </c>
      <c r="H806" s="83"/>
      <c r="I806" s="77" t="s">
        <v>14</v>
      </c>
      <c r="J806" s="78" t="s">
        <v>22</v>
      </c>
      <c r="K806" s="79" t="s">
        <v>27</v>
      </c>
      <c r="L806" s="80">
        <v>596.16233199999999</v>
      </c>
    </row>
    <row r="807" spans="1:12" ht="15.75" customHeight="1">
      <c r="A807" s="117">
        <v>45223</v>
      </c>
      <c r="B807" s="77" t="s">
        <v>253</v>
      </c>
      <c r="C807" s="77" t="s">
        <v>11</v>
      </c>
      <c r="D807" s="85" t="s">
        <v>7</v>
      </c>
      <c r="E807" s="127">
        <v>411691</v>
      </c>
      <c r="F807" s="134">
        <f t="shared" si="12"/>
        <v>690.568621836376</v>
      </c>
      <c r="G807" s="103" t="s">
        <v>146</v>
      </c>
      <c r="H807" s="83"/>
      <c r="I807" s="77" t="s">
        <v>54</v>
      </c>
      <c r="J807" s="78" t="s">
        <v>22</v>
      </c>
      <c r="K807" s="79" t="s">
        <v>198</v>
      </c>
      <c r="L807" s="80">
        <v>596.16233199999999</v>
      </c>
    </row>
    <row r="808" spans="1:12" ht="15.75" customHeight="1">
      <c r="A808" s="117">
        <v>45223</v>
      </c>
      <c r="B808" s="77" t="s">
        <v>254</v>
      </c>
      <c r="C808" s="77" t="s">
        <v>11</v>
      </c>
      <c r="D808" s="85" t="s">
        <v>7</v>
      </c>
      <c r="E808" s="127">
        <v>11950</v>
      </c>
      <c r="F808" s="134">
        <f t="shared" si="12"/>
        <v>20.044875965092004</v>
      </c>
      <c r="G808" s="103" t="s">
        <v>23</v>
      </c>
      <c r="H808" s="83"/>
      <c r="I808" s="77" t="s">
        <v>20</v>
      </c>
      <c r="J808" s="78" t="s">
        <v>22</v>
      </c>
      <c r="K808" s="79" t="s">
        <v>198</v>
      </c>
      <c r="L808" s="80">
        <v>596.16233199999999</v>
      </c>
    </row>
    <row r="809" spans="1:12" ht="15.75" customHeight="1">
      <c r="A809" s="117">
        <v>45223</v>
      </c>
      <c r="B809" s="77" t="s">
        <v>255</v>
      </c>
      <c r="C809" s="77" t="s">
        <v>11</v>
      </c>
      <c r="D809" s="85" t="s">
        <v>7</v>
      </c>
      <c r="E809" s="127">
        <v>278478</v>
      </c>
      <c r="F809" s="134">
        <f t="shared" si="12"/>
        <v>467.1177379922085</v>
      </c>
      <c r="G809" s="103" t="s">
        <v>146</v>
      </c>
      <c r="H809" s="83"/>
      <c r="I809" s="77" t="s">
        <v>54</v>
      </c>
      <c r="J809" s="78" t="s">
        <v>22</v>
      </c>
      <c r="K809" s="79" t="s">
        <v>198</v>
      </c>
      <c r="L809" s="80">
        <v>596.16233199999999</v>
      </c>
    </row>
    <row r="810" spans="1:12" ht="15.75" customHeight="1">
      <c r="A810" s="117">
        <v>45223</v>
      </c>
      <c r="B810" s="77" t="s">
        <v>256</v>
      </c>
      <c r="C810" s="77" t="s">
        <v>11</v>
      </c>
      <c r="D810" s="85" t="s">
        <v>7</v>
      </c>
      <c r="E810" s="127">
        <v>7775</v>
      </c>
      <c r="F810" s="134">
        <f t="shared" si="12"/>
        <v>13.041749843396682</v>
      </c>
      <c r="G810" s="103" t="s">
        <v>23</v>
      </c>
      <c r="H810" s="83"/>
      <c r="I810" s="77" t="s">
        <v>12</v>
      </c>
      <c r="J810" s="78" t="s">
        <v>22</v>
      </c>
      <c r="K810" s="79" t="s">
        <v>198</v>
      </c>
      <c r="L810" s="80">
        <v>596.16233199999999</v>
      </c>
    </row>
    <row r="811" spans="1:12" ht="15.75" customHeight="1">
      <c r="A811" s="117">
        <v>45223</v>
      </c>
      <c r="B811" s="77" t="s">
        <v>257</v>
      </c>
      <c r="C811" s="77" t="s">
        <v>11</v>
      </c>
      <c r="D811" s="84" t="s">
        <v>6</v>
      </c>
      <c r="E811" s="127">
        <v>247714</v>
      </c>
      <c r="F811" s="134">
        <f t="shared" si="12"/>
        <v>411.10351572386224</v>
      </c>
      <c r="G811" s="103" t="s">
        <v>146</v>
      </c>
      <c r="H811" s="83"/>
      <c r="I811" s="77" t="s">
        <v>54</v>
      </c>
      <c r="J811" s="78" t="s">
        <v>22</v>
      </c>
      <c r="K811" s="79" t="s">
        <v>759</v>
      </c>
      <c r="L811" s="80">
        <v>602.55870000000004</v>
      </c>
    </row>
    <row r="812" spans="1:12" ht="15.75" customHeight="1">
      <c r="A812" s="117">
        <v>45223</v>
      </c>
      <c r="B812" s="77" t="s">
        <v>258</v>
      </c>
      <c r="C812" s="77" t="s">
        <v>11</v>
      </c>
      <c r="D812" s="84" t="s">
        <v>6</v>
      </c>
      <c r="E812" s="127">
        <v>5550</v>
      </c>
      <c r="F812" s="134">
        <f t="shared" si="12"/>
        <v>9.2107208808038123</v>
      </c>
      <c r="G812" s="103" t="s">
        <v>23</v>
      </c>
      <c r="H812" s="83"/>
      <c r="I812" s="77" t="s">
        <v>43</v>
      </c>
      <c r="J812" s="78" t="s">
        <v>22</v>
      </c>
      <c r="K812" s="79" t="s">
        <v>759</v>
      </c>
      <c r="L812" s="80">
        <v>602.55870000000004</v>
      </c>
    </row>
    <row r="813" spans="1:12" ht="15.75" customHeight="1">
      <c r="A813" s="117">
        <v>45223</v>
      </c>
      <c r="B813" s="77" t="s">
        <v>259</v>
      </c>
      <c r="C813" s="77" t="s">
        <v>11</v>
      </c>
      <c r="D813" s="84" t="s">
        <v>6</v>
      </c>
      <c r="E813" s="127">
        <v>298386</v>
      </c>
      <c r="F813" s="134">
        <f t="shared" si="12"/>
        <v>495.198227160275</v>
      </c>
      <c r="G813" s="103" t="s">
        <v>146</v>
      </c>
      <c r="H813" s="83"/>
      <c r="I813" s="77" t="s">
        <v>54</v>
      </c>
      <c r="J813" s="78" t="s">
        <v>22</v>
      </c>
      <c r="K813" s="79" t="s">
        <v>759</v>
      </c>
      <c r="L813" s="80">
        <v>602.55870000000004</v>
      </c>
    </row>
    <row r="814" spans="1:12" ht="15.75" customHeight="1">
      <c r="A814" s="117">
        <v>45223</v>
      </c>
      <c r="B814" s="77" t="s">
        <v>260</v>
      </c>
      <c r="C814" s="77" t="s">
        <v>11</v>
      </c>
      <c r="D814" s="84" t="s">
        <v>6</v>
      </c>
      <c r="E814" s="127">
        <v>42800</v>
      </c>
      <c r="F814" s="134">
        <f t="shared" si="12"/>
        <v>71.030424089802366</v>
      </c>
      <c r="G814" s="103" t="s">
        <v>23</v>
      </c>
      <c r="H814" s="83"/>
      <c r="I814" s="77" t="s">
        <v>13</v>
      </c>
      <c r="J814" s="78" t="s">
        <v>22</v>
      </c>
      <c r="K814" s="79" t="s">
        <v>759</v>
      </c>
      <c r="L814" s="80">
        <v>602.55870000000004</v>
      </c>
    </row>
    <row r="815" spans="1:12" ht="15.75" customHeight="1">
      <c r="A815" s="117">
        <v>45223</v>
      </c>
      <c r="B815" s="82" t="s">
        <v>271</v>
      </c>
      <c r="C815" s="77" t="s">
        <v>11</v>
      </c>
      <c r="D815" s="84" t="s">
        <v>6</v>
      </c>
      <c r="E815" s="127">
        <v>150000</v>
      </c>
      <c r="F815" s="134">
        <f t="shared" si="12"/>
        <v>248.93840218388681</v>
      </c>
      <c r="G815" s="103" t="s">
        <v>23</v>
      </c>
      <c r="H815" s="83"/>
      <c r="I815" s="77" t="s">
        <v>13</v>
      </c>
      <c r="J815" s="78" t="s">
        <v>22</v>
      </c>
      <c r="K815" s="79" t="s">
        <v>759</v>
      </c>
      <c r="L815" s="80">
        <v>602.55870000000004</v>
      </c>
    </row>
    <row r="816" spans="1:12" ht="15.75" customHeight="1">
      <c r="A816" s="117">
        <v>45223</v>
      </c>
      <c r="B816" s="77" t="s">
        <v>261</v>
      </c>
      <c r="C816" s="77" t="s">
        <v>11</v>
      </c>
      <c r="D816" s="84" t="s">
        <v>6</v>
      </c>
      <c r="E816" s="127">
        <v>242314</v>
      </c>
      <c r="F816" s="134">
        <f t="shared" si="12"/>
        <v>402.14173324524228</v>
      </c>
      <c r="G816" s="103" t="s">
        <v>146</v>
      </c>
      <c r="H816" s="83"/>
      <c r="I816" s="77" t="s">
        <v>54</v>
      </c>
      <c r="J816" s="78" t="s">
        <v>22</v>
      </c>
      <c r="K816" s="79" t="s">
        <v>759</v>
      </c>
      <c r="L816" s="80">
        <v>602.55870000000004</v>
      </c>
    </row>
    <row r="817" spans="1:12" ht="15.75" customHeight="1">
      <c r="A817" s="117">
        <v>45223</v>
      </c>
      <c r="B817" s="77" t="s">
        <v>262</v>
      </c>
      <c r="C817" s="77" t="s">
        <v>11</v>
      </c>
      <c r="D817" s="84" t="s">
        <v>6</v>
      </c>
      <c r="E817" s="127">
        <v>950</v>
      </c>
      <c r="F817" s="134">
        <f t="shared" si="12"/>
        <v>1.5766098804979498</v>
      </c>
      <c r="G817" s="103" t="s">
        <v>23</v>
      </c>
      <c r="H817" s="83"/>
      <c r="I817" s="77" t="s">
        <v>25</v>
      </c>
      <c r="J817" s="78" t="s">
        <v>22</v>
      </c>
      <c r="K817" s="79" t="s">
        <v>759</v>
      </c>
      <c r="L817" s="80">
        <v>602.55870000000004</v>
      </c>
    </row>
    <row r="818" spans="1:12" ht="15.75" customHeight="1">
      <c r="A818" s="117">
        <v>45223</v>
      </c>
      <c r="B818" s="82" t="s">
        <v>270</v>
      </c>
      <c r="C818" s="77" t="s">
        <v>11</v>
      </c>
      <c r="D818" s="84" t="s">
        <v>6</v>
      </c>
      <c r="E818" s="127">
        <v>10000</v>
      </c>
      <c r="F818" s="134">
        <f t="shared" si="12"/>
        <v>16.595893478925788</v>
      </c>
      <c r="G818" s="103" t="s">
        <v>23</v>
      </c>
      <c r="H818" s="83"/>
      <c r="I818" s="77" t="s">
        <v>25</v>
      </c>
      <c r="J818" s="78" t="s">
        <v>22</v>
      </c>
      <c r="K818" s="79" t="s">
        <v>759</v>
      </c>
      <c r="L818" s="80">
        <v>602.55870000000004</v>
      </c>
    </row>
    <row r="819" spans="1:12" ht="15.75" customHeight="1">
      <c r="A819" s="117">
        <v>45223</v>
      </c>
      <c r="B819" s="77" t="s">
        <v>263</v>
      </c>
      <c r="C819" s="77" t="s">
        <v>11</v>
      </c>
      <c r="D819" s="84" t="s">
        <v>6</v>
      </c>
      <c r="E819" s="127">
        <v>138595</v>
      </c>
      <c r="F819" s="134">
        <f t="shared" si="12"/>
        <v>230.01078567117193</v>
      </c>
      <c r="G819" s="103" t="s">
        <v>146</v>
      </c>
      <c r="H819" s="83"/>
      <c r="I819" s="77" t="s">
        <v>54</v>
      </c>
      <c r="J819" s="78" t="s">
        <v>22</v>
      </c>
      <c r="K819" s="79" t="s">
        <v>759</v>
      </c>
      <c r="L819" s="80">
        <v>602.55870000000004</v>
      </c>
    </row>
    <row r="820" spans="1:12" ht="15.75" customHeight="1">
      <c r="A820" s="117">
        <v>45223</v>
      </c>
      <c r="B820" s="77" t="s">
        <v>264</v>
      </c>
      <c r="C820" s="77" t="s">
        <v>11</v>
      </c>
      <c r="D820" s="84" t="s">
        <v>6</v>
      </c>
      <c r="E820" s="127">
        <v>20400</v>
      </c>
      <c r="F820" s="134">
        <f t="shared" si="12"/>
        <v>33.855622697008606</v>
      </c>
      <c r="G820" s="103" t="s">
        <v>23</v>
      </c>
      <c r="H820" s="83"/>
      <c r="I820" s="77" t="s">
        <v>105</v>
      </c>
      <c r="J820" s="78" t="s">
        <v>22</v>
      </c>
      <c r="K820" s="79" t="s">
        <v>759</v>
      </c>
      <c r="L820" s="80">
        <v>602.55870000000004</v>
      </c>
    </row>
    <row r="821" spans="1:12" ht="15.75" customHeight="1">
      <c r="A821" s="117">
        <v>45223</v>
      </c>
      <c r="B821" s="77" t="s">
        <v>265</v>
      </c>
      <c r="C821" s="77" t="s">
        <v>11</v>
      </c>
      <c r="D821" s="85" t="s">
        <v>7</v>
      </c>
      <c r="E821" s="127">
        <v>149952</v>
      </c>
      <c r="F821" s="134">
        <f t="shared" si="12"/>
        <v>251.52880675460054</v>
      </c>
      <c r="G821" s="103" t="s">
        <v>146</v>
      </c>
      <c r="H821" s="83"/>
      <c r="I821" s="77" t="s">
        <v>54</v>
      </c>
      <c r="J821" s="78" t="s">
        <v>22</v>
      </c>
      <c r="K821" s="79" t="s">
        <v>198</v>
      </c>
      <c r="L821" s="80">
        <v>596.16233199999999</v>
      </c>
    </row>
    <row r="822" spans="1:12" ht="15.75" customHeight="1">
      <c r="A822" s="117">
        <v>45223</v>
      </c>
      <c r="B822" s="77" t="s">
        <v>266</v>
      </c>
      <c r="C822" s="77" t="s">
        <v>11</v>
      </c>
      <c r="D822" s="85" t="s">
        <v>7</v>
      </c>
      <c r="E822" s="127">
        <v>17800</v>
      </c>
      <c r="F822" s="134">
        <f t="shared" si="12"/>
        <v>29.857639512856711</v>
      </c>
      <c r="G822" s="103" t="s">
        <v>23</v>
      </c>
      <c r="H822" s="83"/>
      <c r="I822" s="77" t="s">
        <v>56</v>
      </c>
      <c r="J822" s="78" t="s">
        <v>22</v>
      </c>
      <c r="K822" s="79" t="s">
        <v>198</v>
      </c>
      <c r="L822" s="80">
        <v>596.16233199999999</v>
      </c>
    </row>
    <row r="823" spans="1:12" ht="15.75" customHeight="1">
      <c r="A823" s="117">
        <v>45223</v>
      </c>
      <c r="B823" s="77" t="s">
        <v>267</v>
      </c>
      <c r="C823" s="77" t="s">
        <v>11</v>
      </c>
      <c r="D823" s="85" t="s">
        <v>10</v>
      </c>
      <c r="E823" s="127">
        <v>224724</v>
      </c>
      <c r="F823" s="134">
        <f t="shared" si="12"/>
        <v>376.95102145433771</v>
      </c>
      <c r="G823" s="103" t="s">
        <v>146</v>
      </c>
      <c r="H823" s="83"/>
      <c r="I823" s="77" t="s">
        <v>54</v>
      </c>
      <c r="J823" s="78" t="s">
        <v>22</v>
      </c>
      <c r="K823" s="79" t="s">
        <v>27</v>
      </c>
      <c r="L823" s="80">
        <v>596.16233199999999</v>
      </c>
    </row>
    <row r="824" spans="1:12" ht="15.75" customHeight="1">
      <c r="A824" s="117">
        <v>45223</v>
      </c>
      <c r="B824" s="77" t="s">
        <v>268</v>
      </c>
      <c r="C824" s="77" t="s">
        <v>11</v>
      </c>
      <c r="D824" s="85" t="s">
        <v>10</v>
      </c>
      <c r="E824" s="127">
        <v>-5985</v>
      </c>
      <c r="F824" s="134">
        <f t="shared" si="12"/>
        <v>-10.039211937328506</v>
      </c>
      <c r="G824" s="103" t="s">
        <v>23</v>
      </c>
      <c r="H824" s="83"/>
      <c r="I824" s="77" t="s">
        <v>136</v>
      </c>
      <c r="J824" s="78" t="s">
        <v>22</v>
      </c>
      <c r="K824" s="79" t="s">
        <v>27</v>
      </c>
      <c r="L824" s="80">
        <v>596.16233199999999</v>
      </c>
    </row>
    <row r="825" spans="1:12" ht="15.75" customHeight="1">
      <c r="A825" s="117">
        <v>45223</v>
      </c>
      <c r="B825" s="77" t="s">
        <v>269</v>
      </c>
      <c r="C825" s="77" t="s">
        <v>11</v>
      </c>
      <c r="D825" s="84" t="s">
        <v>6</v>
      </c>
      <c r="E825" s="127">
        <v>132030</v>
      </c>
      <c r="F825" s="134">
        <f t="shared" si="12"/>
        <v>219.11558160225715</v>
      </c>
      <c r="G825" s="103" t="s">
        <v>146</v>
      </c>
      <c r="H825" s="83"/>
      <c r="I825" s="77" t="s">
        <v>54</v>
      </c>
      <c r="J825" s="78" t="s">
        <v>22</v>
      </c>
      <c r="K825" s="79" t="s">
        <v>759</v>
      </c>
      <c r="L825" s="80">
        <v>602.55870000000004</v>
      </c>
    </row>
    <row r="826" spans="1:12" ht="15.75" customHeight="1">
      <c r="A826" s="117">
        <v>45223</v>
      </c>
      <c r="B826" s="77" t="s">
        <v>272</v>
      </c>
      <c r="C826" s="77" t="s">
        <v>11</v>
      </c>
      <c r="D826" s="84" t="s">
        <v>6</v>
      </c>
      <c r="E826" s="127">
        <v>950</v>
      </c>
      <c r="F826" s="134">
        <f t="shared" si="12"/>
        <v>1.5766098804979498</v>
      </c>
      <c r="G826" s="103" t="s">
        <v>23</v>
      </c>
      <c r="H826" s="83"/>
      <c r="I826" s="77" t="s">
        <v>124</v>
      </c>
      <c r="J826" s="78" t="s">
        <v>22</v>
      </c>
      <c r="K826" s="79" t="s">
        <v>759</v>
      </c>
      <c r="L826" s="80">
        <v>602.55870000000004</v>
      </c>
    </row>
    <row r="827" spans="1:12">
      <c r="A827" s="117">
        <v>45223</v>
      </c>
      <c r="B827" s="121" t="s">
        <v>164</v>
      </c>
      <c r="C827" s="93" t="s">
        <v>47</v>
      </c>
      <c r="D827" s="97" t="s">
        <v>8</v>
      </c>
      <c r="E827" s="131">
        <v>7000</v>
      </c>
      <c r="F827" s="134">
        <f t="shared" si="12"/>
        <v>11.74176834775264</v>
      </c>
      <c r="G827" s="98" t="s">
        <v>62</v>
      </c>
      <c r="H827" s="92"/>
      <c r="I827" s="99" t="s">
        <v>14</v>
      </c>
      <c r="J827" s="78" t="s">
        <v>22</v>
      </c>
      <c r="K827" s="79" t="s">
        <v>198</v>
      </c>
      <c r="L827" s="80">
        <v>596.16233199999999</v>
      </c>
    </row>
    <row r="828" spans="1:12">
      <c r="A828" s="117">
        <v>45223</v>
      </c>
      <c r="B828" s="121" t="s">
        <v>164</v>
      </c>
      <c r="C828" s="93" t="s">
        <v>47</v>
      </c>
      <c r="D828" s="97" t="s">
        <v>8</v>
      </c>
      <c r="E828" s="131">
        <v>7000</v>
      </c>
      <c r="F828" s="134">
        <f t="shared" si="12"/>
        <v>11.74176834775264</v>
      </c>
      <c r="G828" s="98" t="s">
        <v>62</v>
      </c>
      <c r="H828" s="92"/>
      <c r="I828" s="99" t="s">
        <v>14</v>
      </c>
      <c r="J828" s="78" t="s">
        <v>22</v>
      </c>
      <c r="K828" s="79" t="s">
        <v>198</v>
      </c>
      <c r="L828" s="80">
        <v>596.16233199999999</v>
      </c>
    </row>
    <row r="829" spans="1:12">
      <c r="A829" s="117">
        <v>45223</v>
      </c>
      <c r="B829" s="122" t="s">
        <v>163</v>
      </c>
      <c r="C829" s="93" t="s">
        <v>47</v>
      </c>
      <c r="D829" s="97" t="s">
        <v>8</v>
      </c>
      <c r="E829" s="131">
        <v>7000</v>
      </c>
      <c r="F829" s="134">
        <f t="shared" si="12"/>
        <v>11.74176834775264</v>
      </c>
      <c r="G829" s="98" t="s">
        <v>62</v>
      </c>
      <c r="H829" s="92"/>
      <c r="I829" s="99" t="s">
        <v>14</v>
      </c>
      <c r="J829" s="78" t="s">
        <v>22</v>
      </c>
      <c r="K829" s="79" t="s">
        <v>198</v>
      </c>
      <c r="L829" s="80">
        <v>596.16233199999999</v>
      </c>
    </row>
    <row r="830" spans="1:12">
      <c r="A830" s="117">
        <v>45223</v>
      </c>
      <c r="B830" s="122" t="s">
        <v>163</v>
      </c>
      <c r="C830" s="93" t="s">
        <v>47</v>
      </c>
      <c r="D830" s="97" t="s">
        <v>8</v>
      </c>
      <c r="E830" s="131">
        <v>7000</v>
      </c>
      <c r="F830" s="134">
        <f t="shared" si="12"/>
        <v>11.74176834775264</v>
      </c>
      <c r="G830" s="98" t="s">
        <v>62</v>
      </c>
      <c r="H830" s="92"/>
      <c r="I830" s="99" t="s">
        <v>14</v>
      </c>
      <c r="J830" s="78" t="s">
        <v>22</v>
      </c>
      <c r="K830" s="79" t="s">
        <v>198</v>
      </c>
      <c r="L830" s="80">
        <v>596.16233199999999</v>
      </c>
    </row>
    <row r="831" spans="1:12">
      <c r="A831" s="117">
        <v>45223</v>
      </c>
      <c r="B831" s="122" t="s">
        <v>163</v>
      </c>
      <c r="C831" s="93" t="s">
        <v>47</v>
      </c>
      <c r="D831" s="97" t="s">
        <v>8</v>
      </c>
      <c r="E831" s="131">
        <v>7000</v>
      </c>
      <c r="F831" s="134">
        <f t="shared" si="12"/>
        <v>11.74176834775264</v>
      </c>
      <c r="G831" s="98" t="s">
        <v>62</v>
      </c>
      <c r="H831" s="92"/>
      <c r="I831" s="99" t="s">
        <v>14</v>
      </c>
      <c r="J831" s="78" t="s">
        <v>22</v>
      </c>
      <c r="K831" s="79" t="s">
        <v>198</v>
      </c>
      <c r="L831" s="80">
        <v>596.16233199999999</v>
      </c>
    </row>
    <row r="832" spans="1:12">
      <c r="A832" s="117">
        <v>45223</v>
      </c>
      <c r="B832" s="121" t="s">
        <v>164</v>
      </c>
      <c r="C832" s="93" t="s">
        <v>47</v>
      </c>
      <c r="D832" s="97" t="s">
        <v>8</v>
      </c>
      <c r="E832" s="131">
        <v>7000</v>
      </c>
      <c r="F832" s="134">
        <f t="shared" si="12"/>
        <v>11.74176834775264</v>
      </c>
      <c r="G832" s="98" t="s">
        <v>62</v>
      </c>
      <c r="H832" s="92"/>
      <c r="I832" s="99" t="s">
        <v>14</v>
      </c>
      <c r="J832" s="78" t="s">
        <v>22</v>
      </c>
      <c r="K832" s="79" t="s">
        <v>198</v>
      </c>
      <c r="L832" s="80">
        <v>596.16233199999999</v>
      </c>
    </row>
    <row r="833" spans="1:12">
      <c r="A833" s="117">
        <v>45223</v>
      </c>
      <c r="B833" s="122" t="s">
        <v>163</v>
      </c>
      <c r="C833" s="93" t="s">
        <v>47</v>
      </c>
      <c r="D833" s="97" t="s">
        <v>8</v>
      </c>
      <c r="E833" s="123">
        <v>7000</v>
      </c>
      <c r="F833" s="134">
        <f t="shared" si="12"/>
        <v>11.74176834775264</v>
      </c>
      <c r="G833" s="98" t="s">
        <v>62</v>
      </c>
      <c r="H833" s="92"/>
      <c r="I833" s="99" t="s">
        <v>14</v>
      </c>
      <c r="J833" s="78" t="s">
        <v>22</v>
      </c>
      <c r="K833" s="79" t="s">
        <v>198</v>
      </c>
      <c r="L833" s="80">
        <v>596.16233199999999</v>
      </c>
    </row>
    <row r="834" spans="1:12">
      <c r="A834" s="117">
        <v>45223</v>
      </c>
      <c r="B834" s="96" t="s">
        <v>44</v>
      </c>
      <c r="C834" s="93" t="s">
        <v>55</v>
      </c>
      <c r="D834" s="97" t="s">
        <v>8</v>
      </c>
      <c r="E834" s="123">
        <v>1600</v>
      </c>
      <c r="F834" s="134">
        <f t="shared" ref="F834:F897" si="13">E834/L834</f>
        <v>2.6838327652006031</v>
      </c>
      <c r="G834" s="98" t="s">
        <v>62</v>
      </c>
      <c r="H834" s="92"/>
      <c r="I834" s="99" t="s">
        <v>14</v>
      </c>
      <c r="J834" s="78" t="s">
        <v>22</v>
      </c>
      <c r="K834" s="79" t="s">
        <v>198</v>
      </c>
      <c r="L834" s="80">
        <v>596.16233199999999</v>
      </c>
    </row>
    <row r="835" spans="1:12">
      <c r="A835" s="117">
        <v>45223</v>
      </c>
      <c r="B835" s="93" t="s">
        <v>214</v>
      </c>
      <c r="C835" s="93" t="s">
        <v>215</v>
      </c>
      <c r="D835" s="97" t="s">
        <v>8</v>
      </c>
      <c r="E835" s="123">
        <v>5600</v>
      </c>
      <c r="F835" s="134">
        <f t="shared" si="13"/>
        <v>9.3934146782021113</v>
      </c>
      <c r="G835" s="98" t="s">
        <v>101</v>
      </c>
      <c r="H835" s="92"/>
      <c r="I835" s="99" t="s">
        <v>14</v>
      </c>
      <c r="J835" s="78" t="s">
        <v>22</v>
      </c>
      <c r="K835" s="79" t="s">
        <v>198</v>
      </c>
      <c r="L835" s="80">
        <v>596.16233199999999</v>
      </c>
    </row>
    <row r="836" spans="1:12">
      <c r="A836" s="117">
        <v>45223</v>
      </c>
      <c r="B836" s="91" t="s">
        <v>44</v>
      </c>
      <c r="C836" s="93" t="s">
        <v>55</v>
      </c>
      <c r="D836" s="101" t="s">
        <v>7</v>
      </c>
      <c r="E836" s="110">
        <v>1800</v>
      </c>
      <c r="F836" s="134">
        <f t="shared" si="13"/>
        <v>3.0193118608506784</v>
      </c>
      <c r="G836" s="111" t="s">
        <v>63</v>
      </c>
      <c r="H836" s="92"/>
      <c r="I836" s="77" t="s">
        <v>20</v>
      </c>
      <c r="J836" s="78" t="s">
        <v>22</v>
      </c>
      <c r="K836" s="79" t="s">
        <v>198</v>
      </c>
      <c r="L836" s="80">
        <v>596.16233199999999</v>
      </c>
    </row>
    <row r="837" spans="1:12">
      <c r="A837" s="117">
        <v>45223</v>
      </c>
      <c r="B837" s="114" t="s">
        <v>44</v>
      </c>
      <c r="C837" s="93" t="s">
        <v>55</v>
      </c>
      <c r="D837" s="97" t="s">
        <v>9</v>
      </c>
      <c r="E837" s="123">
        <v>2900</v>
      </c>
      <c r="F837" s="134">
        <f t="shared" si="13"/>
        <v>4.8644468869260935</v>
      </c>
      <c r="G837" s="98" t="s">
        <v>85</v>
      </c>
      <c r="H837" s="92"/>
      <c r="I837" s="99" t="s">
        <v>17</v>
      </c>
      <c r="J837" s="78" t="s">
        <v>22</v>
      </c>
      <c r="K837" s="79" t="s">
        <v>27</v>
      </c>
      <c r="L837" s="80">
        <v>596.16233199999999</v>
      </c>
    </row>
    <row r="838" spans="1:12">
      <c r="A838" s="117">
        <v>45223</v>
      </c>
      <c r="B838" s="114" t="s">
        <v>196</v>
      </c>
      <c r="C838" s="93" t="s">
        <v>55</v>
      </c>
      <c r="D838" s="97" t="s">
        <v>9</v>
      </c>
      <c r="E838" s="123">
        <v>3500</v>
      </c>
      <c r="F838" s="134">
        <f t="shared" si="13"/>
        <v>5.8708841738763198</v>
      </c>
      <c r="G838" s="98" t="s">
        <v>85</v>
      </c>
      <c r="H838" s="92"/>
      <c r="I838" s="99" t="s">
        <v>17</v>
      </c>
      <c r="J838" s="78" t="s">
        <v>22</v>
      </c>
      <c r="K838" s="79" t="s">
        <v>27</v>
      </c>
      <c r="L838" s="80">
        <v>596.16233199999999</v>
      </c>
    </row>
    <row r="839" spans="1:12">
      <c r="A839" s="117">
        <v>45223</v>
      </c>
      <c r="B839" s="105" t="s">
        <v>44</v>
      </c>
      <c r="C839" s="93" t="s">
        <v>55</v>
      </c>
      <c r="D839" s="84" t="s">
        <v>6</v>
      </c>
      <c r="E839" s="126">
        <v>1950</v>
      </c>
      <c r="F839" s="134">
        <f t="shared" si="13"/>
        <v>3.2361992283905283</v>
      </c>
      <c r="G839" s="82" t="s">
        <v>130</v>
      </c>
      <c r="H839" s="92"/>
      <c r="I839" s="82" t="s">
        <v>124</v>
      </c>
      <c r="J839" s="78" t="s">
        <v>22</v>
      </c>
      <c r="K839" s="79" t="s">
        <v>759</v>
      </c>
      <c r="L839" s="80">
        <v>602.55870000000004</v>
      </c>
    </row>
    <row r="840" spans="1:12">
      <c r="A840" s="117">
        <v>45223</v>
      </c>
      <c r="B840" s="105" t="s">
        <v>44</v>
      </c>
      <c r="C840" s="93" t="s">
        <v>55</v>
      </c>
      <c r="D840" s="97" t="s">
        <v>7</v>
      </c>
      <c r="E840" s="124">
        <v>1200</v>
      </c>
      <c r="F840" s="134">
        <f t="shared" si="13"/>
        <v>2.0128745739004525</v>
      </c>
      <c r="G840" s="105" t="s">
        <v>387</v>
      </c>
      <c r="H840" s="92"/>
      <c r="I840" s="98" t="s">
        <v>241</v>
      </c>
      <c r="J840" s="78" t="s">
        <v>22</v>
      </c>
      <c r="K840" s="79" t="s">
        <v>198</v>
      </c>
      <c r="L840" s="80">
        <v>596.16233199999999</v>
      </c>
    </row>
    <row r="841" spans="1:12">
      <c r="A841" s="117">
        <v>45223</v>
      </c>
      <c r="B841" s="105" t="s">
        <v>44</v>
      </c>
      <c r="C841" s="93" t="s">
        <v>55</v>
      </c>
      <c r="D841" s="84" t="s">
        <v>6</v>
      </c>
      <c r="E841" s="125">
        <v>1000</v>
      </c>
      <c r="F841" s="134">
        <f t="shared" si="13"/>
        <v>1.6595893478925787</v>
      </c>
      <c r="G841" s="105" t="s">
        <v>364</v>
      </c>
      <c r="H841" s="104"/>
      <c r="I841" s="105" t="s">
        <v>209</v>
      </c>
      <c r="J841" s="78" t="s">
        <v>22</v>
      </c>
      <c r="K841" s="79" t="s">
        <v>759</v>
      </c>
      <c r="L841" s="80">
        <v>602.55870000000004</v>
      </c>
    </row>
    <row r="842" spans="1:12">
      <c r="A842" s="117">
        <v>45223</v>
      </c>
      <c r="B842" s="105" t="s">
        <v>44</v>
      </c>
      <c r="C842" s="93" t="s">
        <v>55</v>
      </c>
      <c r="D842" s="84" t="s">
        <v>6</v>
      </c>
      <c r="E842" s="124">
        <v>1850</v>
      </c>
      <c r="F842" s="134">
        <f t="shared" si="13"/>
        <v>3.0702402936012705</v>
      </c>
      <c r="G842" s="105" t="s">
        <v>61</v>
      </c>
      <c r="H842" s="92"/>
      <c r="I842" s="105" t="s">
        <v>13</v>
      </c>
      <c r="J842" s="78" t="s">
        <v>22</v>
      </c>
      <c r="K842" s="79" t="s">
        <v>759</v>
      </c>
      <c r="L842" s="80">
        <v>602.55870000000004</v>
      </c>
    </row>
    <row r="843" spans="1:12">
      <c r="A843" s="117">
        <v>45223</v>
      </c>
      <c r="B843" s="105" t="s">
        <v>44</v>
      </c>
      <c r="C843" s="93" t="s">
        <v>55</v>
      </c>
      <c r="D843" s="84" t="s">
        <v>6</v>
      </c>
      <c r="E843" s="125">
        <v>2500</v>
      </c>
      <c r="F843" s="134">
        <f t="shared" si="13"/>
        <v>4.148973369731447</v>
      </c>
      <c r="G843" s="105" t="s">
        <v>60</v>
      </c>
      <c r="H843" s="104"/>
      <c r="I843" s="99" t="s">
        <v>25</v>
      </c>
      <c r="J843" s="78" t="s">
        <v>22</v>
      </c>
      <c r="K843" s="79" t="s">
        <v>759</v>
      </c>
      <c r="L843" s="80">
        <v>602.55870000000004</v>
      </c>
    </row>
    <row r="844" spans="1:12">
      <c r="A844" s="117">
        <v>45223</v>
      </c>
      <c r="B844" s="105" t="s">
        <v>44</v>
      </c>
      <c r="C844" s="93" t="s">
        <v>55</v>
      </c>
      <c r="D844" s="84" t="s">
        <v>6</v>
      </c>
      <c r="E844" s="125">
        <v>1900</v>
      </c>
      <c r="F844" s="134">
        <f t="shared" si="13"/>
        <v>3.1532197609958996</v>
      </c>
      <c r="G844" s="98" t="s">
        <v>59</v>
      </c>
      <c r="H844" s="92"/>
      <c r="I844" s="99" t="s">
        <v>43</v>
      </c>
      <c r="J844" s="78" t="s">
        <v>22</v>
      </c>
      <c r="K844" s="79" t="s">
        <v>759</v>
      </c>
      <c r="L844" s="80">
        <v>602.55870000000004</v>
      </c>
    </row>
    <row r="845" spans="1:12">
      <c r="A845" s="117">
        <v>45223</v>
      </c>
      <c r="B845" s="105" t="s">
        <v>44</v>
      </c>
      <c r="C845" s="93" t="s">
        <v>55</v>
      </c>
      <c r="D845" s="84" t="s">
        <v>6</v>
      </c>
      <c r="E845" s="131">
        <v>2000</v>
      </c>
      <c r="F845" s="134">
        <f t="shared" si="13"/>
        <v>3.3191786957851575</v>
      </c>
      <c r="G845" s="91" t="s">
        <v>106</v>
      </c>
      <c r="H845" s="135"/>
      <c r="I845" s="99" t="s">
        <v>105</v>
      </c>
      <c r="J845" s="78" t="s">
        <v>22</v>
      </c>
      <c r="K845" s="79" t="s">
        <v>759</v>
      </c>
      <c r="L845" s="80">
        <v>602.55870000000004</v>
      </c>
    </row>
    <row r="846" spans="1:12">
      <c r="A846" s="117">
        <v>45223</v>
      </c>
      <c r="B846" s="82" t="s">
        <v>44</v>
      </c>
      <c r="C846" s="93" t="s">
        <v>55</v>
      </c>
      <c r="D846" s="107" t="s">
        <v>9</v>
      </c>
      <c r="E846" s="108">
        <v>1650</v>
      </c>
      <c r="F846" s="134">
        <f t="shared" si="13"/>
        <v>2.767702539113122</v>
      </c>
      <c r="G846" s="107" t="s">
        <v>57</v>
      </c>
      <c r="H846" s="92"/>
      <c r="I846" s="107" t="s">
        <v>16</v>
      </c>
      <c r="J846" s="78" t="s">
        <v>22</v>
      </c>
      <c r="K846" s="79" t="s">
        <v>27</v>
      </c>
      <c r="L846" s="80">
        <v>596.16233199999999</v>
      </c>
    </row>
    <row r="847" spans="1:12">
      <c r="A847" s="117">
        <v>45223</v>
      </c>
      <c r="B847" s="105" t="s">
        <v>300</v>
      </c>
      <c r="C847" s="93" t="s">
        <v>55</v>
      </c>
      <c r="D847" s="97" t="s">
        <v>7</v>
      </c>
      <c r="E847" s="124">
        <v>2300</v>
      </c>
      <c r="F847" s="134">
        <f t="shared" si="13"/>
        <v>3.8580095999758672</v>
      </c>
      <c r="G847" s="105" t="s">
        <v>158</v>
      </c>
      <c r="H847" s="92"/>
      <c r="I847" s="105" t="s">
        <v>56</v>
      </c>
      <c r="J847" s="78" t="s">
        <v>22</v>
      </c>
      <c r="K847" s="79" t="s">
        <v>198</v>
      </c>
      <c r="L847" s="80">
        <v>596.16233199999999</v>
      </c>
    </row>
    <row r="848" spans="1:12">
      <c r="A848" s="117">
        <v>45223</v>
      </c>
      <c r="B848" s="105" t="s">
        <v>44</v>
      </c>
      <c r="C848" s="93" t="s">
        <v>55</v>
      </c>
      <c r="D848" s="97" t="s">
        <v>7</v>
      </c>
      <c r="E848" s="124">
        <v>2000</v>
      </c>
      <c r="F848" s="134">
        <f t="shared" si="13"/>
        <v>3.3547909565007541</v>
      </c>
      <c r="G848" s="105" t="s">
        <v>93</v>
      </c>
      <c r="H848" s="92"/>
      <c r="I848" s="105" t="s">
        <v>56</v>
      </c>
      <c r="J848" s="78" t="s">
        <v>22</v>
      </c>
      <c r="K848" s="79" t="s">
        <v>198</v>
      </c>
      <c r="L848" s="80">
        <v>596.16233199999999</v>
      </c>
    </row>
    <row r="849" spans="1:12">
      <c r="A849" s="117">
        <v>45223</v>
      </c>
      <c r="B849" s="105" t="s">
        <v>45</v>
      </c>
      <c r="C849" s="91" t="s">
        <v>197</v>
      </c>
      <c r="D849" s="97" t="s">
        <v>7</v>
      </c>
      <c r="E849" s="124">
        <v>5000</v>
      </c>
      <c r="F849" s="134">
        <f t="shared" si="13"/>
        <v>8.3869773912518841</v>
      </c>
      <c r="G849" s="105" t="s">
        <v>93</v>
      </c>
      <c r="H849" s="92"/>
      <c r="I849" s="105" t="s">
        <v>56</v>
      </c>
      <c r="J849" s="78" t="s">
        <v>22</v>
      </c>
      <c r="K849" s="79" t="s">
        <v>198</v>
      </c>
      <c r="L849" s="80">
        <v>596.16233199999999</v>
      </c>
    </row>
    <row r="850" spans="1:12">
      <c r="A850" s="117">
        <v>45223</v>
      </c>
      <c r="B850" s="105" t="s">
        <v>162</v>
      </c>
      <c r="C850" s="91" t="s">
        <v>197</v>
      </c>
      <c r="D850" s="97" t="s">
        <v>7</v>
      </c>
      <c r="E850" s="124">
        <v>10000</v>
      </c>
      <c r="F850" s="134">
        <f t="shared" si="13"/>
        <v>16.773954782503768</v>
      </c>
      <c r="G850" s="105" t="s">
        <v>182</v>
      </c>
      <c r="H850" s="92"/>
      <c r="I850" s="105" t="s">
        <v>56</v>
      </c>
      <c r="J850" s="78" t="s">
        <v>22</v>
      </c>
      <c r="K850" s="79" t="s">
        <v>198</v>
      </c>
      <c r="L850" s="80">
        <v>596.16233199999999</v>
      </c>
    </row>
    <row r="851" spans="1:12">
      <c r="A851" s="117">
        <v>45223</v>
      </c>
      <c r="B851" s="105" t="s">
        <v>176</v>
      </c>
      <c r="C851" s="93" t="s">
        <v>55</v>
      </c>
      <c r="D851" s="97" t="s">
        <v>7</v>
      </c>
      <c r="E851" s="124">
        <v>1500</v>
      </c>
      <c r="F851" s="134">
        <f t="shared" si="13"/>
        <v>2.5160932173755652</v>
      </c>
      <c r="G851" s="105" t="s">
        <v>181</v>
      </c>
      <c r="H851" s="92"/>
      <c r="I851" s="105" t="s">
        <v>12</v>
      </c>
      <c r="J851" s="78" t="s">
        <v>22</v>
      </c>
      <c r="K851" s="79" t="s">
        <v>198</v>
      </c>
      <c r="L851" s="80">
        <v>596.16233199999999</v>
      </c>
    </row>
    <row r="852" spans="1:12">
      <c r="A852" s="117">
        <v>45223</v>
      </c>
      <c r="B852" s="105" t="s">
        <v>45</v>
      </c>
      <c r="C852" s="91" t="s">
        <v>197</v>
      </c>
      <c r="D852" s="97" t="s">
        <v>7</v>
      </c>
      <c r="E852" s="124">
        <v>5000</v>
      </c>
      <c r="F852" s="134">
        <f t="shared" si="13"/>
        <v>8.3869773912518841</v>
      </c>
      <c r="G852" s="105" t="s">
        <v>131</v>
      </c>
      <c r="H852" s="92"/>
      <c r="I852" s="105" t="s">
        <v>12</v>
      </c>
      <c r="J852" s="78" t="s">
        <v>22</v>
      </c>
      <c r="K852" s="79" t="s">
        <v>198</v>
      </c>
      <c r="L852" s="80">
        <v>596.16233199999999</v>
      </c>
    </row>
    <row r="853" spans="1:12">
      <c r="A853" s="117">
        <v>45223</v>
      </c>
      <c r="B853" s="105" t="s">
        <v>44</v>
      </c>
      <c r="C853" s="93" t="s">
        <v>55</v>
      </c>
      <c r="D853" s="97" t="s">
        <v>7</v>
      </c>
      <c r="E853" s="124">
        <v>2000</v>
      </c>
      <c r="F853" s="134">
        <f t="shared" si="13"/>
        <v>3.3547909565007541</v>
      </c>
      <c r="G853" s="105" t="s">
        <v>131</v>
      </c>
      <c r="H853" s="92"/>
      <c r="I853" s="105" t="s">
        <v>12</v>
      </c>
      <c r="J853" s="78" t="s">
        <v>22</v>
      </c>
      <c r="K853" s="79" t="s">
        <v>198</v>
      </c>
      <c r="L853" s="80">
        <v>596.16233199999999</v>
      </c>
    </row>
    <row r="854" spans="1:12">
      <c r="A854" s="117">
        <v>45223</v>
      </c>
      <c r="B854" s="105" t="s">
        <v>44</v>
      </c>
      <c r="C854" s="93" t="s">
        <v>55</v>
      </c>
      <c r="D854" s="97" t="s">
        <v>10</v>
      </c>
      <c r="E854" s="131">
        <v>2800</v>
      </c>
      <c r="F854" s="134">
        <f t="shared" si="13"/>
        <v>4.6967073391010556</v>
      </c>
      <c r="G854" s="98" t="s">
        <v>58</v>
      </c>
      <c r="H854" s="92"/>
      <c r="I854" s="105" t="s">
        <v>15</v>
      </c>
      <c r="J854" s="78" t="s">
        <v>22</v>
      </c>
      <c r="K854" s="79" t="s">
        <v>27</v>
      </c>
      <c r="L854" s="80">
        <v>596.16233199999999</v>
      </c>
    </row>
    <row r="855" spans="1:12">
      <c r="A855" s="117">
        <v>45223</v>
      </c>
      <c r="B855" s="91" t="s">
        <v>18</v>
      </c>
      <c r="C855" s="98" t="s">
        <v>39</v>
      </c>
      <c r="D855" s="109" t="s">
        <v>9</v>
      </c>
      <c r="E855" s="127">
        <v>5000</v>
      </c>
      <c r="F855" s="134">
        <f t="shared" si="13"/>
        <v>8.3869773912518841</v>
      </c>
      <c r="G855" s="98" t="s">
        <v>651</v>
      </c>
      <c r="H855" s="92"/>
      <c r="I855" s="98" t="s">
        <v>17</v>
      </c>
      <c r="J855" s="78" t="s">
        <v>22</v>
      </c>
      <c r="K855" s="79" t="s">
        <v>27</v>
      </c>
      <c r="L855" s="80">
        <v>596.16233199999999</v>
      </c>
    </row>
    <row r="856" spans="1:12">
      <c r="A856" s="117">
        <v>45223</v>
      </c>
      <c r="B856" s="91" t="s">
        <v>18</v>
      </c>
      <c r="C856" s="98" t="s">
        <v>39</v>
      </c>
      <c r="D856" s="109" t="s">
        <v>9</v>
      </c>
      <c r="E856" s="127">
        <v>5000</v>
      </c>
      <c r="F856" s="134">
        <f t="shared" si="13"/>
        <v>8.3869773912518841</v>
      </c>
      <c r="G856" s="98" t="s">
        <v>652</v>
      </c>
      <c r="H856" s="92"/>
      <c r="I856" s="98" t="s">
        <v>16</v>
      </c>
      <c r="J856" s="78" t="s">
        <v>22</v>
      </c>
      <c r="K856" s="79" t="s">
        <v>27</v>
      </c>
      <c r="L856" s="80">
        <v>596.16233199999999</v>
      </c>
    </row>
    <row r="857" spans="1:12">
      <c r="A857" s="117">
        <v>45223</v>
      </c>
      <c r="B857" s="91" t="s">
        <v>18</v>
      </c>
      <c r="C857" s="98" t="s">
        <v>39</v>
      </c>
      <c r="D857" s="109" t="s">
        <v>7</v>
      </c>
      <c r="E857" s="127">
        <v>5000</v>
      </c>
      <c r="F857" s="134">
        <f t="shared" si="13"/>
        <v>8.3869773912518841</v>
      </c>
      <c r="G857" s="98" t="s">
        <v>653</v>
      </c>
      <c r="H857" s="92"/>
      <c r="I857" s="77" t="s">
        <v>20</v>
      </c>
      <c r="J857" s="78" t="s">
        <v>22</v>
      </c>
      <c r="K857" s="79" t="s">
        <v>198</v>
      </c>
      <c r="L857" s="80">
        <v>596.16233199999999</v>
      </c>
    </row>
    <row r="858" spans="1:12">
      <c r="A858" s="117">
        <v>45223</v>
      </c>
      <c r="B858" s="91" t="s">
        <v>18</v>
      </c>
      <c r="C858" s="98" t="s">
        <v>39</v>
      </c>
      <c r="D858" s="84" t="s">
        <v>6</v>
      </c>
      <c r="E858" s="127">
        <v>5000</v>
      </c>
      <c r="F858" s="134">
        <f t="shared" si="13"/>
        <v>8.2979467394628941</v>
      </c>
      <c r="G858" s="98" t="s">
        <v>654</v>
      </c>
      <c r="H858" s="92"/>
      <c r="I858" s="98" t="s">
        <v>13</v>
      </c>
      <c r="J858" s="78" t="s">
        <v>22</v>
      </c>
      <c r="K858" s="79" t="s">
        <v>759</v>
      </c>
      <c r="L858" s="80">
        <v>602.55870000000004</v>
      </c>
    </row>
    <row r="859" spans="1:12">
      <c r="A859" s="117">
        <v>45223</v>
      </c>
      <c r="B859" s="91" t="s">
        <v>18</v>
      </c>
      <c r="C859" s="98" t="s">
        <v>39</v>
      </c>
      <c r="D859" s="109" t="s">
        <v>8</v>
      </c>
      <c r="E859" s="127">
        <v>2500</v>
      </c>
      <c r="F859" s="134">
        <f t="shared" si="13"/>
        <v>4.1934886956259421</v>
      </c>
      <c r="G859" s="98" t="s">
        <v>655</v>
      </c>
      <c r="H859" s="92"/>
      <c r="I859" s="98" t="s">
        <v>14</v>
      </c>
      <c r="J859" s="78" t="s">
        <v>22</v>
      </c>
      <c r="K859" s="79" t="s">
        <v>198</v>
      </c>
      <c r="L859" s="80">
        <v>596.16233199999999</v>
      </c>
    </row>
    <row r="860" spans="1:12">
      <c r="A860" s="117">
        <v>45223</v>
      </c>
      <c r="B860" s="91" t="s">
        <v>18</v>
      </c>
      <c r="C860" s="98" t="s">
        <v>39</v>
      </c>
      <c r="D860" s="109" t="s">
        <v>7</v>
      </c>
      <c r="E860" s="127">
        <v>2500</v>
      </c>
      <c r="F860" s="134">
        <f t="shared" si="13"/>
        <v>4.1934886956259421</v>
      </c>
      <c r="G860" s="98" t="s">
        <v>656</v>
      </c>
      <c r="H860" s="92"/>
      <c r="I860" s="98" t="s">
        <v>12</v>
      </c>
      <c r="J860" s="78" t="s">
        <v>22</v>
      </c>
      <c r="K860" s="79" t="s">
        <v>198</v>
      </c>
      <c r="L860" s="80">
        <v>596.16233199999999</v>
      </c>
    </row>
    <row r="861" spans="1:12">
      <c r="A861" s="117">
        <v>45223</v>
      </c>
      <c r="B861" s="91" t="s">
        <v>18</v>
      </c>
      <c r="C861" s="98" t="s">
        <v>39</v>
      </c>
      <c r="D861" s="109" t="s">
        <v>7</v>
      </c>
      <c r="E861" s="127">
        <v>2500</v>
      </c>
      <c r="F861" s="134">
        <f t="shared" si="13"/>
        <v>4.1934886956259421</v>
      </c>
      <c r="G861" s="98" t="s">
        <v>657</v>
      </c>
      <c r="H861" s="92"/>
      <c r="I861" s="98" t="s">
        <v>56</v>
      </c>
      <c r="J861" s="78" t="s">
        <v>22</v>
      </c>
      <c r="K861" s="79" t="s">
        <v>198</v>
      </c>
      <c r="L861" s="80">
        <v>596.16233199999999</v>
      </c>
    </row>
    <row r="862" spans="1:12">
      <c r="A862" s="117">
        <v>45223</v>
      </c>
      <c r="B862" s="91" t="s">
        <v>18</v>
      </c>
      <c r="C862" s="98" t="s">
        <v>39</v>
      </c>
      <c r="D862" s="109" t="s">
        <v>7</v>
      </c>
      <c r="E862" s="127">
        <v>2500</v>
      </c>
      <c r="F862" s="134">
        <f t="shared" si="13"/>
        <v>4.1934886956259421</v>
      </c>
      <c r="G862" s="98" t="s">
        <v>658</v>
      </c>
      <c r="H862" s="92"/>
      <c r="I862" s="98" t="s">
        <v>241</v>
      </c>
      <c r="J862" s="78" t="s">
        <v>22</v>
      </c>
      <c r="K862" s="79" t="s">
        <v>198</v>
      </c>
      <c r="L862" s="80">
        <v>596.16233199999999</v>
      </c>
    </row>
    <row r="863" spans="1:12">
      <c r="A863" s="117">
        <v>45223</v>
      </c>
      <c r="B863" s="91" t="s">
        <v>18</v>
      </c>
      <c r="C863" s="98" t="s">
        <v>39</v>
      </c>
      <c r="D863" s="84" t="s">
        <v>6</v>
      </c>
      <c r="E863" s="127">
        <v>2500</v>
      </c>
      <c r="F863" s="134">
        <f t="shared" si="13"/>
        <v>4.148973369731447</v>
      </c>
      <c r="G863" s="98" t="s">
        <v>659</v>
      </c>
      <c r="H863" s="92"/>
      <c r="I863" s="98" t="s">
        <v>25</v>
      </c>
      <c r="J863" s="78" t="s">
        <v>22</v>
      </c>
      <c r="K863" s="79" t="s">
        <v>759</v>
      </c>
      <c r="L863" s="80">
        <v>602.55870000000004</v>
      </c>
    </row>
    <row r="864" spans="1:12">
      <c r="A864" s="117">
        <v>45223</v>
      </c>
      <c r="B864" s="91" t="s">
        <v>18</v>
      </c>
      <c r="C864" s="98" t="s">
        <v>39</v>
      </c>
      <c r="D864" s="84" t="s">
        <v>6</v>
      </c>
      <c r="E864" s="127">
        <v>2500</v>
      </c>
      <c r="F864" s="134">
        <f t="shared" si="13"/>
        <v>4.148973369731447</v>
      </c>
      <c r="G864" s="98" t="s">
        <v>660</v>
      </c>
      <c r="H864" s="92"/>
      <c r="I864" s="98" t="s">
        <v>105</v>
      </c>
      <c r="J864" s="78" t="s">
        <v>22</v>
      </c>
      <c r="K864" s="79" t="s">
        <v>759</v>
      </c>
      <c r="L864" s="80">
        <v>602.55870000000004</v>
      </c>
    </row>
    <row r="865" spans="1:12">
      <c r="A865" s="117">
        <v>45223</v>
      </c>
      <c r="B865" s="91" t="s">
        <v>18</v>
      </c>
      <c r="C865" s="98" t="s">
        <v>39</v>
      </c>
      <c r="D865" s="84" t="s">
        <v>6</v>
      </c>
      <c r="E865" s="127">
        <v>2500</v>
      </c>
      <c r="F865" s="134">
        <f t="shared" si="13"/>
        <v>4.148973369731447</v>
      </c>
      <c r="G865" s="98" t="s">
        <v>661</v>
      </c>
      <c r="H865" s="92"/>
      <c r="I865" s="98" t="s">
        <v>124</v>
      </c>
      <c r="J865" s="78" t="s">
        <v>22</v>
      </c>
      <c r="K865" s="79" t="s">
        <v>759</v>
      </c>
      <c r="L865" s="80">
        <v>602.55870000000004</v>
      </c>
    </row>
    <row r="866" spans="1:12">
      <c r="A866" s="117">
        <v>45223</v>
      </c>
      <c r="B866" s="91" t="s">
        <v>18</v>
      </c>
      <c r="C866" s="98" t="s">
        <v>39</v>
      </c>
      <c r="D866" s="84" t="s">
        <v>6</v>
      </c>
      <c r="E866" s="127">
        <v>2500</v>
      </c>
      <c r="F866" s="134">
        <f t="shared" si="13"/>
        <v>4.148973369731447</v>
      </c>
      <c r="G866" s="98" t="s">
        <v>662</v>
      </c>
      <c r="H866" s="92"/>
      <c r="I866" s="98" t="s">
        <v>209</v>
      </c>
      <c r="J866" s="78" t="s">
        <v>22</v>
      </c>
      <c r="K866" s="79" t="s">
        <v>759</v>
      </c>
      <c r="L866" s="80">
        <v>602.55870000000004</v>
      </c>
    </row>
    <row r="867" spans="1:12">
      <c r="A867" s="117">
        <v>45223</v>
      </c>
      <c r="B867" s="91" t="s">
        <v>18</v>
      </c>
      <c r="C867" s="98" t="s">
        <v>39</v>
      </c>
      <c r="D867" s="84" t="s">
        <v>6</v>
      </c>
      <c r="E867" s="127">
        <v>2500</v>
      </c>
      <c r="F867" s="134">
        <f t="shared" si="13"/>
        <v>4.148973369731447</v>
      </c>
      <c r="G867" s="98" t="s">
        <v>663</v>
      </c>
      <c r="H867" s="92"/>
      <c r="I867" s="98" t="s">
        <v>43</v>
      </c>
      <c r="J867" s="78" t="s">
        <v>22</v>
      </c>
      <c r="K867" s="79" t="s">
        <v>759</v>
      </c>
      <c r="L867" s="80">
        <v>602.55870000000004</v>
      </c>
    </row>
    <row r="868" spans="1:12">
      <c r="A868" s="117">
        <v>45223</v>
      </c>
      <c r="B868" s="91" t="s">
        <v>18</v>
      </c>
      <c r="C868" s="98" t="s">
        <v>39</v>
      </c>
      <c r="D868" s="84" t="s">
        <v>6</v>
      </c>
      <c r="E868" s="127">
        <v>5000</v>
      </c>
      <c r="F868" s="134">
        <f t="shared" si="13"/>
        <v>8.2979467394628941</v>
      </c>
      <c r="G868" s="98" t="s">
        <v>664</v>
      </c>
      <c r="H868" s="92"/>
      <c r="I868" s="98" t="s">
        <v>13</v>
      </c>
      <c r="J868" s="78" t="s">
        <v>22</v>
      </c>
      <c r="K868" s="79" t="s">
        <v>759</v>
      </c>
      <c r="L868" s="80">
        <v>602.55870000000004</v>
      </c>
    </row>
    <row r="869" spans="1:12">
      <c r="A869" s="117">
        <v>45223</v>
      </c>
      <c r="B869" s="91" t="s">
        <v>18</v>
      </c>
      <c r="C869" s="98" t="s">
        <v>39</v>
      </c>
      <c r="D869" s="109" t="s">
        <v>10</v>
      </c>
      <c r="E869" s="127">
        <v>2500</v>
      </c>
      <c r="F869" s="134">
        <f t="shared" si="13"/>
        <v>4.1934886956259421</v>
      </c>
      <c r="G869" s="98" t="s">
        <v>665</v>
      </c>
      <c r="H869" s="92"/>
      <c r="I869" s="98" t="s">
        <v>15</v>
      </c>
      <c r="J869" s="78" t="s">
        <v>22</v>
      </c>
      <c r="K869" s="79" t="s">
        <v>27</v>
      </c>
      <c r="L869" s="80">
        <v>596.16233199999999</v>
      </c>
    </row>
    <row r="870" spans="1:12">
      <c r="A870" s="117">
        <v>45224</v>
      </c>
      <c r="B870" s="93" t="s">
        <v>44</v>
      </c>
      <c r="C870" s="93" t="s">
        <v>55</v>
      </c>
      <c r="D870" s="97" t="s">
        <v>8</v>
      </c>
      <c r="E870" s="123">
        <v>1500</v>
      </c>
      <c r="F870" s="134">
        <f t="shared" si="13"/>
        <v>2.5160932173755652</v>
      </c>
      <c r="G870" s="98" t="s">
        <v>62</v>
      </c>
      <c r="H870" s="92"/>
      <c r="I870" s="99" t="s">
        <v>14</v>
      </c>
      <c r="J870" s="78" t="s">
        <v>22</v>
      </c>
      <c r="K870" s="79" t="s">
        <v>198</v>
      </c>
      <c r="L870" s="80">
        <v>596.16233199999999</v>
      </c>
    </row>
    <row r="871" spans="1:12">
      <c r="A871" s="117">
        <v>45224</v>
      </c>
      <c r="B871" s="91" t="s">
        <v>44</v>
      </c>
      <c r="C871" s="93" t="s">
        <v>55</v>
      </c>
      <c r="D871" s="101" t="s">
        <v>7</v>
      </c>
      <c r="E871" s="110">
        <v>1900</v>
      </c>
      <c r="F871" s="134">
        <f t="shared" si="13"/>
        <v>3.1870514086757162</v>
      </c>
      <c r="G871" s="111" t="s">
        <v>63</v>
      </c>
      <c r="H871" s="92"/>
      <c r="I871" s="77" t="s">
        <v>20</v>
      </c>
      <c r="J871" s="78" t="s">
        <v>22</v>
      </c>
      <c r="K871" s="79" t="s">
        <v>198</v>
      </c>
      <c r="L871" s="80">
        <v>596.16233199999999</v>
      </c>
    </row>
    <row r="872" spans="1:12">
      <c r="A872" s="117">
        <v>45224</v>
      </c>
      <c r="B872" s="114" t="s">
        <v>44</v>
      </c>
      <c r="C872" s="93" t="s">
        <v>55</v>
      </c>
      <c r="D872" s="97" t="s">
        <v>9</v>
      </c>
      <c r="E872" s="123">
        <v>2900</v>
      </c>
      <c r="F872" s="134">
        <f t="shared" si="13"/>
        <v>4.8644468869260935</v>
      </c>
      <c r="G872" s="98" t="s">
        <v>85</v>
      </c>
      <c r="H872" s="92"/>
      <c r="I872" s="99" t="s">
        <v>17</v>
      </c>
      <c r="J872" s="78" t="s">
        <v>22</v>
      </c>
      <c r="K872" s="79" t="s">
        <v>27</v>
      </c>
      <c r="L872" s="80">
        <v>596.16233199999999</v>
      </c>
    </row>
    <row r="873" spans="1:12">
      <c r="A873" s="117">
        <v>45224</v>
      </c>
      <c r="B873" s="105" t="s">
        <v>44</v>
      </c>
      <c r="C873" s="93" t="s">
        <v>55</v>
      </c>
      <c r="D873" s="84" t="s">
        <v>6</v>
      </c>
      <c r="E873" s="126">
        <v>1950</v>
      </c>
      <c r="F873" s="134">
        <f t="shared" si="13"/>
        <v>3.2361992283905283</v>
      </c>
      <c r="G873" s="82" t="s">
        <v>130</v>
      </c>
      <c r="H873" s="92"/>
      <c r="I873" s="82" t="s">
        <v>124</v>
      </c>
      <c r="J873" s="78" t="s">
        <v>22</v>
      </c>
      <c r="K873" s="79" t="s">
        <v>759</v>
      </c>
      <c r="L873" s="80">
        <v>602.55870000000004</v>
      </c>
    </row>
    <row r="874" spans="1:12">
      <c r="A874" s="117">
        <v>45224</v>
      </c>
      <c r="B874" s="105" t="s">
        <v>44</v>
      </c>
      <c r="C874" s="93" t="s">
        <v>55</v>
      </c>
      <c r="D874" s="97" t="s">
        <v>7</v>
      </c>
      <c r="E874" s="124">
        <v>1200</v>
      </c>
      <c r="F874" s="134">
        <f t="shared" si="13"/>
        <v>2.0128745739004525</v>
      </c>
      <c r="G874" s="105" t="s">
        <v>387</v>
      </c>
      <c r="H874" s="92"/>
      <c r="I874" s="98" t="s">
        <v>241</v>
      </c>
      <c r="J874" s="78" t="s">
        <v>22</v>
      </c>
      <c r="K874" s="79" t="s">
        <v>198</v>
      </c>
      <c r="L874" s="80">
        <v>596.16233199999999</v>
      </c>
    </row>
    <row r="875" spans="1:12">
      <c r="A875" s="117">
        <v>45224</v>
      </c>
      <c r="B875" s="105" t="s">
        <v>753</v>
      </c>
      <c r="C875" s="93" t="s">
        <v>55</v>
      </c>
      <c r="D875" s="84" t="s">
        <v>6</v>
      </c>
      <c r="E875" s="125">
        <v>2000</v>
      </c>
      <c r="F875" s="134">
        <f t="shared" si="13"/>
        <v>3.3191786957851575</v>
      </c>
      <c r="G875" s="105" t="s">
        <v>381</v>
      </c>
      <c r="H875" s="104">
        <v>12</v>
      </c>
      <c r="I875" s="105" t="s">
        <v>209</v>
      </c>
      <c r="J875" s="78" t="s">
        <v>22</v>
      </c>
      <c r="K875" s="79" t="s">
        <v>759</v>
      </c>
      <c r="L875" s="80">
        <v>602.55870000000004</v>
      </c>
    </row>
    <row r="876" spans="1:12">
      <c r="A876" s="117">
        <v>45224</v>
      </c>
      <c r="B876" s="105" t="s">
        <v>221</v>
      </c>
      <c r="C876" s="93" t="s">
        <v>55</v>
      </c>
      <c r="D876" s="84" t="s">
        <v>6</v>
      </c>
      <c r="E876" s="125">
        <v>1500</v>
      </c>
      <c r="F876" s="134">
        <f t="shared" si="13"/>
        <v>2.4893840218388679</v>
      </c>
      <c r="G876" s="105" t="s">
        <v>382</v>
      </c>
      <c r="H876" s="104">
        <v>12</v>
      </c>
      <c r="I876" s="105" t="s">
        <v>209</v>
      </c>
      <c r="J876" s="78" t="s">
        <v>22</v>
      </c>
      <c r="K876" s="79" t="s">
        <v>759</v>
      </c>
      <c r="L876" s="80">
        <v>602.55870000000004</v>
      </c>
    </row>
    <row r="877" spans="1:12">
      <c r="A877" s="117">
        <v>45224</v>
      </c>
      <c r="B877" s="105" t="s">
        <v>44</v>
      </c>
      <c r="C877" s="93" t="s">
        <v>55</v>
      </c>
      <c r="D877" s="84" t="s">
        <v>6</v>
      </c>
      <c r="E877" s="125">
        <v>1000</v>
      </c>
      <c r="F877" s="134">
        <f t="shared" si="13"/>
        <v>1.6595893478925787</v>
      </c>
      <c r="G877" s="105" t="s">
        <v>383</v>
      </c>
      <c r="H877" s="104">
        <v>12</v>
      </c>
      <c r="I877" s="105" t="s">
        <v>209</v>
      </c>
      <c r="J877" s="78" t="s">
        <v>22</v>
      </c>
      <c r="K877" s="79" t="s">
        <v>759</v>
      </c>
      <c r="L877" s="80">
        <v>602.55870000000004</v>
      </c>
    </row>
    <row r="878" spans="1:12">
      <c r="A878" s="117">
        <v>45224</v>
      </c>
      <c r="B878" s="105" t="s">
        <v>45</v>
      </c>
      <c r="C878" s="91" t="s">
        <v>197</v>
      </c>
      <c r="D878" s="84" t="s">
        <v>6</v>
      </c>
      <c r="E878" s="125">
        <v>3000</v>
      </c>
      <c r="F878" s="134">
        <f t="shared" si="13"/>
        <v>4.9787680436777357</v>
      </c>
      <c r="G878" s="105" t="s">
        <v>383</v>
      </c>
      <c r="H878" s="104">
        <v>12</v>
      </c>
      <c r="I878" s="105" t="s">
        <v>209</v>
      </c>
      <c r="J878" s="78" t="s">
        <v>22</v>
      </c>
      <c r="K878" s="79" t="s">
        <v>759</v>
      </c>
      <c r="L878" s="80">
        <v>602.55870000000004</v>
      </c>
    </row>
    <row r="879" spans="1:12">
      <c r="A879" s="117">
        <v>45224</v>
      </c>
      <c r="B879" s="105" t="s">
        <v>46</v>
      </c>
      <c r="C879" s="91" t="s">
        <v>197</v>
      </c>
      <c r="D879" s="84" t="s">
        <v>6</v>
      </c>
      <c r="E879" s="125">
        <v>8000</v>
      </c>
      <c r="F879" s="134">
        <f t="shared" si="13"/>
        <v>13.27671478314063</v>
      </c>
      <c r="G879" s="105" t="s">
        <v>384</v>
      </c>
      <c r="H879" s="104">
        <v>12</v>
      </c>
      <c r="I879" s="105" t="s">
        <v>209</v>
      </c>
      <c r="J879" s="78" t="s">
        <v>22</v>
      </c>
      <c r="K879" s="79" t="s">
        <v>759</v>
      </c>
      <c r="L879" s="80">
        <v>602.55870000000004</v>
      </c>
    </row>
    <row r="880" spans="1:12">
      <c r="A880" s="117">
        <v>45224</v>
      </c>
      <c r="B880" s="105" t="s">
        <v>742</v>
      </c>
      <c r="C880" s="91" t="s">
        <v>49</v>
      </c>
      <c r="D880" s="84" t="s">
        <v>6</v>
      </c>
      <c r="E880" s="125">
        <v>4000</v>
      </c>
      <c r="F880" s="134">
        <f t="shared" si="13"/>
        <v>6.6383573915703149</v>
      </c>
      <c r="G880" s="105" t="s">
        <v>383</v>
      </c>
      <c r="H880" s="104">
        <v>12</v>
      </c>
      <c r="I880" s="105" t="s">
        <v>209</v>
      </c>
      <c r="J880" s="78" t="s">
        <v>22</v>
      </c>
      <c r="K880" s="79" t="s">
        <v>759</v>
      </c>
      <c r="L880" s="80">
        <v>602.55870000000004</v>
      </c>
    </row>
    <row r="881" spans="1:12">
      <c r="A881" s="117">
        <v>45224</v>
      </c>
      <c r="B881" s="105" t="s">
        <v>44</v>
      </c>
      <c r="C881" s="93" t="s">
        <v>55</v>
      </c>
      <c r="D881" s="84" t="s">
        <v>6</v>
      </c>
      <c r="E881" s="124">
        <v>3000</v>
      </c>
      <c r="F881" s="134">
        <f t="shared" si="13"/>
        <v>4.9787680436777357</v>
      </c>
      <c r="G881" s="105" t="s">
        <v>61</v>
      </c>
      <c r="H881" s="92"/>
      <c r="I881" s="105" t="s">
        <v>13</v>
      </c>
      <c r="J881" s="78" t="s">
        <v>22</v>
      </c>
      <c r="K881" s="79" t="s">
        <v>759</v>
      </c>
      <c r="L881" s="80">
        <v>602.55870000000004</v>
      </c>
    </row>
    <row r="882" spans="1:12">
      <c r="A882" s="117">
        <v>45224</v>
      </c>
      <c r="B882" s="105" t="s">
        <v>355</v>
      </c>
      <c r="C882" s="93" t="s">
        <v>55</v>
      </c>
      <c r="D882" s="84" t="s">
        <v>6</v>
      </c>
      <c r="E882" s="125">
        <v>8000</v>
      </c>
      <c r="F882" s="134">
        <f t="shared" si="13"/>
        <v>13.419163826003016</v>
      </c>
      <c r="G882" s="105" t="s">
        <v>356</v>
      </c>
      <c r="H882" s="104">
        <v>11</v>
      </c>
      <c r="I882" s="99" t="s">
        <v>25</v>
      </c>
      <c r="J882" s="78" t="s">
        <v>22</v>
      </c>
      <c r="K882" s="79" t="s">
        <v>198</v>
      </c>
      <c r="L882" s="80">
        <v>596.16233199999999</v>
      </c>
    </row>
    <row r="883" spans="1:12">
      <c r="A883" s="117">
        <v>45224</v>
      </c>
      <c r="B883" s="105" t="s">
        <v>44</v>
      </c>
      <c r="C883" s="93" t="s">
        <v>55</v>
      </c>
      <c r="D883" s="84" t="s">
        <v>6</v>
      </c>
      <c r="E883" s="125">
        <v>1850</v>
      </c>
      <c r="F883" s="134">
        <f t="shared" si="13"/>
        <v>3.0702402936012705</v>
      </c>
      <c r="G883" s="105" t="s">
        <v>357</v>
      </c>
      <c r="H883" s="104">
        <v>11</v>
      </c>
      <c r="I883" s="99" t="s">
        <v>25</v>
      </c>
      <c r="J883" s="78" t="s">
        <v>22</v>
      </c>
      <c r="K883" s="79" t="s">
        <v>759</v>
      </c>
      <c r="L883" s="80">
        <v>602.55870000000004</v>
      </c>
    </row>
    <row r="884" spans="1:12">
      <c r="A884" s="117">
        <v>45224</v>
      </c>
      <c r="B884" s="105" t="s">
        <v>45</v>
      </c>
      <c r="C884" s="91" t="s">
        <v>197</v>
      </c>
      <c r="D884" s="84" t="s">
        <v>6</v>
      </c>
      <c r="E884" s="125">
        <v>5000</v>
      </c>
      <c r="F884" s="134">
        <f t="shared" si="13"/>
        <v>8.2979467394628941</v>
      </c>
      <c r="G884" s="105" t="s">
        <v>357</v>
      </c>
      <c r="H884" s="104">
        <v>11</v>
      </c>
      <c r="I884" s="99" t="s">
        <v>25</v>
      </c>
      <c r="J884" s="78" t="s">
        <v>22</v>
      </c>
      <c r="K884" s="79" t="s">
        <v>759</v>
      </c>
      <c r="L884" s="80">
        <v>602.55870000000004</v>
      </c>
    </row>
    <row r="885" spans="1:12">
      <c r="A885" s="117">
        <v>45224</v>
      </c>
      <c r="B885" s="105" t="s">
        <v>46</v>
      </c>
      <c r="C885" s="91" t="s">
        <v>197</v>
      </c>
      <c r="D885" s="84" t="s">
        <v>6</v>
      </c>
      <c r="E885" s="125">
        <v>10000</v>
      </c>
      <c r="F885" s="134">
        <f t="shared" si="13"/>
        <v>16.595893478925788</v>
      </c>
      <c r="G885" s="105" t="s">
        <v>358</v>
      </c>
      <c r="H885" s="104">
        <v>11</v>
      </c>
      <c r="I885" s="99" t="s">
        <v>25</v>
      </c>
      <c r="J885" s="78" t="s">
        <v>22</v>
      </c>
      <c r="K885" s="79" t="s">
        <v>759</v>
      </c>
      <c r="L885" s="80">
        <v>602.55870000000004</v>
      </c>
    </row>
    <row r="886" spans="1:12">
      <c r="A886" s="117">
        <v>45224</v>
      </c>
      <c r="B886" s="105" t="s">
        <v>44</v>
      </c>
      <c r="C886" s="93" t="s">
        <v>55</v>
      </c>
      <c r="D886" s="84" t="s">
        <v>6</v>
      </c>
      <c r="E886" s="125">
        <v>1900</v>
      </c>
      <c r="F886" s="134">
        <f t="shared" si="13"/>
        <v>3.1870514086757162</v>
      </c>
      <c r="G886" s="98" t="s">
        <v>59</v>
      </c>
      <c r="H886" s="92"/>
      <c r="I886" s="99" t="s">
        <v>43</v>
      </c>
      <c r="J886" s="78" t="s">
        <v>22</v>
      </c>
      <c r="K886" s="79" t="s">
        <v>198</v>
      </c>
      <c r="L886" s="80">
        <v>596.16233199999999</v>
      </c>
    </row>
    <row r="887" spans="1:12">
      <c r="A887" s="117">
        <v>45224</v>
      </c>
      <c r="B887" s="105" t="s">
        <v>305</v>
      </c>
      <c r="C887" s="93" t="s">
        <v>55</v>
      </c>
      <c r="D887" s="84" t="s">
        <v>6</v>
      </c>
      <c r="E887" s="131">
        <v>4500</v>
      </c>
      <c r="F887" s="134">
        <f t="shared" si="13"/>
        <v>7.5482796521266966</v>
      </c>
      <c r="G887" s="91" t="s">
        <v>223</v>
      </c>
      <c r="H887" s="104">
        <v>10</v>
      </c>
      <c r="I887" s="99" t="s">
        <v>105</v>
      </c>
      <c r="J887" s="78" t="s">
        <v>22</v>
      </c>
      <c r="K887" s="79" t="s">
        <v>198</v>
      </c>
      <c r="L887" s="80">
        <v>596.16233199999999</v>
      </c>
    </row>
    <row r="888" spans="1:12">
      <c r="A888" s="117">
        <v>45224</v>
      </c>
      <c r="B888" s="105" t="s">
        <v>44</v>
      </c>
      <c r="C888" s="93" t="s">
        <v>55</v>
      </c>
      <c r="D888" s="84" t="s">
        <v>6</v>
      </c>
      <c r="E888" s="131">
        <v>1850</v>
      </c>
      <c r="F888" s="134">
        <f t="shared" si="13"/>
        <v>3.1031816347631973</v>
      </c>
      <c r="G888" s="91" t="s">
        <v>190</v>
      </c>
      <c r="H888" s="104">
        <v>10</v>
      </c>
      <c r="I888" s="99" t="s">
        <v>105</v>
      </c>
      <c r="J888" s="78" t="s">
        <v>22</v>
      </c>
      <c r="K888" s="79" t="s">
        <v>198</v>
      </c>
      <c r="L888" s="80">
        <v>596.16233199999999</v>
      </c>
    </row>
    <row r="889" spans="1:12">
      <c r="A889" s="117">
        <v>45224</v>
      </c>
      <c r="B889" s="105" t="s">
        <v>45</v>
      </c>
      <c r="C889" s="93" t="s">
        <v>55</v>
      </c>
      <c r="D889" s="84" t="s">
        <v>6</v>
      </c>
      <c r="E889" s="131">
        <v>5000</v>
      </c>
      <c r="F889" s="134">
        <f t="shared" si="13"/>
        <v>8.3869773912518841</v>
      </c>
      <c r="G889" s="91" t="s">
        <v>190</v>
      </c>
      <c r="H889" s="104">
        <v>10</v>
      </c>
      <c r="I889" s="99" t="s">
        <v>105</v>
      </c>
      <c r="J889" s="78" t="s">
        <v>22</v>
      </c>
      <c r="K889" s="79" t="s">
        <v>198</v>
      </c>
      <c r="L889" s="80">
        <v>596.16233199999999</v>
      </c>
    </row>
    <row r="890" spans="1:12">
      <c r="A890" s="117">
        <v>45224</v>
      </c>
      <c r="B890" s="105" t="s">
        <v>46</v>
      </c>
      <c r="C890" s="91" t="s">
        <v>197</v>
      </c>
      <c r="D890" s="84" t="s">
        <v>6</v>
      </c>
      <c r="E890" s="131">
        <v>10000</v>
      </c>
      <c r="F890" s="134">
        <f t="shared" si="13"/>
        <v>16.595893478925788</v>
      </c>
      <c r="G890" s="91" t="s">
        <v>189</v>
      </c>
      <c r="H890" s="104">
        <v>10</v>
      </c>
      <c r="I890" s="99" t="s">
        <v>105</v>
      </c>
      <c r="J890" s="78" t="s">
        <v>22</v>
      </c>
      <c r="K890" s="79" t="s">
        <v>759</v>
      </c>
      <c r="L890" s="80">
        <v>602.55870000000004</v>
      </c>
    </row>
    <row r="891" spans="1:12">
      <c r="A891" s="117">
        <v>45224</v>
      </c>
      <c r="B891" s="82" t="s">
        <v>44</v>
      </c>
      <c r="C891" s="93" t="s">
        <v>55</v>
      </c>
      <c r="D891" s="107" t="s">
        <v>9</v>
      </c>
      <c r="E891" s="108">
        <v>2000</v>
      </c>
      <c r="F891" s="134">
        <f t="shared" si="13"/>
        <v>3.3547909565007541</v>
      </c>
      <c r="G891" s="107" t="s">
        <v>57</v>
      </c>
      <c r="H891" s="92"/>
      <c r="I891" s="107" t="s">
        <v>16</v>
      </c>
      <c r="J891" s="78" t="s">
        <v>22</v>
      </c>
      <c r="K891" s="79" t="s">
        <v>27</v>
      </c>
      <c r="L891" s="80">
        <v>596.16233199999999</v>
      </c>
    </row>
    <row r="892" spans="1:12">
      <c r="A892" s="117">
        <v>45224</v>
      </c>
      <c r="B892" s="105" t="s">
        <v>44</v>
      </c>
      <c r="C892" s="93" t="s">
        <v>55</v>
      </c>
      <c r="D892" s="97" t="s">
        <v>7</v>
      </c>
      <c r="E892" s="124">
        <v>2000</v>
      </c>
      <c r="F892" s="134">
        <f t="shared" si="13"/>
        <v>3.3547909565007541</v>
      </c>
      <c r="G892" s="105" t="s">
        <v>93</v>
      </c>
      <c r="H892" s="92"/>
      <c r="I892" s="105" t="s">
        <v>56</v>
      </c>
      <c r="J892" s="78" t="s">
        <v>22</v>
      </c>
      <c r="K892" s="79" t="s">
        <v>198</v>
      </c>
      <c r="L892" s="80">
        <v>596.16233199999999</v>
      </c>
    </row>
    <row r="893" spans="1:12">
      <c r="A893" s="117">
        <v>45224</v>
      </c>
      <c r="B893" s="105" t="s">
        <v>45</v>
      </c>
      <c r="C893" s="91" t="s">
        <v>197</v>
      </c>
      <c r="D893" s="97" t="s">
        <v>7</v>
      </c>
      <c r="E893" s="124">
        <v>5000</v>
      </c>
      <c r="F893" s="134">
        <f t="shared" si="13"/>
        <v>8.3869773912518841</v>
      </c>
      <c r="G893" s="105" t="s">
        <v>93</v>
      </c>
      <c r="H893" s="92"/>
      <c r="I893" s="105" t="s">
        <v>56</v>
      </c>
      <c r="J893" s="78" t="s">
        <v>22</v>
      </c>
      <c r="K893" s="79" t="s">
        <v>198</v>
      </c>
      <c r="L893" s="80">
        <v>596.16233199999999</v>
      </c>
    </row>
    <row r="894" spans="1:12">
      <c r="A894" s="117">
        <v>45224</v>
      </c>
      <c r="B894" s="105" t="s">
        <v>301</v>
      </c>
      <c r="C894" s="93" t="s">
        <v>55</v>
      </c>
      <c r="D894" s="97" t="s">
        <v>7</v>
      </c>
      <c r="E894" s="124">
        <v>2000</v>
      </c>
      <c r="F894" s="134">
        <f t="shared" si="13"/>
        <v>3.3547909565007541</v>
      </c>
      <c r="G894" s="105" t="s">
        <v>93</v>
      </c>
      <c r="H894" s="92"/>
      <c r="I894" s="105" t="s">
        <v>56</v>
      </c>
      <c r="J894" s="78" t="s">
        <v>22</v>
      </c>
      <c r="K894" s="79" t="s">
        <v>198</v>
      </c>
      <c r="L894" s="80">
        <v>596.16233199999999</v>
      </c>
    </row>
    <row r="895" spans="1:12">
      <c r="A895" s="117">
        <v>45224</v>
      </c>
      <c r="B895" s="105" t="s">
        <v>162</v>
      </c>
      <c r="C895" s="91" t="s">
        <v>197</v>
      </c>
      <c r="D895" s="97" t="s">
        <v>7</v>
      </c>
      <c r="E895" s="124">
        <v>10000</v>
      </c>
      <c r="F895" s="134">
        <f t="shared" si="13"/>
        <v>16.773954782503768</v>
      </c>
      <c r="G895" s="105" t="s">
        <v>192</v>
      </c>
      <c r="H895" s="92"/>
      <c r="I895" s="105" t="s">
        <v>56</v>
      </c>
      <c r="J895" s="78" t="s">
        <v>22</v>
      </c>
      <c r="K895" s="79" t="s">
        <v>198</v>
      </c>
      <c r="L895" s="80">
        <v>596.16233199999999</v>
      </c>
    </row>
    <row r="896" spans="1:12">
      <c r="A896" s="117">
        <v>45224</v>
      </c>
      <c r="B896" s="105" t="s">
        <v>225</v>
      </c>
      <c r="C896" s="93" t="s">
        <v>55</v>
      </c>
      <c r="D896" s="97" t="s">
        <v>7</v>
      </c>
      <c r="E896" s="124">
        <v>3000</v>
      </c>
      <c r="F896" s="134">
        <f t="shared" si="13"/>
        <v>5.0321864347511305</v>
      </c>
      <c r="G896" s="105" t="s">
        <v>193</v>
      </c>
      <c r="H896" s="92"/>
      <c r="I896" s="105" t="s">
        <v>56</v>
      </c>
      <c r="J896" s="78" t="s">
        <v>22</v>
      </c>
      <c r="K896" s="79" t="s">
        <v>198</v>
      </c>
      <c r="L896" s="80">
        <v>596.16233199999999</v>
      </c>
    </row>
    <row r="897" spans="1:12">
      <c r="A897" s="117">
        <v>45224</v>
      </c>
      <c r="B897" s="105" t="s">
        <v>44</v>
      </c>
      <c r="C897" s="93" t="s">
        <v>55</v>
      </c>
      <c r="D897" s="97" t="s">
        <v>7</v>
      </c>
      <c r="E897" s="124">
        <v>1500</v>
      </c>
      <c r="F897" s="134">
        <f t="shared" si="13"/>
        <v>2.5160932173755652</v>
      </c>
      <c r="G897" s="105" t="s">
        <v>193</v>
      </c>
      <c r="H897" s="92"/>
      <c r="I897" s="105" t="s">
        <v>56</v>
      </c>
      <c r="J897" s="78" t="s">
        <v>22</v>
      </c>
      <c r="K897" s="79" t="s">
        <v>198</v>
      </c>
      <c r="L897" s="80">
        <v>596.16233199999999</v>
      </c>
    </row>
    <row r="898" spans="1:12">
      <c r="A898" s="117">
        <v>45224</v>
      </c>
      <c r="B898" s="105" t="s">
        <v>45</v>
      </c>
      <c r="C898" s="91" t="s">
        <v>197</v>
      </c>
      <c r="D898" s="97" t="s">
        <v>7</v>
      </c>
      <c r="E898" s="124">
        <v>3000</v>
      </c>
      <c r="F898" s="134">
        <f t="shared" ref="F898:F961" si="14">E898/L898</f>
        <v>5.0321864347511305</v>
      </c>
      <c r="G898" s="105" t="s">
        <v>193</v>
      </c>
      <c r="H898" s="92"/>
      <c r="I898" s="105" t="s">
        <v>56</v>
      </c>
      <c r="J898" s="78" t="s">
        <v>22</v>
      </c>
      <c r="K898" s="79" t="s">
        <v>198</v>
      </c>
      <c r="L898" s="80">
        <v>596.16233199999999</v>
      </c>
    </row>
    <row r="899" spans="1:12">
      <c r="A899" s="117">
        <v>45224</v>
      </c>
      <c r="B899" s="105" t="s">
        <v>162</v>
      </c>
      <c r="C899" s="91" t="s">
        <v>197</v>
      </c>
      <c r="D899" s="97" t="s">
        <v>7</v>
      </c>
      <c r="E899" s="124">
        <v>15000</v>
      </c>
      <c r="F899" s="134">
        <f t="shared" si="14"/>
        <v>25.160932173755654</v>
      </c>
      <c r="G899" s="105" t="s">
        <v>193</v>
      </c>
      <c r="H899" s="92"/>
      <c r="I899" s="105" t="s">
        <v>56</v>
      </c>
      <c r="J899" s="78" t="s">
        <v>22</v>
      </c>
      <c r="K899" s="79" t="s">
        <v>198</v>
      </c>
      <c r="L899" s="80">
        <v>596.16233199999999</v>
      </c>
    </row>
    <row r="900" spans="1:12">
      <c r="A900" s="117">
        <v>45224</v>
      </c>
      <c r="B900" s="105" t="s">
        <v>44</v>
      </c>
      <c r="C900" s="93" t="s">
        <v>55</v>
      </c>
      <c r="D900" s="97" t="s">
        <v>7</v>
      </c>
      <c r="E900" s="124">
        <v>1400</v>
      </c>
      <c r="F900" s="134">
        <f t="shared" si="14"/>
        <v>2.3483536695505278</v>
      </c>
      <c r="G900" s="105" t="s">
        <v>131</v>
      </c>
      <c r="H900" s="92"/>
      <c r="I900" s="105" t="s">
        <v>12</v>
      </c>
      <c r="J900" s="78" t="s">
        <v>22</v>
      </c>
      <c r="K900" s="79" t="s">
        <v>198</v>
      </c>
      <c r="L900" s="80">
        <v>596.16233199999999</v>
      </c>
    </row>
    <row r="901" spans="1:12">
      <c r="A901" s="117">
        <v>45224</v>
      </c>
      <c r="B901" s="105" t="s">
        <v>44</v>
      </c>
      <c r="C901" s="93" t="s">
        <v>55</v>
      </c>
      <c r="D901" s="97" t="s">
        <v>10</v>
      </c>
      <c r="E901" s="131">
        <v>2400</v>
      </c>
      <c r="F901" s="134">
        <f t="shared" si="14"/>
        <v>4.0257491478009051</v>
      </c>
      <c r="G901" s="98" t="s">
        <v>58</v>
      </c>
      <c r="H901" s="92"/>
      <c r="I901" s="105" t="s">
        <v>15</v>
      </c>
      <c r="J901" s="78" t="s">
        <v>22</v>
      </c>
      <c r="K901" s="79" t="s">
        <v>27</v>
      </c>
      <c r="L901" s="80">
        <v>596.16233199999999</v>
      </c>
    </row>
    <row r="902" spans="1:12">
      <c r="A902" s="117">
        <v>45224</v>
      </c>
      <c r="B902" s="91" t="s">
        <v>18</v>
      </c>
      <c r="C902" s="98" t="s">
        <v>39</v>
      </c>
      <c r="D902" s="109" t="s">
        <v>9</v>
      </c>
      <c r="E902" s="127">
        <v>5000</v>
      </c>
      <c r="F902" s="134">
        <f t="shared" si="14"/>
        <v>8.3869773912518841</v>
      </c>
      <c r="G902" s="98" t="s">
        <v>666</v>
      </c>
      <c r="H902" s="92"/>
      <c r="I902" s="98" t="s">
        <v>17</v>
      </c>
      <c r="J902" s="78" t="s">
        <v>22</v>
      </c>
      <c r="K902" s="79" t="s">
        <v>27</v>
      </c>
      <c r="L902" s="80">
        <v>596.16233199999999</v>
      </c>
    </row>
    <row r="903" spans="1:12">
      <c r="A903" s="117">
        <v>45224</v>
      </c>
      <c r="B903" s="91" t="s">
        <v>18</v>
      </c>
      <c r="C903" s="98" t="s">
        <v>39</v>
      </c>
      <c r="D903" s="109" t="s">
        <v>9</v>
      </c>
      <c r="E903" s="127">
        <v>5000</v>
      </c>
      <c r="F903" s="134">
        <f t="shared" si="14"/>
        <v>8.3869773912518841</v>
      </c>
      <c r="G903" s="98" t="s">
        <v>667</v>
      </c>
      <c r="H903" s="92"/>
      <c r="I903" s="98" t="s">
        <v>16</v>
      </c>
      <c r="J903" s="78" t="s">
        <v>22</v>
      </c>
      <c r="K903" s="79" t="s">
        <v>27</v>
      </c>
      <c r="L903" s="80">
        <v>596.16233199999999</v>
      </c>
    </row>
    <row r="904" spans="1:12">
      <c r="A904" s="117">
        <v>45224</v>
      </c>
      <c r="B904" s="91" t="s">
        <v>18</v>
      </c>
      <c r="C904" s="98" t="s">
        <v>39</v>
      </c>
      <c r="D904" s="109" t="s">
        <v>7</v>
      </c>
      <c r="E904" s="127">
        <v>5000</v>
      </c>
      <c r="F904" s="134">
        <f t="shared" si="14"/>
        <v>8.3869773912518841</v>
      </c>
      <c r="G904" s="98" t="s">
        <v>668</v>
      </c>
      <c r="H904" s="92"/>
      <c r="I904" s="77" t="s">
        <v>20</v>
      </c>
      <c r="J904" s="78" t="s">
        <v>22</v>
      </c>
      <c r="K904" s="79" t="s">
        <v>198</v>
      </c>
      <c r="L904" s="80">
        <v>596.16233199999999</v>
      </c>
    </row>
    <row r="905" spans="1:12">
      <c r="A905" s="117">
        <v>45224</v>
      </c>
      <c r="B905" s="91" t="s">
        <v>18</v>
      </c>
      <c r="C905" s="98" t="s">
        <v>39</v>
      </c>
      <c r="D905" s="84" t="s">
        <v>6</v>
      </c>
      <c r="E905" s="127">
        <v>5000</v>
      </c>
      <c r="F905" s="134">
        <f t="shared" si="14"/>
        <v>8.3869773912518841</v>
      </c>
      <c r="G905" s="98" t="s">
        <v>669</v>
      </c>
      <c r="H905" s="92"/>
      <c r="I905" s="98" t="s">
        <v>13</v>
      </c>
      <c r="J905" s="78" t="s">
        <v>22</v>
      </c>
      <c r="K905" s="79" t="s">
        <v>198</v>
      </c>
      <c r="L905" s="80">
        <v>596.16233199999999</v>
      </c>
    </row>
    <row r="906" spans="1:12">
      <c r="A906" s="117">
        <v>45224</v>
      </c>
      <c r="B906" s="91" t="s">
        <v>18</v>
      </c>
      <c r="C906" s="98" t="s">
        <v>39</v>
      </c>
      <c r="D906" s="109" t="s">
        <v>8</v>
      </c>
      <c r="E906" s="127">
        <v>2500</v>
      </c>
      <c r="F906" s="134">
        <f t="shared" si="14"/>
        <v>4.1934886956259421</v>
      </c>
      <c r="G906" s="98" t="s">
        <v>670</v>
      </c>
      <c r="H906" s="92"/>
      <c r="I906" s="98" t="s">
        <v>14</v>
      </c>
      <c r="J906" s="78" t="s">
        <v>22</v>
      </c>
      <c r="K906" s="79" t="s">
        <v>198</v>
      </c>
      <c r="L906" s="80">
        <v>596.16233199999999</v>
      </c>
    </row>
    <row r="907" spans="1:12">
      <c r="A907" s="117">
        <v>45224</v>
      </c>
      <c r="B907" s="91" t="s">
        <v>18</v>
      </c>
      <c r="C907" s="98" t="s">
        <v>39</v>
      </c>
      <c r="D907" s="109" t="s">
        <v>7</v>
      </c>
      <c r="E907" s="127">
        <v>2500</v>
      </c>
      <c r="F907" s="134">
        <f t="shared" si="14"/>
        <v>4.1934886956259421</v>
      </c>
      <c r="G907" s="98" t="s">
        <v>671</v>
      </c>
      <c r="H907" s="92"/>
      <c r="I907" s="98" t="s">
        <v>12</v>
      </c>
      <c r="J907" s="78" t="s">
        <v>22</v>
      </c>
      <c r="K907" s="79" t="s">
        <v>198</v>
      </c>
      <c r="L907" s="80">
        <v>596.16233199999999</v>
      </c>
    </row>
    <row r="908" spans="1:12">
      <c r="A908" s="117">
        <v>45224</v>
      </c>
      <c r="B908" s="91" t="s">
        <v>18</v>
      </c>
      <c r="C908" s="98" t="s">
        <v>39</v>
      </c>
      <c r="D908" s="109" t="s">
        <v>7</v>
      </c>
      <c r="E908" s="127">
        <v>2500</v>
      </c>
      <c r="F908" s="134">
        <f t="shared" si="14"/>
        <v>4.1934886956259421</v>
      </c>
      <c r="G908" s="98" t="s">
        <v>672</v>
      </c>
      <c r="H908" s="92"/>
      <c r="I908" s="98" t="s">
        <v>56</v>
      </c>
      <c r="J908" s="78" t="s">
        <v>22</v>
      </c>
      <c r="K908" s="79" t="s">
        <v>198</v>
      </c>
      <c r="L908" s="80">
        <v>596.16233199999999</v>
      </c>
    </row>
    <row r="909" spans="1:12">
      <c r="A909" s="117">
        <v>45224</v>
      </c>
      <c r="B909" s="91" t="s">
        <v>18</v>
      </c>
      <c r="C909" s="98" t="s">
        <v>39</v>
      </c>
      <c r="D909" s="109" t="s">
        <v>7</v>
      </c>
      <c r="E909" s="127">
        <v>2500</v>
      </c>
      <c r="F909" s="134">
        <f t="shared" si="14"/>
        <v>4.1934886956259421</v>
      </c>
      <c r="G909" s="98" t="s">
        <v>673</v>
      </c>
      <c r="H909" s="92"/>
      <c r="I909" s="98" t="s">
        <v>241</v>
      </c>
      <c r="J909" s="78" t="s">
        <v>22</v>
      </c>
      <c r="K909" s="79" t="s">
        <v>198</v>
      </c>
      <c r="L909" s="80">
        <v>596.16233199999999</v>
      </c>
    </row>
    <row r="910" spans="1:12">
      <c r="A910" s="117">
        <v>45224</v>
      </c>
      <c r="B910" s="91" t="s">
        <v>18</v>
      </c>
      <c r="C910" s="98" t="s">
        <v>39</v>
      </c>
      <c r="D910" s="84" t="s">
        <v>6</v>
      </c>
      <c r="E910" s="127">
        <v>2500</v>
      </c>
      <c r="F910" s="134">
        <f t="shared" si="14"/>
        <v>4.1934886956259421</v>
      </c>
      <c r="G910" s="98" t="s">
        <v>674</v>
      </c>
      <c r="H910" s="92"/>
      <c r="I910" s="98" t="s">
        <v>25</v>
      </c>
      <c r="J910" s="78" t="s">
        <v>22</v>
      </c>
      <c r="K910" s="79" t="s">
        <v>198</v>
      </c>
      <c r="L910" s="80">
        <v>596.16233199999999</v>
      </c>
    </row>
    <row r="911" spans="1:12">
      <c r="A911" s="117">
        <v>45224</v>
      </c>
      <c r="B911" s="91" t="s">
        <v>18</v>
      </c>
      <c r="C911" s="98" t="s">
        <v>39</v>
      </c>
      <c r="D911" s="84" t="s">
        <v>6</v>
      </c>
      <c r="E911" s="127">
        <v>2500</v>
      </c>
      <c r="F911" s="134">
        <f t="shared" si="14"/>
        <v>4.1934886956259421</v>
      </c>
      <c r="G911" s="98" t="s">
        <v>675</v>
      </c>
      <c r="H911" s="92"/>
      <c r="I911" s="98" t="s">
        <v>105</v>
      </c>
      <c r="J911" s="78" t="s">
        <v>22</v>
      </c>
      <c r="K911" s="79" t="s">
        <v>198</v>
      </c>
      <c r="L911" s="80">
        <v>596.16233199999999</v>
      </c>
    </row>
    <row r="912" spans="1:12">
      <c r="A912" s="117">
        <v>45224</v>
      </c>
      <c r="B912" s="91" t="s">
        <v>18</v>
      </c>
      <c r="C912" s="98" t="s">
        <v>39</v>
      </c>
      <c r="D912" s="84" t="s">
        <v>6</v>
      </c>
      <c r="E912" s="127">
        <v>2500</v>
      </c>
      <c r="F912" s="134">
        <f t="shared" si="14"/>
        <v>4.1934886956259421</v>
      </c>
      <c r="G912" s="98" t="s">
        <v>676</v>
      </c>
      <c r="H912" s="92"/>
      <c r="I912" s="98" t="s">
        <v>124</v>
      </c>
      <c r="J912" s="78" t="s">
        <v>22</v>
      </c>
      <c r="K912" s="79" t="s">
        <v>198</v>
      </c>
      <c r="L912" s="80">
        <v>596.16233199999999</v>
      </c>
    </row>
    <row r="913" spans="1:12">
      <c r="A913" s="117">
        <v>45224</v>
      </c>
      <c r="B913" s="91" t="s">
        <v>18</v>
      </c>
      <c r="C913" s="98" t="s">
        <v>39</v>
      </c>
      <c r="D913" s="84" t="s">
        <v>6</v>
      </c>
      <c r="E913" s="127">
        <v>2500</v>
      </c>
      <c r="F913" s="134">
        <f t="shared" si="14"/>
        <v>4.1934886956259421</v>
      </c>
      <c r="G913" s="98" t="s">
        <v>677</v>
      </c>
      <c r="H913" s="92"/>
      <c r="I913" s="98" t="s">
        <v>209</v>
      </c>
      <c r="J913" s="78" t="s">
        <v>22</v>
      </c>
      <c r="K913" s="79" t="s">
        <v>198</v>
      </c>
      <c r="L913" s="80">
        <v>596.16233199999999</v>
      </c>
    </row>
    <row r="914" spans="1:12">
      <c r="A914" s="117">
        <v>45224</v>
      </c>
      <c r="B914" s="91" t="s">
        <v>18</v>
      </c>
      <c r="C914" s="98" t="s">
        <v>39</v>
      </c>
      <c r="D914" s="84" t="s">
        <v>6</v>
      </c>
      <c r="E914" s="127">
        <v>2500</v>
      </c>
      <c r="F914" s="134">
        <f t="shared" si="14"/>
        <v>4.1934886956259421</v>
      </c>
      <c r="G914" s="98" t="s">
        <v>678</v>
      </c>
      <c r="H914" s="92"/>
      <c r="I914" s="98" t="s">
        <v>43</v>
      </c>
      <c r="J914" s="78" t="s">
        <v>22</v>
      </c>
      <c r="K914" s="79" t="s">
        <v>198</v>
      </c>
      <c r="L914" s="80">
        <v>596.16233199999999</v>
      </c>
    </row>
    <row r="915" spans="1:12">
      <c r="A915" s="117">
        <v>45224</v>
      </c>
      <c r="B915" s="91" t="s">
        <v>18</v>
      </c>
      <c r="C915" s="98" t="s">
        <v>39</v>
      </c>
      <c r="D915" s="84" t="s">
        <v>6</v>
      </c>
      <c r="E915" s="127">
        <v>5000</v>
      </c>
      <c r="F915" s="134">
        <f t="shared" si="14"/>
        <v>8.3869773912518841</v>
      </c>
      <c r="G915" s="98" t="s">
        <v>679</v>
      </c>
      <c r="H915" s="92"/>
      <c r="I915" s="98" t="s">
        <v>13</v>
      </c>
      <c r="J915" s="78" t="s">
        <v>22</v>
      </c>
      <c r="K915" s="79" t="s">
        <v>198</v>
      </c>
      <c r="L915" s="80">
        <v>596.16233199999999</v>
      </c>
    </row>
    <row r="916" spans="1:12">
      <c r="A916" s="117">
        <v>45224</v>
      </c>
      <c r="B916" s="91" t="s">
        <v>18</v>
      </c>
      <c r="C916" s="98" t="s">
        <v>39</v>
      </c>
      <c r="D916" s="109" t="s">
        <v>10</v>
      </c>
      <c r="E916" s="127">
        <v>2500</v>
      </c>
      <c r="F916" s="134">
        <f t="shared" si="14"/>
        <v>4.1934886956259421</v>
      </c>
      <c r="G916" s="98" t="s">
        <v>680</v>
      </c>
      <c r="H916" s="92"/>
      <c r="I916" s="98" t="s">
        <v>15</v>
      </c>
      <c r="J916" s="78" t="s">
        <v>22</v>
      </c>
      <c r="K916" s="79" t="s">
        <v>27</v>
      </c>
      <c r="L916" s="80">
        <v>596.16233199999999</v>
      </c>
    </row>
    <row r="917" spans="1:12">
      <c r="A917" s="117">
        <v>45225</v>
      </c>
      <c r="B917" s="91" t="s">
        <v>44</v>
      </c>
      <c r="C917" s="93" t="s">
        <v>55</v>
      </c>
      <c r="D917" s="97" t="s">
        <v>7</v>
      </c>
      <c r="E917" s="110">
        <v>2000</v>
      </c>
      <c r="F917" s="134">
        <f t="shared" si="14"/>
        <v>3.3547909565007541</v>
      </c>
      <c r="G917" s="111" t="s">
        <v>63</v>
      </c>
      <c r="H917" s="92"/>
      <c r="I917" s="77" t="s">
        <v>20</v>
      </c>
      <c r="J917" s="78" t="s">
        <v>22</v>
      </c>
      <c r="K917" s="79" t="s">
        <v>198</v>
      </c>
      <c r="L917" s="80">
        <v>596.16233199999999</v>
      </c>
    </row>
    <row r="918" spans="1:12">
      <c r="A918" s="117">
        <v>45225</v>
      </c>
      <c r="B918" s="114" t="s">
        <v>199</v>
      </c>
      <c r="C918" s="93" t="s">
        <v>55</v>
      </c>
      <c r="D918" s="101" t="s">
        <v>7</v>
      </c>
      <c r="E918" s="110">
        <v>2000</v>
      </c>
      <c r="F918" s="134">
        <f t="shared" si="14"/>
        <v>3.3547909565007541</v>
      </c>
      <c r="G918" s="111" t="s">
        <v>91</v>
      </c>
      <c r="H918" s="92"/>
      <c r="I918" s="77" t="s">
        <v>20</v>
      </c>
      <c r="J918" s="78" t="s">
        <v>22</v>
      </c>
      <c r="K918" s="79" t="s">
        <v>198</v>
      </c>
      <c r="L918" s="80">
        <v>596.16233199999999</v>
      </c>
    </row>
    <row r="919" spans="1:12">
      <c r="A919" s="117">
        <v>45225</v>
      </c>
      <c r="B919" s="91" t="s">
        <v>45</v>
      </c>
      <c r="C919" s="91" t="s">
        <v>197</v>
      </c>
      <c r="D919" s="101" t="s">
        <v>7</v>
      </c>
      <c r="E919" s="110">
        <v>5000</v>
      </c>
      <c r="F919" s="134">
        <f t="shared" si="14"/>
        <v>8.3869773912518841</v>
      </c>
      <c r="G919" s="111" t="s">
        <v>63</v>
      </c>
      <c r="H919" s="92"/>
      <c r="I919" s="77" t="s">
        <v>20</v>
      </c>
      <c r="J919" s="78" t="s">
        <v>22</v>
      </c>
      <c r="K919" s="79" t="s">
        <v>198</v>
      </c>
      <c r="L919" s="80">
        <v>596.16233199999999</v>
      </c>
    </row>
    <row r="920" spans="1:12">
      <c r="A920" s="117">
        <v>45225</v>
      </c>
      <c r="B920" s="111" t="s">
        <v>46</v>
      </c>
      <c r="C920" s="91" t="s">
        <v>197</v>
      </c>
      <c r="D920" s="101" t="s">
        <v>7</v>
      </c>
      <c r="E920" s="115">
        <v>10000</v>
      </c>
      <c r="F920" s="134">
        <f t="shared" si="14"/>
        <v>16.773954782503768</v>
      </c>
      <c r="G920" s="111" t="s">
        <v>125</v>
      </c>
      <c r="H920" s="92"/>
      <c r="I920" s="77" t="s">
        <v>20</v>
      </c>
      <c r="J920" s="78" t="s">
        <v>22</v>
      </c>
      <c r="K920" s="79" t="s">
        <v>198</v>
      </c>
      <c r="L920" s="80">
        <v>596.16233199999999</v>
      </c>
    </row>
    <row r="921" spans="1:12">
      <c r="A921" s="117">
        <v>45225</v>
      </c>
      <c r="B921" s="114" t="s">
        <v>44</v>
      </c>
      <c r="C921" s="93" t="s">
        <v>55</v>
      </c>
      <c r="D921" s="97" t="s">
        <v>9</v>
      </c>
      <c r="E921" s="123">
        <v>3500</v>
      </c>
      <c r="F921" s="134">
        <f t="shared" si="14"/>
        <v>5.8708841738763198</v>
      </c>
      <c r="G921" s="98" t="s">
        <v>85</v>
      </c>
      <c r="H921" s="92"/>
      <c r="I921" s="99" t="s">
        <v>17</v>
      </c>
      <c r="J921" s="78" t="s">
        <v>22</v>
      </c>
      <c r="K921" s="79" t="s">
        <v>27</v>
      </c>
      <c r="L921" s="80">
        <v>596.16233199999999</v>
      </c>
    </row>
    <row r="922" spans="1:12">
      <c r="A922" s="117">
        <v>45225</v>
      </c>
      <c r="B922" s="105" t="s">
        <v>44</v>
      </c>
      <c r="C922" s="93" t="s">
        <v>55</v>
      </c>
      <c r="D922" s="97" t="s">
        <v>7</v>
      </c>
      <c r="E922" s="124">
        <v>1200</v>
      </c>
      <c r="F922" s="134">
        <f t="shared" si="14"/>
        <v>2.0128745739004525</v>
      </c>
      <c r="G922" s="105" t="s">
        <v>387</v>
      </c>
      <c r="H922" s="92"/>
      <c r="I922" s="98" t="s">
        <v>241</v>
      </c>
      <c r="J922" s="78" t="s">
        <v>22</v>
      </c>
      <c r="K922" s="79" t="s">
        <v>198</v>
      </c>
      <c r="L922" s="80">
        <v>596.16233199999999</v>
      </c>
    </row>
    <row r="923" spans="1:12">
      <c r="A923" s="117">
        <v>45225</v>
      </c>
      <c r="B923" s="105" t="s">
        <v>44</v>
      </c>
      <c r="C923" s="93" t="s">
        <v>55</v>
      </c>
      <c r="D923" s="84" t="s">
        <v>6</v>
      </c>
      <c r="E923" s="133">
        <v>1500</v>
      </c>
      <c r="F923" s="134">
        <f t="shared" si="14"/>
        <v>2.5160932173755652</v>
      </c>
      <c r="G923" s="105" t="s">
        <v>383</v>
      </c>
      <c r="H923" s="104">
        <v>12</v>
      </c>
      <c r="I923" s="105" t="s">
        <v>209</v>
      </c>
      <c r="J923" s="78" t="s">
        <v>22</v>
      </c>
      <c r="K923" s="79" t="s">
        <v>198</v>
      </c>
      <c r="L923" s="80">
        <v>596.16233199999999</v>
      </c>
    </row>
    <row r="924" spans="1:12">
      <c r="A924" s="117">
        <v>45225</v>
      </c>
      <c r="B924" s="105" t="s">
        <v>45</v>
      </c>
      <c r="C924" s="91" t="s">
        <v>197</v>
      </c>
      <c r="D924" s="84" t="s">
        <v>6</v>
      </c>
      <c r="E924" s="125">
        <v>3000</v>
      </c>
      <c r="F924" s="134">
        <f t="shared" si="14"/>
        <v>5.0321864347511305</v>
      </c>
      <c r="G924" s="105" t="s">
        <v>383</v>
      </c>
      <c r="H924" s="104">
        <v>12</v>
      </c>
      <c r="I924" s="105" t="s">
        <v>209</v>
      </c>
      <c r="J924" s="78" t="s">
        <v>22</v>
      </c>
      <c r="K924" s="79" t="s">
        <v>198</v>
      </c>
      <c r="L924" s="80">
        <v>596.16233199999999</v>
      </c>
    </row>
    <row r="925" spans="1:12">
      <c r="A925" s="117">
        <v>45225</v>
      </c>
      <c r="B925" s="105" t="s">
        <v>742</v>
      </c>
      <c r="C925" s="91" t="s">
        <v>49</v>
      </c>
      <c r="D925" s="84" t="s">
        <v>6</v>
      </c>
      <c r="E925" s="125">
        <v>4000</v>
      </c>
      <c r="F925" s="134">
        <f t="shared" si="14"/>
        <v>6.7095819130015082</v>
      </c>
      <c r="G925" s="105" t="s">
        <v>383</v>
      </c>
      <c r="H925" s="104">
        <v>12</v>
      </c>
      <c r="I925" s="105" t="s">
        <v>209</v>
      </c>
      <c r="J925" s="78" t="s">
        <v>22</v>
      </c>
      <c r="K925" s="79" t="s">
        <v>198</v>
      </c>
      <c r="L925" s="80">
        <v>596.16233199999999</v>
      </c>
    </row>
    <row r="926" spans="1:12">
      <c r="A926" s="117">
        <v>45225</v>
      </c>
      <c r="B926" s="105" t="s">
        <v>46</v>
      </c>
      <c r="C926" s="91" t="s">
        <v>197</v>
      </c>
      <c r="D926" s="84" t="s">
        <v>6</v>
      </c>
      <c r="E926" s="125">
        <v>8000</v>
      </c>
      <c r="F926" s="134">
        <f t="shared" si="14"/>
        <v>13.27671478314063</v>
      </c>
      <c r="G926" s="105" t="s">
        <v>384</v>
      </c>
      <c r="H926" s="104">
        <v>12</v>
      </c>
      <c r="I926" s="105" t="s">
        <v>209</v>
      </c>
      <c r="J926" s="78" t="s">
        <v>22</v>
      </c>
      <c r="K926" s="79" t="s">
        <v>759</v>
      </c>
      <c r="L926" s="80">
        <v>602.55870000000004</v>
      </c>
    </row>
    <row r="927" spans="1:12">
      <c r="A927" s="117">
        <v>45225</v>
      </c>
      <c r="B927" s="105" t="s">
        <v>199</v>
      </c>
      <c r="C927" s="93" t="s">
        <v>55</v>
      </c>
      <c r="D927" s="84" t="s">
        <v>6</v>
      </c>
      <c r="E927" s="124">
        <v>2000</v>
      </c>
      <c r="F927" s="134">
        <f t="shared" si="14"/>
        <v>3.3547909565007541</v>
      </c>
      <c r="G927" s="105" t="s">
        <v>169</v>
      </c>
      <c r="H927" s="92"/>
      <c r="I927" s="105" t="s">
        <v>13</v>
      </c>
      <c r="J927" s="78" t="s">
        <v>22</v>
      </c>
      <c r="K927" s="79" t="s">
        <v>198</v>
      </c>
      <c r="L927" s="80">
        <v>596.16233199999999</v>
      </c>
    </row>
    <row r="928" spans="1:12">
      <c r="A928" s="117">
        <v>45225</v>
      </c>
      <c r="B928" s="105" t="s">
        <v>44</v>
      </c>
      <c r="C928" s="93" t="s">
        <v>55</v>
      </c>
      <c r="D928" s="84" t="s">
        <v>6</v>
      </c>
      <c r="E928" s="124">
        <v>1900</v>
      </c>
      <c r="F928" s="134">
        <f t="shared" si="14"/>
        <v>3.1870514086757162</v>
      </c>
      <c r="G928" s="105" t="s">
        <v>61</v>
      </c>
      <c r="H928" s="92"/>
      <c r="I928" s="105" t="s">
        <v>13</v>
      </c>
      <c r="J928" s="78" t="s">
        <v>22</v>
      </c>
      <c r="K928" s="79" t="s">
        <v>198</v>
      </c>
      <c r="L928" s="80">
        <v>596.16233199999999</v>
      </c>
    </row>
    <row r="929" spans="1:12">
      <c r="A929" s="117">
        <v>45225</v>
      </c>
      <c r="B929" s="105" t="s">
        <v>45</v>
      </c>
      <c r="C929" s="93" t="s">
        <v>55</v>
      </c>
      <c r="D929" s="84" t="s">
        <v>6</v>
      </c>
      <c r="E929" s="124">
        <v>5000</v>
      </c>
      <c r="F929" s="134">
        <f t="shared" si="14"/>
        <v>8.3869773912518841</v>
      </c>
      <c r="G929" s="105" t="s">
        <v>61</v>
      </c>
      <c r="H929" s="92"/>
      <c r="I929" s="105" t="s">
        <v>13</v>
      </c>
      <c r="J929" s="78" t="s">
        <v>22</v>
      </c>
      <c r="K929" s="79" t="s">
        <v>198</v>
      </c>
      <c r="L929" s="80">
        <v>596.16233199999999</v>
      </c>
    </row>
    <row r="930" spans="1:12">
      <c r="A930" s="117">
        <v>45225</v>
      </c>
      <c r="B930" s="105" t="s">
        <v>46</v>
      </c>
      <c r="C930" s="93" t="s">
        <v>55</v>
      </c>
      <c r="D930" s="84" t="s">
        <v>6</v>
      </c>
      <c r="E930" s="124">
        <v>10000</v>
      </c>
      <c r="F930" s="134">
        <f t="shared" si="14"/>
        <v>16.773954782503768</v>
      </c>
      <c r="G930" s="105" t="s">
        <v>170</v>
      </c>
      <c r="H930" s="92"/>
      <c r="I930" s="105" t="s">
        <v>13</v>
      </c>
      <c r="J930" s="78" t="s">
        <v>22</v>
      </c>
      <c r="K930" s="79" t="s">
        <v>198</v>
      </c>
      <c r="L930" s="80">
        <v>596.16233199999999</v>
      </c>
    </row>
    <row r="931" spans="1:12">
      <c r="A931" s="117">
        <v>45225</v>
      </c>
      <c r="B931" s="105" t="s">
        <v>359</v>
      </c>
      <c r="C931" s="93" t="s">
        <v>55</v>
      </c>
      <c r="D931" s="84" t="s">
        <v>6</v>
      </c>
      <c r="E931" s="125">
        <v>5000</v>
      </c>
      <c r="F931" s="134">
        <f t="shared" si="14"/>
        <v>8.3869773912518841</v>
      </c>
      <c r="G931" s="105" t="s">
        <v>357</v>
      </c>
      <c r="H931" s="104">
        <v>11</v>
      </c>
      <c r="I931" s="99" t="s">
        <v>25</v>
      </c>
      <c r="J931" s="78" t="s">
        <v>22</v>
      </c>
      <c r="K931" s="79" t="s">
        <v>198</v>
      </c>
      <c r="L931" s="80">
        <v>596.16233199999999</v>
      </c>
    </row>
    <row r="932" spans="1:12">
      <c r="A932" s="117">
        <v>45225</v>
      </c>
      <c r="B932" s="105" t="s">
        <v>360</v>
      </c>
      <c r="C932" s="93" t="s">
        <v>55</v>
      </c>
      <c r="D932" s="84" t="s">
        <v>6</v>
      </c>
      <c r="E932" s="125">
        <v>5000</v>
      </c>
      <c r="F932" s="134">
        <f t="shared" si="14"/>
        <v>8.3869773912518841</v>
      </c>
      <c r="G932" s="105" t="s">
        <v>357</v>
      </c>
      <c r="H932" s="104">
        <v>11</v>
      </c>
      <c r="I932" s="99" t="s">
        <v>25</v>
      </c>
      <c r="J932" s="78" t="s">
        <v>22</v>
      </c>
      <c r="K932" s="79" t="s">
        <v>198</v>
      </c>
      <c r="L932" s="80">
        <v>596.16233199999999</v>
      </c>
    </row>
    <row r="933" spans="1:12">
      <c r="A933" s="117">
        <v>45225</v>
      </c>
      <c r="B933" s="105" t="s">
        <v>44</v>
      </c>
      <c r="C933" s="93" t="s">
        <v>55</v>
      </c>
      <c r="D933" s="84" t="s">
        <v>6</v>
      </c>
      <c r="E933" s="125">
        <v>1900</v>
      </c>
      <c r="F933" s="134">
        <f t="shared" si="14"/>
        <v>3.1870514086757162</v>
      </c>
      <c r="G933" s="105" t="s">
        <v>357</v>
      </c>
      <c r="H933" s="104">
        <v>11</v>
      </c>
      <c r="I933" s="99" t="s">
        <v>25</v>
      </c>
      <c r="J933" s="78" t="s">
        <v>22</v>
      </c>
      <c r="K933" s="79" t="s">
        <v>198</v>
      </c>
      <c r="L933" s="80">
        <v>596.16233199999999</v>
      </c>
    </row>
    <row r="934" spans="1:12">
      <c r="A934" s="117">
        <v>45225</v>
      </c>
      <c r="B934" s="105" t="s">
        <v>45</v>
      </c>
      <c r="C934" s="91" t="s">
        <v>197</v>
      </c>
      <c r="D934" s="84" t="s">
        <v>6</v>
      </c>
      <c r="E934" s="125">
        <v>5000</v>
      </c>
      <c r="F934" s="134">
        <f t="shared" si="14"/>
        <v>8.2979467394628941</v>
      </c>
      <c r="G934" s="105" t="s">
        <v>357</v>
      </c>
      <c r="H934" s="104">
        <v>11</v>
      </c>
      <c r="I934" s="99" t="s">
        <v>25</v>
      </c>
      <c r="J934" s="78" t="s">
        <v>22</v>
      </c>
      <c r="K934" s="79" t="s">
        <v>759</v>
      </c>
      <c r="L934" s="80">
        <v>602.55870000000004</v>
      </c>
    </row>
    <row r="935" spans="1:12">
      <c r="A935" s="117">
        <v>45225</v>
      </c>
      <c r="B935" s="105" t="s">
        <v>46</v>
      </c>
      <c r="C935" s="91" t="s">
        <v>197</v>
      </c>
      <c r="D935" s="84" t="s">
        <v>6</v>
      </c>
      <c r="E935" s="125">
        <v>10000</v>
      </c>
      <c r="F935" s="134">
        <f t="shared" si="14"/>
        <v>16.773954782503768</v>
      </c>
      <c r="G935" s="105" t="s">
        <v>358</v>
      </c>
      <c r="H935" s="104">
        <v>11</v>
      </c>
      <c r="I935" s="99" t="s">
        <v>25</v>
      </c>
      <c r="J935" s="78" t="s">
        <v>22</v>
      </c>
      <c r="K935" s="79" t="s">
        <v>198</v>
      </c>
      <c r="L935" s="80">
        <v>596.16233199999999</v>
      </c>
    </row>
    <row r="936" spans="1:12">
      <c r="A936" s="117">
        <v>45225</v>
      </c>
      <c r="B936" s="105" t="s">
        <v>240</v>
      </c>
      <c r="C936" s="91" t="s">
        <v>49</v>
      </c>
      <c r="D936" s="84" t="s">
        <v>6</v>
      </c>
      <c r="E936" s="125">
        <v>1800</v>
      </c>
      <c r="F936" s="134">
        <f t="shared" si="14"/>
        <v>3.0193118608506784</v>
      </c>
      <c r="G936" s="105" t="s">
        <v>357</v>
      </c>
      <c r="H936" s="104">
        <v>11</v>
      </c>
      <c r="I936" s="99" t="s">
        <v>25</v>
      </c>
      <c r="J936" s="78" t="s">
        <v>22</v>
      </c>
      <c r="K936" s="79" t="s">
        <v>198</v>
      </c>
      <c r="L936" s="80">
        <v>596.16233199999999</v>
      </c>
    </row>
    <row r="937" spans="1:12">
      <c r="A937" s="117">
        <v>45225</v>
      </c>
      <c r="B937" s="105" t="s">
        <v>44</v>
      </c>
      <c r="C937" s="93" t="s">
        <v>55</v>
      </c>
      <c r="D937" s="84" t="s">
        <v>6</v>
      </c>
      <c r="E937" s="125">
        <v>2800</v>
      </c>
      <c r="F937" s="134">
        <f t="shared" si="14"/>
        <v>4.6967073391010556</v>
      </c>
      <c r="G937" s="98" t="s">
        <v>59</v>
      </c>
      <c r="H937" s="92"/>
      <c r="I937" s="99" t="s">
        <v>43</v>
      </c>
      <c r="J937" s="78" t="s">
        <v>22</v>
      </c>
      <c r="K937" s="79" t="s">
        <v>198</v>
      </c>
      <c r="L937" s="80">
        <v>596.16233199999999</v>
      </c>
    </row>
    <row r="938" spans="1:12">
      <c r="A938" s="117">
        <v>45225</v>
      </c>
      <c r="B938" s="105" t="s">
        <v>306</v>
      </c>
      <c r="C938" s="91" t="s">
        <v>55</v>
      </c>
      <c r="D938" s="84" t="s">
        <v>6</v>
      </c>
      <c r="E938" s="131">
        <v>8000</v>
      </c>
      <c r="F938" s="134">
        <f t="shared" si="14"/>
        <v>13.419163826003016</v>
      </c>
      <c r="G938" s="91" t="s">
        <v>190</v>
      </c>
      <c r="H938" s="104">
        <v>10</v>
      </c>
      <c r="I938" s="99" t="s">
        <v>105</v>
      </c>
      <c r="J938" s="78" t="s">
        <v>22</v>
      </c>
      <c r="K938" s="79" t="s">
        <v>198</v>
      </c>
      <c r="L938" s="80">
        <v>596.16233199999999</v>
      </c>
    </row>
    <row r="939" spans="1:12">
      <c r="A939" s="117">
        <v>45225</v>
      </c>
      <c r="B939" s="105" t="s">
        <v>307</v>
      </c>
      <c r="C939" s="93" t="s">
        <v>55</v>
      </c>
      <c r="D939" s="84" t="s">
        <v>6</v>
      </c>
      <c r="E939" s="131">
        <v>2000</v>
      </c>
      <c r="F939" s="134">
        <f t="shared" si="14"/>
        <v>3.3547909565007541</v>
      </c>
      <c r="G939" s="91" t="s">
        <v>190</v>
      </c>
      <c r="H939" s="104">
        <v>10</v>
      </c>
      <c r="I939" s="99" t="s">
        <v>105</v>
      </c>
      <c r="J939" s="78" t="s">
        <v>22</v>
      </c>
      <c r="K939" s="79" t="s">
        <v>198</v>
      </c>
      <c r="L939" s="80">
        <v>596.16233199999999</v>
      </c>
    </row>
    <row r="940" spans="1:12">
      <c r="A940" s="117">
        <v>45225</v>
      </c>
      <c r="B940" s="105" t="s">
        <v>308</v>
      </c>
      <c r="C940" s="93" t="s">
        <v>55</v>
      </c>
      <c r="D940" s="84" t="s">
        <v>6</v>
      </c>
      <c r="E940" s="131">
        <v>8000</v>
      </c>
      <c r="F940" s="134">
        <f t="shared" si="14"/>
        <v>13.419163826003016</v>
      </c>
      <c r="G940" s="91" t="s">
        <v>190</v>
      </c>
      <c r="H940" s="104">
        <v>10</v>
      </c>
      <c r="I940" s="99" t="s">
        <v>105</v>
      </c>
      <c r="J940" s="78" t="s">
        <v>22</v>
      </c>
      <c r="K940" s="79" t="s">
        <v>198</v>
      </c>
      <c r="L940" s="80">
        <v>596.16233199999999</v>
      </c>
    </row>
    <row r="941" spans="1:12">
      <c r="A941" s="117">
        <v>45225</v>
      </c>
      <c r="B941" s="105" t="s">
        <v>44</v>
      </c>
      <c r="C941" s="93" t="s">
        <v>55</v>
      </c>
      <c r="D941" s="84" t="s">
        <v>6</v>
      </c>
      <c r="E941" s="131">
        <v>1950</v>
      </c>
      <c r="F941" s="134">
        <f t="shared" si="14"/>
        <v>3.2709211825882352</v>
      </c>
      <c r="G941" s="91" t="s">
        <v>190</v>
      </c>
      <c r="H941" s="104">
        <v>10</v>
      </c>
      <c r="I941" s="99" t="s">
        <v>105</v>
      </c>
      <c r="J941" s="78" t="s">
        <v>22</v>
      </c>
      <c r="K941" s="79" t="s">
        <v>198</v>
      </c>
      <c r="L941" s="80">
        <v>596.16233199999999</v>
      </c>
    </row>
    <row r="942" spans="1:12">
      <c r="A942" s="117">
        <v>45225</v>
      </c>
      <c r="B942" s="105" t="s">
        <v>240</v>
      </c>
      <c r="C942" s="91" t="s">
        <v>49</v>
      </c>
      <c r="D942" s="84" t="s">
        <v>6</v>
      </c>
      <c r="E942" s="131">
        <v>3000</v>
      </c>
      <c r="F942" s="134">
        <f t="shared" si="14"/>
        <v>5.0321864347511305</v>
      </c>
      <c r="G942" s="91" t="s">
        <v>190</v>
      </c>
      <c r="H942" s="104">
        <v>10</v>
      </c>
      <c r="I942" s="99" t="s">
        <v>105</v>
      </c>
      <c r="J942" s="78" t="s">
        <v>22</v>
      </c>
      <c r="K942" s="79" t="s">
        <v>198</v>
      </c>
      <c r="L942" s="80">
        <v>596.16233199999999</v>
      </c>
    </row>
    <row r="943" spans="1:12">
      <c r="A943" s="117">
        <v>45225</v>
      </c>
      <c r="B943" s="105" t="s">
        <v>45</v>
      </c>
      <c r="C943" s="91" t="s">
        <v>197</v>
      </c>
      <c r="D943" s="84" t="s">
        <v>6</v>
      </c>
      <c r="E943" s="131">
        <v>5000</v>
      </c>
      <c r="F943" s="134">
        <f t="shared" si="14"/>
        <v>8.3869773912518841</v>
      </c>
      <c r="G943" s="91" t="s">
        <v>190</v>
      </c>
      <c r="H943" s="104">
        <v>10</v>
      </c>
      <c r="I943" s="99" t="s">
        <v>105</v>
      </c>
      <c r="J943" s="78" t="s">
        <v>22</v>
      </c>
      <c r="K943" s="79" t="s">
        <v>198</v>
      </c>
      <c r="L943" s="80">
        <v>596.16233199999999</v>
      </c>
    </row>
    <row r="944" spans="1:12">
      <c r="A944" s="117">
        <v>45225</v>
      </c>
      <c r="B944" s="105" t="s">
        <v>46</v>
      </c>
      <c r="C944" s="91" t="s">
        <v>197</v>
      </c>
      <c r="D944" s="84" t="s">
        <v>6</v>
      </c>
      <c r="E944" s="131">
        <v>10000</v>
      </c>
      <c r="F944" s="134">
        <f t="shared" si="14"/>
        <v>16.773954782503768</v>
      </c>
      <c r="G944" s="91" t="s">
        <v>189</v>
      </c>
      <c r="H944" s="104">
        <v>10</v>
      </c>
      <c r="I944" s="99" t="s">
        <v>105</v>
      </c>
      <c r="J944" s="78" t="s">
        <v>22</v>
      </c>
      <c r="K944" s="79" t="s">
        <v>198</v>
      </c>
      <c r="L944" s="80">
        <v>596.16233199999999</v>
      </c>
    </row>
    <row r="945" spans="1:12">
      <c r="A945" s="117">
        <v>45225</v>
      </c>
      <c r="B945" s="82" t="s">
        <v>44</v>
      </c>
      <c r="C945" s="93" t="s">
        <v>55</v>
      </c>
      <c r="D945" s="107" t="s">
        <v>9</v>
      </c>
      <c r="E945" s="108">
        <v>1700</v>
      </c>
      <c r="F945" s="134">
        <f t="shared" si="14"/>
        <v>2.851572313025641</v>
      </c>
      <c r="G945" s="107" t="s">
        <v>57</v>
      </c>
      <c r="H945" s="92"/>
      <c r="I945" s="107" t="s">
        <v>16</v>
      </c>
      <c r="J945" s="78" t="s">
        <v>22</v>
      </c>
      <c r="K945" s="79" t="s">
        <v>27</v>
      </c>
      <c r="L945" s="80">
        <v>596.16233199999999</v>
      </c>
    </row>
    <row r="946" spans="1:12">
      <c r="A946" s="117">
        <v>45225</v>
      </c>
      <c r="B946" s="105" t="s">
        <v>44</v>
      </c>
      <c r="C946" s="93" t="s">
        <v>55</v>
      </c>
      <c r="D946" s="97" t="s">
        <v>7</v>
      </c>
      <c r="E946" s="124">
        <v>1500</v>
      </c>
      <c r="F946" s="134">
        <f t="shared" si="14"/>
        <v>2.5160932173755652</v>
      </c>
      <c r="G946" s="105" t="s">
        <v>193</v>
      </c>
      <c r="H946" s="92"/>
      <c r="I946" s="105" t="s">
        <v>56</v>
      </c>
      <c r="J946" s="78" t="s">
        <v>22</v>
      </c>
      <c r="K946" s="79" t="s">
        <v>198</v>
      </c>
      <c r="L946" s="80">
        <v>596.16233199999999</v>
      </c>
    </row>
    <row r="947" spans="1:12">
      <c r="A947" s="117">
        <v>45225</v>
      </c>
      <c r="B947" s="105" t="s">
        <v>45</v>
      </c>
      <c r="C947" s="91" t="s">
        <v>197</v>
      </c>
      <c r="D947" s="97" t="s">
        <v>7</v>
      </c>
      <c r="E947" s="124">
        <v>3000</v>
      </c>
      <c r="F947" s="134">
        <f t="shared" si="14"/>
        <v>5.0321864347511305</v>
      </c>
      <c r="G947" s="105" t="s">
        <v>193</v>
      </c>
      <c r="H947" s="92"/>
      <c r="I947" s="105" t="s">
        <v>56</v>
      </c>
      <c r="J947" s="78" t="s">
        <v>22</v>
      </c>
      <c r="K947" s="79" t="s">
        <v>198</v>
      </c>
      <c r="L947" s="80">
        <v>596.16233199999999</v>
      </c>
    </row>
    <row r="948" spans="1:12">
      <c r="A948" s="117">
        <v>45225</v>
      </c>
      <c r="B948" s="105" t="s">
        <v>302</v>
      </c>
      <c r="C948" s="93" t="s">
        <v>55</v>
      </c>
      <c r="D948" s="97" t="s">
        <v>7</v>
      </c>
      <c r="E948" s="124">
        <v>3000</v>
      </c>
      <c r="F948" s="134">
        <f t="shared" si="14"/>
        <v>5.0321864347511305</v>
      </c>
      <c r="G948" s="105" t="s">
        <v>193</v>
      </c>
      <c r="H948" s="92"/>
      <c r="I948" s="105" t="s">
        <v>56</v>
      </c>
      <c r="J948" s="78" t="s">
        <v>22</v>
      </c>
      <c r="K948" s="79" t="s">
        <v>198</v>
      </c>
      <c r="L948" s="80">
        <v>596.16233199999999</v>
      </c>
    </row>
    <row r="949" spans="1:12">
      <c r="A949" s="117">
        <v>45225</v>
      </c>
      <c r="B949" s="105" t="s">
        <v>225</v>
      </c>
      <c r="C949" s="93" t="s">
        <v>55</v>
      </c>
      <c r="D949" s="97" t="s">
        <v>7</v>
      </c>
      <c r="E949" s="124">
        <v>1500</v>
      </c>
      <c r="F949" s="134">
        <f t="shared" si="14"/>
        <v>2.5160932173755652</v>
      </c>
      <c r="G949" s="105" t="s">
        <v>194</v>
      </c>
      <c r="H949" s="92"/>
      <c r="I949" s="105" t="s">
        <v>56</v>
      </c>
      <c r="J949" s="78" t="s">
        <v>22</v>
      </c>
      <c r="K949" s="79" t="s">
        <v>198</v>
      </c>
      <c r="L949" s="80">
        <v>596.16233199999999</v>
      </c>
    </row>
    <row r="950" spans="1:12">
      <c r="A950" s="117">
        <v>45225</v>
      </c>
      <c r="B950" s="105" t="s">
        <v>44</v>
      </c>
      <c r="C950" s="93" t="s">
        <v>55</v>
      </c>
      <c r="D950" s="97" t="s">
        <v>7</v>
      </c>
      <c r="E950" s="124">
        <v>2000</v>
      </c>
      <c r="F950" s="134">
        <f t="shared" si="14"/>
        <v>3.3547909565007541</v>
      </c>
      <c r="G950" s="105" t="s">
        <v>194</v>
      </c>
      <c r="H950" s="92"/>
      <c r="I950" s="105" t="s">
        <v>56</v>
      </c>
      <c r="J950" s="78" t="s">
        <v>22</v>
      </c>
      <c r="K950" s="79" t="s">
        <v>198</v>
      </c>
      <c r="L950" s="80">
        <v>596.16233199999999</v>
      </c>
    </row>
    <row r="951" spans="1:12">
      <c r="A951" s="117">
        <v>45225</v>
      </c>
      <c r="B951" s="105" t="s">
        <v>45</v>
      </c>
      <c r="C951" s="91" t="s">
        <v>197</v>
      </c>
      <c r="D951" s="97" t="s">
        <v>7</v>
      </c>
      <c r="E951" s="124">
        <v>5000</v>
      </c>
      <c r="F951" s="134">
        <f t="shared" si="14"/>
        <v>8.3869773912518841</v>
      </c>
      <c r="G951" s="105" t="s">
        <v>194</v>
      </c>
      <c r="H951" s="92"/>
      <c r="I951" s="105" t="s">
        <v>56</v>
      </c>
      <c r="J951" s="78" t="s">
        <v>22</v>
      </c>
      <c r="K951" s="79" t="s">
        <v>198</v>
      </c>
      <c r="L951" s="80">
        <v>596.16233199999999</v>
      </c>
    </row>
    <row r="952" spans="1:12">
      <c r="A952" s="117">
        <v>45225</v>
      </c>
      <c r="B952" s="105" t="s">
        <v>302</v>
      </c>
      <c r="C952" s="93" t="s">
        <v>55</v>
      </c>
      <c r="D952" s="97" t="s">
        <v>7</v>
      </c>
      <c r="E952" s="124">
        <v>1500</v>
      </c>
      <c r="F952" s="134">
        <f t="shared" si="14"/>
        <v>2.5160932173755652</v>
      </c>
      <c r="G952" s="105" t="s">
        <v>194</v>
      </c>
      <c r="H952" s="92"/>
      <c r="I952" s="105" t="s">
        <v>56</v>
      </c>
      <c r="J952" s="78" t="s">
        <v>22</v>
      </c>
      <c r="K952" s="79" t="s">
        <v>198</v>
      </c>
      <c r="L952" s="80">
        <v>596.16233199999999</v>
      </c>
    </row>
    <row r="953" spans="1:12">
      <c r="A953" s="117">
        <v>45225</v>
      </c>
      <c r="B953" s="105" t="s">
        <v>225</v>
      </c>
      <c r="C953" s="93" t="s">
        <v>55</v>
      </c>
      <c r="D953" s="97" t="s">
        <v>7</v>
      </c>
      <c r="E953" s="124">
        <v>1500</v>
      </c>
      <c r="F953" s="134">
        <f t="shared" si="14"/>
        <v>2.5160932173755652</v>
      </c>
      <c r="G953" s="105" t="s">
        <v>226</v>
      </c>
      <c r="H953" s="92"/>
      <c r="I953" s="105" t="s">
        <v>56</v>
      </c>
      <c r="J953" s="78" t="s">
        <v>22</v>
      </c>
      <c r="K953" s="79" t="s">
        <v>198</v>
      </c>
      <c r="L953" s="80">
        <v>596.16233199999999</v>
      </c>
    </row>
    <row r="954" spans="1:12">
      <c r="A954" s="117">
        <v>45225</v>
      </c>
      <c r="B954" s="105" t="s">
        <v>44</v>
      </c>
      <c r="C954" s="93" t="s">
        <v>55</v>
      </c>
      <c r="D954" s="97" t="s">
        <v>7</v>
      </c>
      <c r="E954" s="124">
        <v>2000</v>
      </c>
      <c r="F954" s="134">
        <f t="shared" si="14"/>
        <v>3.3547909565007541</v>
      </c>
      <c r="G954" s="105" t="s">
        <v>226</v>
      </c>
      <c r="H954" s="92"/>
      <c r="I954" s="105" t="s">
        <v>56</v>
      </c>
      <c r="J954" s="78" t="s">
        <v>22</v>
      </c>
      <c r="K954" s="79" t="s">
        <v>198</v>
      </c>
      <c r="L954" s="80">
        <v>596.16233199999999</v>
      </c>
    </row>
    <row r="955" spans="1:12">
      <c r="A955" s="117">
        <v>45225</v>
      </c>
      <c r="B955" s="105" t="s">
        <v>45</v>
      </c>
      <c r="C955" s="91" t="s">
        <v>197</v>
      </c>
      <c r="D955" s="97" t="s">
        <v>7</v>
      </c>
      <c r="E955" s="124">
        <v>5000</v>
      </c>
      <c r="F955" s="134">
        <f t="shared" si="14"/>
        <v>8.3869773912518841</v>
      </c>
      <c r="G955" s="105" t="s">
        <v>226</v>
      </c>
      <c r="H955" s="92"/>
      <c r="I955" s="105" t="s">
        <v>56</v>
      </c>
      <c r="J955" s="78" t="s">
        <v>22</v>
      </c>
      <c r="K955" s="79" t="s">
        <v>198</v>
      </c>
      <c r="L955" s="80">
        <v>596.16233199999999</v>
      </c>
    </row>
    <row r="956" spans="1:12">
      <c r="A956" s="117">
        <v>45225</v>
      </c>
      <c r="B956" s="105" t="s">
        <v>302</v>
      </c>
      <c r="C956" s="93" t="s">
        <v>55</v>
      </c>
      <c r="D956" s="97" t="s">
        <v>7</v>
      </c>
      <c r="E956" s="124">
        <v>1500</v>
      </c>
      <c r="F956" s="134">
        <f t="shared" si="14"/>
        <v>2.5160932173755652</v>
      </c>
      <c r="G956" s="105" t="s">
        <v>226</v>
      </c>
      <c r="H956" s="92"/>
      <c r="I956" s="105" t="s">
        <v>56</v>
      </c>
      <c r="J956" s="78" t="s">
        <v>22</v>
      </c>
      <c r="K956" s="79" t="s">
        <v>198</v>
      </c>
      <c r="L956" s="80">
        <v>596.16233199999999</v>
      </c>
    </row>
    <row r="957" spans="1:12">
      <c r="A957" s="117">
        <v>45225</v>
      </c>
      <c r="B957" s="105" t="s">
        <v>225</v>
      </c>
      <c r="C957" s="93" t="s">
        <v>55</v>
      </c>
      <c r="D957" s="97" t="s">
        <v>7</v>
      </c>
      <c r="E957" s="124">
        <v>1500</v>
      </c>
      <c r="F957" s="134">
        <f t="shared" si="14"/>
        <v>2.5160932173755652</v>
      </c>
      <c r="G957" s="105" t="s">
        <v>227</v>
      </c>
      <c r="H957" s="92"/>
      <c r="I957" s="105" t="s">
        <v>56</v>
      </c>
      <c r="J957" s="78" t="s">
        <v>22</v>
      </c>
      <c r="K957" s="79" t="s">
        <v>198</v>
      </c>
      <c r="L957" s="80">
        <v>596.16233199999999</v>
      </c>
    </row>
    <row r="958" spans="1:12">
      <c r="A958" s="117">
        <v>45225</v>
      </c>
      <c r="B958" s="105" t="s">
        <v>44</v>
      </c>
      <c r="C958" s="93" t="s">
        <v>55</v>
      </c>
      <c r="D958" s="97" t="s">
        <v>7</v>
      </c>
      <c r="E958" s="124">
        <v>2000</v>
      </c>
      <c r="F958" s="134">
        <f t="shared" si="14"/>
        <v>3.3547909565007541</v>
      </c>
      <c r="G958" s="105" t="s">
        <v>227</v>
      </c>
      <c r="H958" s="92"/>
      <c r="I958" s="105" t="s">
        <v>56</v>
      </c>
      <c r="J958" s="78" t="s">
        <v>22</v>
      </c>
      <c r="K958" s="79" t="s">
        <v>198</v>
      </c>
      <c r="L958" s="80">
        <v>596.16233199999999</v>
      </c>
    </row>
    <row r="959" spans="1:12">
      <c r="A959" s="117">
        <v>45225</v>
      </c>
      <c r="B959" s="105" t="s">
        <v>45</v>
      </c>
      <c r="C959" s="91" t="s">
        <v>197</v>
      </c>
      <c r="D959" s="97" t="s">
        <v>7</v>
      </c>
      <c r="E959" s="124">
        <v>5000</v>
      </c>
      <c r="F959" s="134">
        <f t="shared" si="14"/>
        <v>8.3869773912518841</v>
      </c>
      <c r="G959" s="105" t="s">
        <v>227</v>
      </c>
      <c r="H959" s="92"/>
      <c r="I959" s="105" t="s">
        <v>56</v>
      </c>
      <c r="J959" s="78" t="s">
        <v>22</v>
      </c>
      <c r="K959" s="79" t="s">
        <v>198</v>
      </c>
      <c r="L959" s="80">
        <v>596.16233199999999</v>
      </c>
    </row>
    <row r="960" spans="1:12">
      <c r="A960" s="117">
        <v>45225</v>
      </c>
      <c r="B960" s="105" t="s">
        <v>302</v>
      </c>
      <c r="C960" s="93" t="s">
        <v>55</v>
      </c>
      <c r="D960" s="97" t="s">
        <v>7</v>
      </c>
      <c r="E960" s="124">
        <v>1500</v>
      </c>
      <c r="F960" s="134">
        <f t="shared" si="14"/>
        <v>2.5160932173755652</v>
      </c>
      <c r="G960" s="105" t="s">
        <v>227</v>
      </c>
      <c r="H960" s="92"/>
      <c r="I960" s="105" t="s">
        <v>56</v>
      </c>
      <c r="J960" s="78" t="s">
        <v>22</v>
      </c>
      <c r="K960" s="79" t="s">
        <v>198</v>
      </c>
      <c r="L960" s="80">
        <v>596.16233199999999</v>
      </c>
    </row>
    <row r="961" spans="1:12">
      <c r="A961" s="117">
        <v>45225</v>
      </c>
      <c r="B961" s="105" t="s">
        <v>225</v>
      </c>
      <c r="C961" s="93" t="s">
        <v>55</v>
      </c>
      <c r="D961" s="97" t="s">
        <v>7</v>
      </c>
      <c r="E961" s="124">
        <v>1500</v>
      </c>
      <c r="F961" s="134">
        <f t="shared" si="14"/>
        <v>2.5160932173755652</v>
      </c>
      <c r="G961" s="105" t="s">
        <v>228</v>
      </c>
      <c r="H961" s="92"/>
      <c r="I961" s="105" t="s">
        <v>56</v>
      </c>
      <c r="J961" s="78" t="s">
        <v>22</v>
      </c>
      <c r="K961" s="79" t="s">
        <v>198</v>
      </c>
      <c r="L961" s="80">
        <v>596.16233199999999</v>
      </c>
    </row>
    <row r="962" spans="1:12">
      <c r="A962" s="117">
        <v>45225</v>
      </c>
      <c r="B962" s="105" t="s">
        <v>44</v>
      </c>
      <c r="C962" s="93" t="s">
        <v>55</v>
      </c>
      <c r="D962" s="97" t="s">
        <v>7</v>
      </c>
      <c r="E962" s="124">
        <v>2000</v>
      </c>
      <c r="F962" s="134">
        <f t="shared" ref="F962:F1025" si="15">E962/L962</f>
        <v>3.3547909565007541</v>
      </c>
      <c r="G962" s="105" t="s">
        <v>228</v>
      </c>
      <c r="H962" s="92"/>
      <c r="I962" s="105" t="s">
        <v>56</v>
      </c>
      <c r="J962" s="78" t="s">
        <v>22</v>
      </c>
      <c r="K962" s="79" t="s">
        <v>198</v>
      </c>
      <c r="L962" s="80">
        <v>596.16233199999999</v>
      </c>
    </row>
    <row r="963" spans="1:12">
      <c r="A963" s="117">
        <v>45225</v>
      </c>
      <c r="B963" s="105" t="s">
        <v>45</v>
      </c>
      <c r="C963" s="91" t="s">
        <v>197</v>
      </c>
      <c r="D963" s="97" t="s">
        <v>7</v>
      </c>
      <c r="E963" s="124">
        <v>5000</v>
      </c>
      <c r="F963" s="134">
        <f t="shared" si="15"/>
        <v>8.3869773912518841</v>
      </c>
      <c r="G963" s="105" t="s">
        <v>228</v>
      </c>
      <c r="H963" s="92"/>
      <c r="I963" s="105" t="s">
        <v>56</v>
      </c>
      <c r="J963" s="78" t="s">
        <v>22</v>
      </c>
      <c r="K963" s="79" t="s">
        <v>198</v>
      </c>
      <c r="L963" s="80">
        <v>596.16233199999999</v>
      </c>
    </row>
    <row r="964" spans="1:12">
      <c r="A964" s="117">
        <v>45225</v>
      </c>
      <c r="B964" s="105" t="s">
        <v>302</v>
      </c>
      <c r="C964" s="93" t="s">
        <v>55</v>
      </c>
      <c r="D964" s="97" t="s">
        <v>7</v>
      </c>
      <c r="E964" s="124">
        <v>1500</v>
      </c>
      <c r="F964" s="134">
        <f t="shared" si="15"/>
        <v>2.5160932173755652</v>
      </c>
      <c r="G964" s="105" t="s">
        <v>228</v>
      </c>
      <c r="H964" s="92"/>
      <c r="I964" s="105" t="s">
        <v>56</v>
      </c>
      <c r="J964" s="78" t="s">
        <v>22</v>
      </c>
      <c r="K964" s="79" t="s">
        <v>198</v>
      </c>
      <c r="L964" s="80">
        <v>596.16233199999999</v>
      </c>
    </row>
    <row r="965" spans="1:12">
      <c r="A965" s="117">
        <v>45225</v>
      </c>
      <c r="B965" s="105" t="s">
        <v>44</v>
      </c>
      <c r="C965" s="93" t="s">
        <v>55</v>
      </c>
      <c r="D965" s="97" t="s">
        <v>7</v>
      </c>
      <c r="E965" s="124">
        <v>2000</v>
      </c>
      <c r="F965" s="134">
        <f t="shared" si="15"/>
        <v>3.3547909565007541</v>
      </c>
      <c r="G965" s="105" t="s">
        <v>93</v>
      </c>
      <c r="H965" s="92"/>
      <c r="I965" s="105" t="s">
        <v>56</v>
      </c>
      <c r="J965" s="78" t="s">
        <v>22</v>
      </c>
      <c r="K965" s="79" t="s">
        <v>198</v>
      </c>
      <c r="L965" s="80">
        <v>596.16233199999999</v>
      </c>
    </row>
    <row r="966" spans="1:12">
      <c r="A966" s="117">
        <v>45225</v>
      </c>
      <c r="B966" s="105" t="s">
        <v>45</v>
      </c>
      <c r="C966" s="91" t="s">
        <v>197</v>
      </c>
      <c r="D966" s="97" t="s">
        <v>7</v>
      </c>
      <c r="E966" s="124">
        <v>5000</v>
      </c>
      <c r="F966" s="134">
        <f t="shared" si="15"/>
        <v>8.3869773912518841</v>
      </c>
      <c r="G966" s="105" t="s">
        <v>93</v>
      </c>
      <c r="H966" s="92"/>
      <c r="I966" s="105" t="s">
        <v>56</v>
      </c>
      <c r="J966" s="78" t="s">
        <v>22</v>
      </c>
      <c r="K966" s="79" t="s">
        <v>198</v>
      </c>
      <c r="L966" s="80">
        <v>596.16233199999999</v>
      </c>
    </row>
    <row r="967" spans="1:12">
      <c r="A967" s="117">
        <v>45225</v>
      </c>
      <c r="B967" s="105" t="s">
        <v>302</v>
      </c>
      <c r="C967" s="93" t="s">
        <v>55</v>
      </c>
      <c r="D967" s="97" t="s">
        <v>7</v>
      </c>
      <c r="E967" s="124">
        <v>1500</v>
      </c>
      <c r="F967" s="134">
        <f t="shared" si="15"/>
        <v>2.5160932173755652</v>
      </c>
      <c r="G967" s="105" t="s">
        <v>229</v>
      </c>
      <c r="H967" s="92"/>
      <c r="I967" s="105" t="s">
        <v>56</v>
      </c>
      <c r="J967" s="78" t="s">
        <v>22</v>
      </c>
      <c r="K967" s="79" t="s">
        <v>198</v>
      </c>
      <c r="L967" s="80">
        <v>596.16233199999999</v>
      </c>
    </row>
    <row r="968" spans="1:12">
      <c r="A968" s="117">
        <v>45225</v>
      </c>
      <c r="B968" s="105" t="s">
        <v>44</v>
      </c>
      <c r="C968" s="93" t="s">
        <v>55</v>
      </c>
      <c r="D968" s="97" t="s">
        <v>7</v>
      </c>
      <c r="E968" s="124">
        <v>1500</v>
      </c>
      <c r="F968" s="134">
        <f t="shared" si="15"/>
        <v>2.5160932173755652</v>
      </c>
      <c r="G968" s="105" t="s">
        <v>131</v>
      </c>
      <c r="H968" s="92"/>
      <c r="I968" s="105" t="s">
        <v>12</v>
      </c>
      <c r="J968" s="78" t="s">
        <v>22</v>
      </c>
      <c r="K968" s="79" t="s">
        <v>198</v>
      </c>
      <c r="L968" s="80">
        <v>596.16233199999999</v>
      </c>
    </row>
    <row r="969" spans="1:12">
      <c r="A969" s="117">
        <v>45225</v>
      </c>
      <c r="B969" s="105" t="s">
        <v>44</v>
      </c>
      <c r="C969" s="93" t="s">
        <v>55</v>
      </c>
      <c r="D969" s="97" t="s">
        <v>10</v>
      </c>
      <c r="E969" s="131">
        <v>2500</v>
      </c>
      <c r="F969" s="134">
        <f t="shared" si="15"/>
        <v>4.1934886956259421</v>
      </c>
      <c r="G969" s="98" t="s">
        <v>58</v>
      </c>
      <c r="H969" s="92"/>
      <c r="I969" s="105" t="s">
        <v>15</v>
      </c>
      <c r="J969" s="78" t="s">
        <v>22</v>
      </c>
      <c r="K969" s="79" t="s">
        <v>27</v>
      </c>
      <c r="L969" s="80">
        <v>596.16233199999999</v>
      </c>
    </row>
    <row r="970" spans="1:12">
      <c r="A970" s="117">
        <v>45225</v>
      </c>
      <c r="B970" s="91" t="s">
        <v>18</v>
      </c>
      <c r="C970" s="98" t="s">
        <v>39</v>
      </c>
      <c r="D970" s="109" t="s">
        <v>9</v>
      </c>
      <c r="E970" s="127">
        <v>5000</v>
      </c>
      <c r="F970" s="134">
        <f t="shared" si="15"/>
        <v>8.3869773912518841</v>
      </c>
      <c r="G970" s="98" t="s">
        <v>681</v>
      </c>
      <c r="H970" s="92"/>
      <c r="I970" s="98" t="s">
        <v>17</v>
      </c>
      <c r="J970" s="78" t="s">
        <v>22</v>
      </c>
      <c r="K970" s="79" t="s">
        <v>27</v>
      </c>
      <c r="L970" s="80">
        <v>596.16233199999999</v>
      </c>
    </row>
    <row r="971" spans="1:12">
      <c r="A971" s="117">
        <v>45225</v>
      </c>
      <c r="B971" s="91" t="s">
        <v>18</v>
      </c>
      <c r="C971" s="98" t="s">
        <v>39</v>
      </c>
      <c r="D971" s="109" t="s">
        <v>9</v>
      </c>
      <c r="E971" s="127">
        <v>5000</v>
      </c>
      <c r="F971" s="134">
        <f t="shared" si="15"/>
        <v>8.3869773912518841</v>
      </c>
      <c r="G971" s="98" t="s">
        <v>682</v>
      </c>
      <c r="H971" s="92"/>
      <c r="I971" s="98" t="s">
        <v>16</v>
      </c>
      <c r="J971" s="78" t="s">
        <v>22</v>
      </c>
      <c r="K971" s="79" t="s">
        <v>27</v>
      </c>
      <c r="L971" s="80">
        <v>596.16233199999999</v>
      </c>
    </row>
    <row r="972" spans="1:12">
      <c r="A972" s="117">
        <v>45225</v>
      </c>
      <c r="B972" s="91" t="s">
        <v>18</v>
      </c>
      <c r="C972" s="98" t="s">
        <v>39</v>
      </c>
      <c r="D972" s="109" t="s">
        <v>7</v>
      </c>
      <c r="E972" s="127">
        <v>5000</v>
      </c>
      <c r="F972" s="134">
        <f t="shared" si="15"/>
        <v>8.3869773912518841</v>
      </c>
      <c r="G972" s="98" t="s">
        <v>683</v>
      </c>
      <c r="H972" s="92"/>
      <c r="I972" s="77" t="s">
        <v>20</v>
      </c>
      <c r="J972" s="78" t="s">
        <v>22</v>
      </c>
      <c r="K972" s="79" t="s">
        <v>198</v>
      </c>
      <c r="L972" s="80">
        <v>596.16233199999999</v>
      </c>
    </row>
    <row r="973" spans="1:12">
      <c r="A973" s="117">
        <v>45225</v>
      </c>
      <c r="B973" s="91" t="s">
        <v>18</v>
      </c>
      <c r="C973" s="98" t="s">
        <v>39</v>
      </c>
      <c r="D973" s="84" t="s">
        <v>6</v>
      </c>
      <c r="E973" s="127">
        <v>5000</v>
      </c>
      <c r="F973" s="134">
        <f t="shared" si="15"/>
        <v>8.3869773912518841</v>
      </c>
      <c r="G973" s="98" t="s">
        <v>684</v>
      </c>
      <c r="H973" s="92"/>
      <c r="I973" s="98" t="s">
        <v>13</v>
      </c>
      <c r="J973" s="78" t="s">
        <v>22</v>
      </c>
      <c r="K973" s="79" t="s">
        <v>198</v>
      </c>
      <c r="L973" s="80">
        <v>596.16233199999999</v>
      </c>
    </row>
    <row r="974" spans="1:12">
      <c r="A974" s="117">
        <v>45225</v>
      </c>
      <c r="B974" s="91" t="s">
        <v>18</v>
      </c>
      <c r="C974" s="98" t="s">
        <v>39</v>
      </c>
      <c r="D974" s="109" t="s">
        <v>8</v>
      </c>
      <c r="E974" s="127">
        <v>2500</v>
      </c>
      <c r="F974" s="134">
        <f t="shared" si="15"/>
        <v>4.1934886956259421</v>
      </c>
      <c r="G974" s="98" t="s">
        <v>685</v>
      </c>
      <c r="H974" s="92"/>
      <c r="I974" s="98" t="s">
        <v>14</v>
      </c>
      <c r="J974" s="78" t="s">
        <v>22</v>
      </c>
      <c r="K974" s="79" t="s">
        <v>198</v>
      </c>
      <c r="L974" s="80">
        <v>596.16233199999999</v>
      </c>
    </row>
    <row r="975" spans="1:12">
      <c r="A975" s="117">
        <v>45225</v>
      </c>
      <c r="B975" s="91" t="s">
        <v>18</v>
      </c>
      <c r="C975" s="98" t="s">
        <v>39</v>
      </c>
      <c r="D975" s="109" t="s">
        <v>7</v>
      </c>
      <c r="E975" s="127">
        <v>2500</v>
      </c>
      <c r="F975" s="134">
        <f t="shared" si="15"/>
        <v>4.1934886956259421</v>
      </c>
      <c r="G975" s="98" t="s">
        <v>686</v>
      </c>
      <c r="H975" s="92"/>
      <c r="I975" s="98" t="s">
        <v>12</v>
      </c>
      <c r="J975" s="78" t="s">
        <v>22</v>
      </c>
      <c r="K975" s="79" t="s">
        <v>198</v>
      </c>
      <c r="L975" s="80">
        <v>596.16233199999999</v>
      </c>
    </row>
    <row r="976" spans="1:12">
      <c r="A976" s="117">
        <v>45225</v>
      </c>
      <c r="B976" s="91" t="s">
        <v>18</v>
      </c>
      <c r="C976" s="98" t="s">
        <v>39</v>
      </c>
      <c r="D976" s="109" t="s">
        <v>7</v>
      </c>
      <c r="E976" s="127">
        <v>2500</v>
      </c>
      <c r="F976" s="134">
        <f t="shared" si="15"/>
        <v>4.1934886956259421</v>
      </c>
      <c r="G976" s="98" t="s">
        <v>687</v>
      </c>
      <c r="H976" s="92"/>
      <c r="I976" s="98" t="s">
        <v>56</v>
      </c>
      <c r="J976" s="78" t="s">
        <v>22</v>
      </c>
      <c r="K976" s="79" t="s">
        <v>198</v>
      </c>
      <c r="L976" s="80">
        <v>596.16233199999999</v>
      </c>
    </row>
    <row r="977" spans="1:12">
      <c r="A977" s="117">
        <v>45225</v>
      </c>
      <c r="B977" s="91" t="s">
        <v>18</v>
      </c>
      <c r="C977" s="98" t="s">
        <v>39</v>
      </c>
      <c r="D977" s="109" t="s">
        <v>7</v>
      </c>
      <c r="E977" s="127">
        <v>2500</v>
      </c>
      <c r="F977" s="134">
        <f t="shared" si="15"/>
        <v>4.1934886956259421</v>
      </c>
      <c r="G977" s="98" t="s">
        <v>688</v>
      </c>
      <c r="H977" s="92"/>
      <c r="I977" s="98" t="s">
        <v>241</v>
      </c>
      <c r="J977" s="78" t="s">
        <v>22</v>
      </c>
      <c r="K977" s="79" t="s">
        <v>198</v>
      </c>
      <c r="L977" s="80">
        <v>596.16233199999999</v>
      </c>
    </row>
    <row r="978" spans="1:12">
      <c r="A978" s="117">
        <v>45225</v>
      </c>
      <c r="B978" s="91" t="s">
        <v>18</v>
      </c>
      <c r="C978" s="98" t="s">
        <v>39</v>
      </c>
      <c r="D978" s="84" t="s">
        <v>6</v>
      </c>
      <c r="E978" s="127">
        <v>2500</v>
      </c>
      <c r="F978" s="134">
        <f t="shared" si="15"/>
        <v>4.1934886956259421</v>
      </c>
      <c r="G978" s="98" t="s">
        <v>689</v>
      </c>
      <c r="H978" s="92"/>
      <c r="I978" s="98" t="s">
        <v>25</v>
      </c>
      <c r="J978" s="78" t="s">
        <v>22</v>
      </c>
      <c r="K978" s="79" t="s">
        <v>198</v>
      </c>
      <c r="L978" s="80">
        <v>596.16233199999999</v>
      </c>
    </row>
    <row r="979" spans="1:12">
      <c r="A979" s="117">
        <v>45225</v>
      </c>
      <c r="B979" s="91" t="s">
        <v>18</v>
      </c>
      <c r="C979" s="98" t="s">
        <v>39</v>
      </c>
      <c r="D979" s="84" t="s">
        <v>6</v>
      </c>
      <c r="E979" s="127">
        <v>2500</v>
      </c>
      <c r="F979" s="134">
        <f t="shared" si="15"/>
        <v>4.1934886956259421</v>
      </c>
      <c r="G979" s="98" t="s">
        <v>690</v>
      </c>
      <c r="H979" s="92"/>
      <c r="I979" s="98" t="s">
        <v>105</v>
      </c>
      <c r="J979" s="78" t="s">
        <v>22</v>
      </c>
      <c r="K979" s="79" t="s">
        <v>198</v>
      </c>
      <c r="L979" s="80">
        <v>596.16233199999999</v>
      </c>
    </row>
    <row r="980" spans="1:12">
      <c r="A980" s="117">
        <v>45225</v>
      </c>
      <c r="B980" s="91" t="s">
        <v>18</v>
      </c>
      <c r="C980" s="98" t="s">
        <v>39</v>
      </c>
      <c r="D980" s="84" t="s">
        <v>6</v>
      </c>
      <c r="E980" s="127">
        <v>2500</v>
      </c>
      <c r="F980" s="134">
        <f t="shared" si="15"/>
        <v>4.1934886956259421</v>
      </c>
      <c r="G980" s="98" t="s">
        <v>691</v>
      </c>
      <c r="H980" s="92"/>
      <c r="I980" s="98" t="s">
        <v>124</v>
      </c>
      <c r="J980" s="78" t="s">
        <v>22</v>
      </c>
      <c r="K980" s="79" t="s">
        <v>198</v>
      </c>
      <c r="L980" s="80">
        <v>596.16233199999999</v>
      </c>
    </row>
    <row r="981" spans="1:12">
      <c r="A981" s="117">
        <v>45225</v>
      </c>
      <c r="B981" s="91" t="s">
        <v>18</v>
      </c>
      <c r="C981" s="98" t="s">
        <v>39</v>
      </c>
      <c r="D981" s="84" t="s">
        <v>6</v>
      </c>
      <c r="E981" s="127">
        <v>2500</v>
      </c>
      <c r="F981" s="134">
        <f t="shared" si="15"/>
        <v>4.1934886956259421</v>
      </c>
      <c r="G981" s="98" t="s">
        <v>692</v>
      </c>
      <c r="H981" s="92"/>
      <c r="I981" s="98" t="s">
        <v>209</v>
      </c>
      <c r="J981" s="78" t="s">
        <v>22</v>
      </c>
      <c r="K981" s="79" t="s">
        <v>198</v>
      </c>
      <c r="L981" s="80">
        <v>596.16233199999999</v>
      </c>
    </row>
    <row r="982" spans="1:12">
      <c r="A982" s="117">
        <v>45225</v>
      </c>
      <c r="B982" s="91" t="s">
        <v>18</v>
      </c>
      <c r="C982" s="98" t="s">
        <v>39</v>
      </c>
      <c r="D982" s="84" t="s">
        <v>6</v>
      </c>
      <c r="E982" s="127">
        <v>2500</v>
      </c>
      <c r="F982" s="134">
        <f t="shared" si="15"/>
        <v>4.1934886956259421</v>
      </c>
      <c r="G982" s="98" t="s">
        <v>693</v>
      </c>
      <c r="H982" s="92"/>
      <c r="I982" s="98" t="s">
        <v>43</v>
      </c>
      <c r="J982" s="78" t="s">
        <v>22</v>
      </c>
      <c r="K982" s="79" t="s">
        <v>198</v>
      </c>
      <c r="L982" s="80">
        <v>596.16233199999999</v>
      </c>
    </row>
    <row r="983" spans="1:12">
      <c r="A983" s="117">
        <v>45225</v>
      </c>
      <c r="B983" s="91" t="s">
        <v>18</v>
      </c>
      <c r="C983" s="98" t="s">
        <v>39</v>
      </c>
      <c r="D983" s="109" t="s">
        <v>10</v>
      </c>
      <c r="E983" s="127">
        <v>2500</v>
      </c>
      <c r="F983" s="134">
        <f t="shared" si="15"/>
        <v>4.1934886956259421</v>
      </c>
      <c r="G983" s="98" t="s">
        <v>694</v>
      </c>
      <c r="H983" s="92"/>
      <c r="I983" s="98" t="s">
        <v>15</v>
      </c>
      <c r="J983" s="78" t="s">
        <v>22</v>
      </c>
      <c r="K983" s="79" t="s">
        <v>27</v>
      </c>
      <c r="L983" s="80">
        <v>596.16233199999999</v>
      </c>
    </row>
    <row r="984" spans="1:12">
      <c r="A984" s="117">
        <v>45226</v>
      </c>
      <c r="B984" s="93" t="s">
        <v>44</v>
      </c>
      <c r="C984" s="93" t="s">
        <v>55</v>
      </c>
      <c r="D984" s="97" t="s">
        <v>8</v>
      </c>
      <c r="E984" s="123">
        <v>1600</v>
      </c>
      <c r="F984" s="134">
        <f t="shared" si="15"/>
        <v>2.6838327652006031</v>
      </c>
      <c r="G984" s="98" t="s">
        <v>62</v>
      </c>
      <c r="H984" s="92"/>
      <c r="I984" s="99" t="s">
        <v>14</v>
      </c>
      <c r="J984" s="78" t="s">
        <v>22</v>
      </c>
      <c r="K984" s="79" t="s">
        <v>198</v>
      </c>
      <c r="L984" s="80">
        <v>596.16233199999999</v>
      </c>
    </row>
    <row r="985" spans="1:12">
      <c r="A985" s="117">
        <v>45226</v>
      </c>
      <c r="B985" s="111" t="s">
        <v>44</v>
      </c>
      <c r="C985" s="93" t="s">
        <v>55</v>
      </c>
      <c r="D985" s="101" t="s">
        <v>7</v>
      </c>
      <c r="E985" s="110">
        <v>2000</v>
      </c>
      <c r="F985" s="134">
        <f t="shared" si="15"/>
        <v>3.3547909565007541</v>
      </c>
      <c r="G985" s="111" t="s">
        <v>63</v>
      </c>
      <c r="H985" s="92"/>
      <c r="I985" s="77" t="s">
        <v>20</v>
      </c>
      <c r="J985" s="78" t="s">
        <v>22</v>
      </c>
      <c r="K985" s="79" t="s">
        <v>198</v>
      </c>
      <c r="L985" s="80">
        <v>596.16233199999999</v>
      </c>
    </row>
    <row r="986" spans="1:12">
      <c r="A986" s="117">
        <v>45226</v>
      </c>
      <c r="B986" s="91" t="s">
        <v>45</v>
      </c>
      <c r="C986" s="91" t="s">
        <v>197</v>
      </c>
      <c r="D986" s="101" t="s">
        <v>7</v>
      </c>
      <c r="E986" s="110">
        <v>5000</v>
      </c>
      <c r="F986" s="134">
        <f t="shared" si="15"/>
        <v>8.3869773912518841</v>
      </c>
      <c r="G986" s="111" t="s">
        <v>63</v>
      </c>
      <c r="H986" s="92"/>
      <c r="I986" s="77" t="s">
        <v>20</v>
      </c>
      <c r="J986" s="78" t="s">
        <v>22</v>
      </c>
      <c r="K986" s="79" t="s">
        <v>198</v>
      </c>
      <c r="L986" s="80">
        <v>596.16233199999999</v>
      </c>
    </row>
    <row r="987" spans="1:12">
      <c r="A987" s="117">
        <v>45226</v>
      </c>
      <c r="B987" s="91" t="s">
        <v>200</v>
      </c>
      <c r="C987" s="93" t="s">
        <v>55</v>
      </c>
      <c r="D987" s="101" t="s">
        <v>7</v>
      </c>
      <c r="E987" s="110">
        <v>2000</v>
      </c>
      <c r="F987" s="134">
        <f t="shared" si="15"/>
        <v>3.3547909565007541</v>
      </c>
      <c r="G987" s="111" t="s">
        <v>126</v>
      </c>
      <c r="H987" s="92"/>
      <c r="I987" s="77" t="s">
        <v>20</v>
      </c>
      <c r="J987" s="78" t="s">
        <v>22</v>
      </c>
      <c r="K987" s="79" t="s">
        <v>198</v>
      </c>
      <c r="L987" s="80">
        <v>596.16233199999999</v>
      </c>
    </row>
    <row r="988" spans="1:12">
      <c r="A988" s="117">
        <v>45226</v>
      </c>
      <c r="B988" s="114" t="s">
        <v>44</v>
      </c>
      <c r="C988" s="93" t="s">
        <v>55</v>
      </c>
      <c r="D988" s="97" t="s">
        <v>9</v>
      </c>
      <c r="E988" s="115">
        <v>2900</v>
      </c>
      <c r="F988" s="134">
        <f t="shared" si="15"/>
        <v>4.8644468869260935</v>
      </c>
      <c r="G988" s="98" t="s">
        <v>85</v>
      </c>
      <c r="H988" s="92"/>
      <c r="I988" s="99" t="s">
        <v>17</v>
      </c>
      <c r="J988" s="78" t="s">
        <v>22</v>
      </c>
      <c r="K988" s="79" t="s">
        <v>27</v>
      </c>
      <c r="L988" s="80">
        <v>596.16233199999999</v>
      </c>
    </row>
    <row r="989" spans="1:12">
      <c r="A989" s="117">
        <v>45226</v>
      </c>
      <c r="B989" s="105" t="s">
        <v>44</v>
      </c>
      <c r="C989" s="93" t="s">
        <v>55</v>
      </c>
      <c r="D989" s="84" t="s">
        <v>6</v>
      </c>
      <c r="E989" s="126">
        <v>1950</v>
      </c>
      <c r="F989" s="134">
        <f t="shared" si="15"/>
        <v>3.2709211825882352</v>
      </c>
      <c r="G989" s="82" t="s">
        <v>130</v>
      </c>
      <c r="H989" s="92"/>
      <c r="I989" s="82" t="s">
        <v>124</v>
      </c>
      <c r="J989" s="78" t="s">
        <v>22</v>
      </c>
      <c r="K989" s="79" t="s">
        <v>198</v>
      </c>
      <c r="L989" s="80">
        <v>596.16233199999999</v>
      </c>
    </row>
    <row r="990" spans="1:12">
      <c r="A990" s="117">
        <v>45226</v>
      </c>
      <c r="B990" s="105" t="s">
        <v>44</v>
      </c>
      <c r="C990" s="93" t="s">
        <v>55</v>
      </c>
      <c r="D990" s="97" t="s">
        <v>7</v>
      </c>
      <c r="E990" s="124">
        <v>1350</v>
      </c>
      <c r="F990" s="134">
        <f t="shared" si="15"/>
        <v>2.2644838956380089</v>
      </c>
      <c r="G990" s="105" t="s">
        <v>387</v>
      </c>
      <c r="H990" s="92"/>
      <c r="I990" s="98" t="s">
        <v>241</v>
      </c>
      <c r="J990" s="78" t="s">
        <v>22</v>
      </c>
      <c r="K990" s="79" t="s">
        <v>198</v>
      </c>
      <c r="L990" s="80">
        <v>596.16233199999999</v>
      </c>
    </row>
    <row r="991" spans="1:12">
      <c r="A991" s="117">
        <v>45226</v>
      </c>
      <c r="B991" s="105" t="s">
        <v>222</v>
      </c>
      <c r="C991" s="93" t="s">
        <v>55</v>
      </c>
      <c r="D991" s="84" t="s">
        <v>6</v>
      </c>
      <c r="E991" s="125">
        <v>1500</v>
      </c>
      <c r="F991" s="134">
        <f t="shared" si="15"/>
        <v>2.5160932173755652</v>
      </c>
      <c r="G991" s="105" t="s">
        <v>385</v>
      </c>
      <c r="H991" s="104">
        <v>12</v>
      </c>
      <c r="I991" s="105" t="s">
        <v>209</v>
      </c>
      <c r="J991" s="78" t="s">
        <v>22</v>
      </c>
      <c r="K991" s="79" t="s">
        <v>198</v>
      </c>
      <c r="L991" s="80">
        <v>596.16233199999999</v>
      </c>
    </row>
    <row r="992" spans="1:12">
      <c r="A992" s="117">
        <v>45226</v>
      </c>
      <c r="B992" s="105" t="s">
        <v>754</v>
      </c>
      <c r="C992" s="93" t="s">
        <v>55</v>
      </c>
      <c r="D992" s="84" t="s">
        <v>6</v>
      </c>
      <c r="E992" s="125">
        <v>2000</v>
      </c>
      <c r="F992" s="134">
        <f t="shared" si="15"/>
        <v>3.3547909565007541</v>
      </c>
      <c r="G992" s="105" t="s">
        <v>386</v>
      </c>
      <c r="H992" s="104">
        <v>12</v>
      </c>
      <c r="I992" s="105" t="s">
        <v>209</v>
      </c>
      <c r="J992" s="78" t="s">
        <v>22</v>
      </c>
      <c r="K992" s="79" t="s">
        <v>198</v>
      </c>
      <c r="L992" s="80">
        <v>596.16233199999999</v>
      </c>
    </row>
    <row r="993" spans="1:12">
      <c r="A993" s="117">
        <v>45226</v>
      </c>
      <c r="B993" s="105" t="s">
        <v>44</v>
      </c>
      <c r="C993" s="93" t="s">
        <v>55</v>
      </c>
      <c r="D993" s="84" t="s">
        <v>6</v>
      </c>
      <c r="E993" s="125">
        <v>1000</v>
      </c>
      <c r="F993" s="134">
        <f t="shared" si="15"/>
        <v>1.677395478250377</v>
      </c>
      <c r="G993" s="105" t="s">
        <v>383</v>
      </c>
      <c r="H993" s="104">
        <v>12</v>
      </c>
      <c r="I993" s="105" t="s">
        <v>209</v>
      </c>
      <c r="J993" s="78" t="s">
        <v>22</v>
      </c>
      <c r="K993" s="79" t="s">
        <v>198</v>
      </c>
      <c r="L993" s="80">
        <v>596.16233199999999</v>
      </c>
    </row>
    <row r="994" spans="1:12">
      <c r="A994" s="117">
        <v>45226</v>
      </c>
      <c r="B994" s="105" t="s">
        <v>45</v>
      </c>
      <c r="C994" s="91" t="s">
        <v>197</v>
      </c>
      <c r="D994" s="84" t="s">
        <v>6</v>
      </c>
      <c r="E994" s="125">
        <v>3000</v>
      </c>
      <c r="F994" s="134">
        <f t="shared" si="15"/>
        <v>5.0321864347511305</v>
      </c>
      <c r="G994" s="105" t="s">
        <v>383</v>
      </c>
      <c r="H994" s="104">
        <v>12</v>
      </c>
      <c r="I994" s="105" t="s">
        <v>209</v>
      </c>
      <c r="J994" s="78" t="s">
        <v>22</v>
      </c>
      <c r="K994" s="79" t="s">
        <v>198</v>
      </c>
      <c r="L994" s="80">
        <v>596.16233199999999</v>
      </c>
    </row>
    <row r="995" spans="1:12">
      <c r="A995" s="117">
        <v>45226</v>
      </c>
      <c r="B995" s="105" t="s">
        <v>44</v>
      </c>
      <c r="C995" s="93" t="s">
        <v>55</v>
      </c>
      <c r="D995" s="84" t="s">
        <v>6</v>
      </c>
      <c r="E995" s="124">
        <v>1950</v>
      </c>
      <c r="F995" s="134">
        <f t="shared" si="15"/>
        <v>3.2709211825882352</v>
      </c>
      <c r="G995" s="105" t="s">
        <v>61</v>
      </c>
      <c r="H995" s="92"/>
      <c r="I995" s="105" t="s">
        <v>13</v>
      </c>
      <c r="J995" s="78" t="s">
        <v>22</v>
      </c>
      <c r="K995" s="79" t="s">
        <v>198</v>
      </c>
      <c r="L995" s="80">
        <v>596.16233199999999</v>
      </c>
    </row>
    <row r="996" spans="1:12">
      <c r="A996" s="117">
        <v>45226</v>
      </c>
      <c r="B996" s="105" t="s">
        <v>742</v>
      </c>
      <c r="C996" s="91" t="s">
        <v>49</v>
      </c>
      <c r="D996" s="84" t="s">
        <v>6</v>
      </c>
      <c r="E996" s="124">
        <v>3200</v>
      </c>
      <c r="F996" s="134">
        <f t="shared" si="15"/>
        <v>5.3676655304012062</v>
      </c>
      <c r="G996" s="105" t="s">
        <v>61</v>
      </c>
      <c r="H996" s="92"/>
      <c r="I996" s="105" t="s">
        <v>13</v>
      </c>
      <c r="J996" s="78" t="s">
        <v>22</v>
      </c>
      <c r="K996" s="79" t="s">
        <v>198</v>
      </c>
      <c r="L996" s="80">
        <v>596.16233199999999</v>
      </c>
    </row>
    <row r="997" spans="1:12">
      <c r="A997" s="117">
        <v>45226</v>
      </c>
      <c r="B997" s="105" t="s">
        <v>45</v>
      </c>
      <c r="C997" s="93" t="s">
        <v>55</v>
      </c>
      <c r="D997" s="84" t="s">
        <v>6</v>
      </c>
      <c r="E997" s="124">
        <v>5000</v>
      </c>
      <c r="F997" s="134">
        <f t="shared" si="15"/>
        <v>8.3869773912518841</v>
      </c>
      <c r="G997" s="105" t="s">
        <v>61</v>
      </c>
      <c r="H997" s="92"/>
      <c r="I997" s="105" t="s">
        <v>13</v>
      </c>
      <c r="J997" s="78" t="s">
        <v>22</v>
      </c>
      <c r="K997" s="79" t="s">
        <v>198</v>
      </c>
      <c r="L997" s="80">
        <v>596.16233199999999</v>
      </c>
    </row>
    <row r="998" spans="1:12">
      <c r="A998" s="117">
        <v>45226</v>
      </c>
      <c r="B998" s="105" t="s">
        <v>330</v>
      </c>
      <c r="C998" s="93" t="s">
        <v>55</v>
      </c>
      <c r="D998" s="84" t="s">
        <v>6</v>
      </c>
      <c r="E998" s="124">
        <v>2000</v>
      </c>
      <c r="F998" s="134">
        <f t="shared" si="15"/>
        <v>3.3547909565007541</v>
      </c>
      <c r="G998" s="105" t="s">
        <v>171</v>
      </c>
      <c r="H998" s="92"/>
      <c r="I998" s="105" t="s">
        <v>13</v>
      </c>
      <c r="J998" s="78" t="s">
        <v>22</v>
      </c>
      <c r="K998" s="79" t="s">
        <v>198</v>
      </c>
      <c r="L998" s="80">
        <v>596.16233199999999</v>
      </c>
    </row>
    <row r="999" spans="1:12">
      <c r="A999" s="117">
        <v>45226</v>
      </c>
      <c r="B999" s="105" t="s">
        <v>361</v>
      </c>
      <c r="C999" s="93" t="s">
        <v>55</v>
      </c>
      <c r="D999" s="84" t="s">
        <v>6</v>
      </c>
      <c r="E999" s="125">
        <v>3500</v>
      </c>
      <c r="F999" s="134">
        <f t="shared" si="15"/>
        <v>5.8708841738763198</v>
      </c>
      <c r="G999" s="105" t="s">
        <v>357</v>
      </c>
      <c r="H999" s="104">
        <v>11</v>
      </c>
      <c r="I999" s="99" t="s">
        <v>25</v>
      </c>
      <c r="J999" s="78" t="s">
        <v>22</v>
      </c>
      <c r="K999" s="79" t="s">
        <v>198</v>
      </c>
      <c r="L999" s="80">
        <v>596.16233199999999</v>
      </c>
    </row>
    <row r="1000" spans="1:12">
      <c r="A1000" s="117">
        <v>45226</v>
      </c>
      <c r="B1000" s="105" t="s">
        <v>362</v>
      </c>
      <c r="C1000" s="93" t="s">
        <v>55</v>
      </c>
      <c r="D1000" s="84" t="s">
        <v>6</v>
      </c>
      <c r="E1000" s="125">
        <v>3500</v>
      </c>
      <c r="F1000" s="134">
        <f t="shared" si="15"/>
        <v>5.8708841738763198</v>
      </c>
      <c r="G1000" s="105" t="s">
        <v>357</v>
      </c>
      <c r="H1000" s="104">
        <v>11</v>
      </c>
      <c r="I1000" s="99" t="s">
        <v>25</v>
      </c>
      <c r="J1000" s="78" t="s">
        <v>22</v>
      </c>
      <c r="K1000" s="79" t="s">
        <v>198</v>
      </c>
      <c r="L1000" s="80">
        <v>596.16233199999999</v>
      </c>
    </row>
    <row r="1001" spans="1:12">
      <c r="A1001" s="117">
        <v>45226</v>
      </c>
      <c r="B1001" s="105" t="s">
        <v>755</v>
      </c>
      <c r="C1001" s="93" t="s">
        <v>55</v>
      </c>
      <c r="D1001" s="84" t="s">
        <v>6</v>
      </c>
      <c r="E1001" s="125">
        <v>8000</v>
      </c>
      <c r="F1001" s="134">
        <f t="shared" si="15"/>
        <v>13.419163826003016</v>
      </c>
      <c r="G1001" s="105" t="s">
        <v>363</v>
      </c>
      <c r="H1001" s="104">
        <v>11</v>
      </c>
      <c r="I1001" s="99" t="s">
        <v>25</v>
      </c>
      <c r="J1001" s="78" t="s">
        <v>22</v>
      </c>
      <c r="K1001" s="79" t="s">
        <v>198</v>
      </c>
      <c r="L1001" s="80">
        <v>596.16233199999999</v>
      </c>
    </row>
    <row r="1002" spans="1:12">
      <c r="A1002" s="117">
        <v>45226</v>
      </c>
      <c r="B1002" s="105" t="s">
        <v>44</v>
      </c>
      <c r="C1002" s="93" t="s">
        <v>55</v>
      </c>
      <c r="D1002" s="84" t="s">
        <v>6</v>
      </c>
      <c r="E1002" s="125">
        <v>4500</v>
      </c>
      <c r="F1002" s="134">
        <f t="shared" si="15"/>
        <v>7.5482796521266966</v>
      </c>
      <c r="G1002" s="105" t="s">
        <v>357</v>
      </c>
      <c r="H1002" s="104">
        <v>11</v>
      </c>
      <c r="I1002" s="99" t="s">
        <v>25</v>
      </c>
      <c r="J1002" s="78" t="s">
        <v>22</v>
      </c>
      <c r="K1002" s="79" t="s">
        <v>198</v>
      </c>
      <c r="L1002" s="80">
        <v>596.16233199999999</v>
      </c>
    </row>
    <row r="1003" spans="1:12">
      <c r="A1003" s="117">
        <v>45226</v>
      </c>
      <c r="B1003" s="105" t="s">
        <v>45</v>
      </c>
      <c r="C1003" s="91" t="s">
        <v>197</v>
      </c>
      <c r="D1003" s="84" t="s">
        <v>6</v>
      </c>
      <c r="E1003" s="125">
        <v>5000</v>
      </c>
      <c r="F1003" s="134">
        <f t="shared" si="15"/>
        <v>8.3869773912518841</v>
      </c>
      <c r="G1003" s="105" t="s">
        <v>357</v>
      </c>
      <c r="H1003" s="104">
        <v>11</v>
      </c>
      <c r="I1003" s="99" t="s">
        <v>25</v>
      </c>
      <c r="J1003" s="78" t="s">
        <v>22</v>
      </c>
      <c r="K1003" s="79" t="s">
        <v>198</v>
      </c>
      <c r="L1003" s="80">
        <v>596.16233199999999</v>
      </c>
    </row>
    <row r="1004" spans="1:12">
      <c r="A1004" s="117">
        <v>45226</v>
      </c>
      <c r="B1004" s="105" t="s">
        <v>240</v>
      </c>
      <c r="C1004" s="91" t="s">
        <v>49</v>
      </c>
      <c r="D1004" s="84" t="s">
        <v>6</v>
      </c>
      <c r="E1004" s="125">
        <v>1500</v>
      </c>
      <c r="F1004" s="134">
        <f t="shared" si="15"/>
        <v>2.5160932173755652</v>
      </c>
      <c r="G1004" s="105" t="s">
        <v>357</v>
      </c>
      <c r="H1004" s="104">
        <v>11</v>
      </c>
      <c r="I1004" s="99" t="s">
        <v>25</v>
      </c>
      <c r="J1004" s="78" t="s">
        <v>22</v>
      </c>
      <c r="K1004" s="79" t="s">
        <v>198</v>
      </c>
      <c r="L1004" s="80">
        <v>596.16233199999999</v>
      </c>
    </row>
    <row r="1005" spans="1:12">
      <c r="A1005" s="117">
        <v>45226</v>
      </c>
      <c r="B1005" s="105" t="s">
        <v>44</v>
      </c>
      <c r="C1005" s="93" t="s">
        <v>55</v>
      </c>
      <c r="D1005" s="84" t="s">
        <v>6</v>
      </c>
      <c r="E1005" s="125">
        <v>1900</v>
      </c>
      <c r="F1005" s="134">
        <f t="shared" si="15"/>
        <v>3.1870514086757162</v>
      </c>
      <c r="G1005" s="98" t="s">
        <v>59</v>
      </c>
      <c r="H1005" s="92"/>
      <c r="I1005" s="99" t="s">
        <v>43</v>
      </c>
      <c r="J1005" s="78" t="s">
        <v>22</v>
      </c>
      <c r="K1005" s="79" t="s">
        <v>198</v>
      </c>
      <c r="L1005" s="80">
        <v>596.16233199999999</v>
      </c>
    </row>
    <row r="1006" spans="1:12">
      <c r="A1006" s="117">
        <v>45226</v>
      </c>
      <c r="B1006" s="105" t="s">
        <v>309</v>
      </c>
      <c r="C1006" s="93" t="s">
        <v>55</v>
      </c>
      <c r="D1006" s="84" t="s">
        <v>6</v>
      </c>
      <c r="E1006" s="131">
        <v>4500</v>
      </c>
      <c r="F1006" s="134">
        <f t="shared" si="15"/>
        <v>7.5482796521266966</v>
      </c>
      <c r="G1006" s="91" t="s">
        <v>191</v>
      </c>
      <c r="H1006" s="104">
        <v>10</v>
      </c>
      <c r="I1006" s="99" t="s">
        <v>105</v>
      </c>
      <c r="J1006" s="78" t="s">
        <v>22</v>
      </c>
      <c r="K1006" s="79" t="s">
        <v>198</v>
      </c>
      <c r="L1006" s="80">
        <v>596.16233199999999</v>
      </c>
    </row>
    <row r="1007" spans="1:12">
      <c r="A1007" s="117">
        <v>45226</v>
      </c>
      <c r="B1007" s="105" t="s">
        <v>45</v>
      </c>
      <c r="C1007" s="91" t="s">
        <v>197</v>
      </c>
      <c r="D1007" s="84" t="s">
        <v>6</v>
      </c>
      <c r="E1007" s="131">
        <v>5000</v>
      </c>
      <c r="F1007" s="134">
        <f t="shared" si="15"/>
        <v>8.3869773912518841</v>
      </c>
      <c r="G1007" s="91" t="s">
        <v>190</v>
      </c>
      <c r="H1007" s="104">
        <v>10</v>
      </c>
      <c r="I1007" s="99" t="s">
        <v>105</v>
      </c>
      <c r="J1007" s="78" t="s">
        <v>22</v>
      </c>
      <c r="K1007" s="79" t="s">
        <v>198</v>
      </c>
      <c r="L1007" s="80">
        <v>596.16233199999999</v>
      </c>
    </row>
    <row r="1008" spans="1:12">
      <c r="A1008" s="117">
        <v>45226</v>
      </c>
      <c r="B1008" s="105" t="s">
        <v>44</v>
      </c>
      <c r="C1008" s="93" t="s">
        <v>55</v>
      </c>
      <c r="D1008" s="84" t="s">
        <v>6</v>
      </c>
      <c r="E1008" s="131">
        <v>1900</v>
      </c>
      <c r="F1008" s="134">
        <f t="shared" si="15"/>
        <v>3.1870514086757162</v>
      </c>
      <c r="G1008" s="91" t="s">
        <v>190</v>
      </c>
      <c r="H1008" s="104">
        <v>10</v>
      </c>
      <c r="I1008" s="105" t="s">
        <v>105</v>
      </c>
      <c r="J1008" s="78" t="s">
        <v>22</v>
      </c>
      <c r="K1008" s="79" t="s">
        <v>198</v>
      </c>
      <c r="L1008" s="80">
        <v>596.16233199999999</v>
      </c>
    </row>
    <row r="1009" spans="1:12">
      <c r="A1009" s="117">
        <v>45226</v>
      </c>
      <c r="B1009" s="82" t="s">
        <v>44</v>
      </c>
      <c r="C1009" s="93" t="s">
        <v>55</v>
      </c>
      <c r="D1009" s="107" t="s">
        <v>9</v>
      </c>
      <c r="E1009" s="108">
        <v>1800</v>
      </c>
      <c r="F1009" s="134">
        <f t="shared" si="15"/>
        <v>3.0193118608506784</v>
      </c>
      <c r="G1009" s="107" t="s">
        <v>57</v>
      </c>
      <c r="H1009" s="92"/>
      <c r="I1009" s="107" t="s">
        <v>16</v>
      </c>
      <c r="J1009" s="78" t="s">
        <v>22</v>
      </c>
      <c r="K1009" s="79" t="s">
        <v>27</v>
      </c>
      <c r="L1009" s="80">
        <v>596.16233199999999</v>
      </c>
    </row>
    <row r="1010" spans="1:12">
      <c r="A1010" s="117">
        <v>45226</v>
      </c>
      <c r="B1010" s="105" t="s">
        <v>44</v>
      </c>
      <c r="C1010" s="93" t="s">
        <v>55</v>
      </c>
      <c r="D1010" s="97" t="s">
        <v>7</v>
      </c>
      <c r="E1010" s="124">
        <v>1500</v>
      </c>
      <c r="F1010" s="134">
        <f t="shared" si="15"/>
        <v>2.5160932173755652</v>
      </c>
      <c r="G1010" s="105" t="s">
        <v>93</v>
      </c>
      <c r="H1010" s="92"/>
      <c r="I1010" s="105" t="s">
        <v>56</v>
      </c>
      <c r="J1010" s="78" t="s">
        <v>22</v>
      </c>
      <c r="K1010" s="79" t="s">
        <v>198</v>
      </c>
      <c r="L1010" s="80">
        <v>596.16233199999999</v>
      </c>
    </row>
    <row r="1011" spans="1:12">
      <c r="A1011" s="117">
        <v>45226</v>
      </c>
      <c r="B1011" s="105" t="s">
        <v>44</v>
      </c>
      <c r="C1011" s="93" t="s">
        <v>55</v>
      </c>
      <c r="D1011" s="97" t="s">
        <v>7</v>
      </c>
      <c r="E1011" s="124">
        <v>1300</v>
      </c>
      <c r="F1011" s="134">
        <f t="shared" si="15"/>
        <v>2.18061412172549</v>
      </c>
      <c r="G1011" s="105" t="s">
        <v>131</v>
      </c>
      <c r="H1011" s="92"/>
      <c r="I1011" s="105" t="s">
        <v>12</v>
      </c>
      <c r="J1011" s="78" t="s">
        <v>22</v>
      </c>
      <c r="K1011" s="79" t="s">
        <v>198</v>
      </c>
      <c r="L1011" s="80">
        <v>596.16233199999999</v>
      </c>
    </row>
    <row r="1012" spans="1:12">
      <c r="A1012" s="117">
        <v>45226</v>
      </c>
      <c r="B1012" s="105" t="s">
        <v>44</v>
      </c>
      <c r="C1012" s="93" t="s">
        <v>55</v>
      </c>
      <c r="D1012" s="97" t="s">
        <v>10</v>
      </c>
      <c r="E1012" s="131">
        <v>2800</v>
      </c>
      <c r="F1012" s="134">
        <f t="shared" si="15"/>
        <v>4.6967073391010556</v>
      </c>
      <c r="G1012" s="98" t="s">
        <v>58</v>
      </c>
      <c r="H1012" s="92"/>
      <c r="I1012" s="105" t="s">
        <v>15</v>
      </c>
      <c r="J1012" s="78" t="s">
        <v>22</v>
      </c>
      <c r="K1012" s="79" t="s">
        <v>27</v>
      </c>
      <c r="L1012" s="80">
        <v>596.16233199999999</v>
      </c>
    </row>
    <row r="1013" spans="1:12">
      <c r="A1013" s="117">
        <v>45226</v>
      </c>
      <c r="B1013" s="91" t="s">
        <v>18</v>
      </c>
      <c r="C1013" s="98" t="s">
        <v>39</v>
      </c>
      <c r="D1013" s="109" t="s">
        <v>9</v>
      </c>
      <c r="E1013" s="127">
        <v>5000</v>
      </c>
      <c r="F1013" s="134">
        <f t="shared" si="15"/>
        <v>8.3869773912518841</v>
      </c>
      <c r="G1013" s="98" t="s">
        <v>695</v>
      </c>
      <c r="H1013" s="92"/>
      <c r="I1013" s="98" t="s">
        <v>17</v>
      </c>
      <c r="J1013" s="78" t="s">
        <v>22</v>
      </c>
      <c r="K1013" s="79" t="s">
        <v>27</v>
      </c>
      <c r="L1013" s="80">
        <v>596.16233199999999</v>
      </c>
    </row>
    <row r="1014" spans="1:12">
      <c r="A1014" s="117">
        <v>45226</v>
      </c>
      <c r="B1014" s="91" t="s">
        <v>18</v>
      </c>
      <c r="C1014" s="98" t="s">
        <v>39</v>
      </c>
      <c r="D1014" s="109" t="s">
        <v>9</v>
      </c>
      <c r="E1014" s="127">
        <v>5000</v>
      </c>
      <c r="F1014" s="134">
        <f t="shared" si="15"/>
        <v>8.3869773912518841</v>
      </c>
      <c r="G1014" s="98" t="s">
        <v>696</v>
      </c>
      <c r="H1014" s="92"/>
      <c r="I1014" s="98" t="s">
        <v>16</v>
      </c>
      <c r="J1014" s="78" t="s">
        <v>22</v>
      </c>
      <c r="K1014" s="79" t="s">
        <v>27</v>
      </c>
      <c r="L1014" s="80">
        <v>596.16233199999999</v>
      </c>
    </row>
    <row r="1015" spans="1:12">
      <c r="A1015" s="117">
        <v>45226</v>
      </c>
      <c r="B1015" s="91" t="s">
        <v>18</v>
      </c>
      <c r="C1015" s="98" t="s">
        <v>39</v>
      </c>
      <c r="D1015" s="109" t="s">
        <v>7</v>
      </c>
      <c r="E1015" s="127">
        <v>5000</v>
      </c>
      <c r="F1015" s="134">
        <f t="shared" si="15"/>
        <v>8.3869773912518841</v>
      </c>
      <c r="G1015" s="98" t="s">
        <v>697</v>
      </c>
      <c r="H1015" s="92"/>
      <c r="I1015" s="77" t="s">
        <v>20</v>
      </c>
      <c r="J1015" s="78" t="s">
        <v>22</v>
      </c>
      <c r="K1015" s="79" t="s">
        <v>198</v>
      </c>
      <c r="L1015" s="80">
        <v>596.16233199999999</v>
      </c>
    </row>
    <row r="1016" spans="1:12">
      <c r="A1016" s="117">
        <v>45226</v>
      </c>
      <c r="B1016" s="91" t="s">
        <v>18</v>
      </c>
      <c r="C1016" s="98" t="s">
        <v>39</v>
      </c>
      <c r="D1016" s="84" t="s">
        <v>6</v>
      </c>
      <c r="E1016" s="127">
        <v>5000</v>
      </c>
      <c r="F1016" s="134">
        <f t="shared" si="15"/>
        <v>8.3869773912518841</v>
      </c>
      <c r="G1016" s="98" t="s">
        <v>698</v>
      </c>
      <c r="H1016" s="92"/>
      <c r="I1016" s="98" t="s">
        <v>13</v>
      </c>
      <c r="J1016" s="78" t="s">
        <v>22</v>
      </c>
      <c r="K1016" s="79" t="s">
        <v>198</v>
      </c>
      <c r="L1016" s="80">
        <v>596.16233199999999</v>
      </c>
    </row>
    <row r="1017" spans="1:12">
      <c r="A1017" s="117">
        <v>45226</v>
      </c>
      <c r="B1017" s="91" t="s">
        <v>18</v>
      </c>
      <c r="C1017" s="98" t="s">
        <v>39</v>
      </c>
      <c r="D1017" s="109" t="s">
        <v>8</v>
      </c>
      <c r="E1017" s="127">
        <v>2500</v>
      </c>
      <c r="F1017" s="134">
        <f t="shared" si="15"/>
        <v>4.1934886956259421</v>
      </c>
      <c r="G1017" s="98" t="s">
        <v>699</v>
      </c>
      <c r="H1017" s="92"/>
      <c r="I1017" s="98" t="s">
        <v>14</v>
      </c>
      <c r="J1017" s="78" t="s">
        <v>22</v>
      </c>
      <c r="K1017" s="79" t="s">
        <v>198</v>
      </c>
      <c r="L1017" s="80">
        <v>596.16233199999999</v>
      </c>
    </row>
    <row r="1018" spans="1:12">
      <c r="A1018" s="117">
        <v>45226</v>
      </c>
      <c r="B1018" s="91" t="s">
        <v>18</v>
      </c>
      <c r="C1018" s="98" t="s">
        <v>39</v>
      </c>
      <c r="D1018" s="109" t="s">
        <v>7</v>
      </c>
      <c r="E1018" s="127">
        <v>2500</v>
      </c>
      <c r="F1018" s="134">
        <f t="shared" si="15"/>
        <v>4.1934886956259421</v>
      </c>
      <c r="G1018" s="98" t="s">
        <v>700</v>
      </c>
      <c r="H1018" s="92"/>
      <c r="I1018" s="98" t="s">
        <v>12</v>
      </c>
      <c r="J1018" s="78" t="s">
        <v>22</v>
      </c>
      <c r="K1018" s="79" t="s">
        <v>198</v>
      </c>
      <c r="L1018" s="80">
        <v>596.16233199999999</v>
      </c>
    </row>
    <row r="1019" spans="1:12">
      <c r="A1019" s="117">
        <v>45226</v>
      </c>
      <c r="B1019" s="91" t="s">
        <v>18</v>
      </c>
      <c r="C1019" s="98" t="s">
        <v>39</v>
      </c>
      <c r="D1019" s="109" t="s">
        <v>7</v>
      </c>
      <c r="E1019" s="127">
        <v>2500</v>
      </c>
      <c r="F1019" s="134">
        <f t="shared" si="15"/>
        <v>4.1934886956259421</v>
      </c>
      <c r="G1019" s="98" t="s">
        <v>701</v>
      </c>
      <c r="H1019" s="92"/>
      <c r="I1019" s="98" t="s">
        <v>56</v>
      </c>
      <c r="J1019" s="78" t="s">
        <v>22</v>
      </c>
      <c r="K1019" s="79" t="s">
        <v>198</v>
      </c>
      <c r="L1019" s="80">
        <v>596.16233199999999</v>
      </c>
    </row>
    <row r="1020" spans="1:12">
      <c r="A1020" s="117">
        <v>45226</v>
      </c>
      <c r="B1020" s="91" t="s">
        <v>18</v>
      </c>
      <c r="C1020" s="98" t="s">
        <v>39</v>
      </c>
      <c r="D1020" s="109" t="s">
        <v>7</v>
      </c>
      <c r="E1020" s="127">
        <v>2500</v>
      </c>
      <c r="F1020" s="134">
        <f t="shared" si="15"/>
        <v>4.1934886956259421</v>
      </c>
      <c r="G1020" s="98" t="s">
        <v>702</v>
      </c>
      <c r="H1020" s="92"/>
      <c r="I1020" s="98" t="s">
        <v>241</v>
      </c>
      <c r="J1020" s="78" t="s">
        <v>22</v>
      </c>
      <c r="K1020" s="79" t="s">
        <v>198</v>
      </c>
      <c r="L1020" s="80">
        <v>596.16233199999999</v>
      </c>
    </row>
    <row r="1021" spans="1:12">
      <c r="A1021" s="117">
        <v>45226</v>
      </c>
      <c r="B1021" s="91" t="s">
        <v>18</v>
      </c>
      <c r="C1021" s="98" t="s">
        <v>39</v>
      </c>
      <c r="D1021" s="84" t="s">
        <v>6</v>
      </c>
      <c r="E1021" s="127">
        <v>2500</v>
      </c>
      <c r="F1021" s="134">
        <f t="shared" si="15"/>
        <v>4.1934886956259421</v>
      </c>
      <c r="G1021" s="98" t="s">
        <v>703</v>
      </c>
      <c r="H1021" s="92"/>
      <c r="I1021" s="98" t="s">
        <v>25</v>
      </c>
      <c r="J1021" s="78" t="s">
        <v>22</v>
      </c>
      <c r="K1021" s="79" t="s">
        <v>198</v>
      </c>
      <c r="L1021" s="80">
        <v>596.16233199999999</v>
      </c>
    </row>
    <row r="1022" spans="1:12">
      <c r="A1022" s="117">
        <v>45226</v>
      </c>
      <c r="B1022" s="91" t="s">
        <v>18</v>
      </c>
      <c r="C1022" s="98" t="s">
        <v>39</v>
      </c>
      <c r="D1022" s="84" t="s">
        <v>6</v>
      </c>
      <c r="E1022" s="127">
        <v>2500</v>
      </c>
      <c r="F1022" s="134">
        <f t="shared" si="15"/>
        <v>4.1934886956259421</v>
      </c>
      <c r="G1022" s="98" t="s">
        <v>704</v>
      </c>
      <c r="H1022" s="92"/>
      <c r="I1022" s="98" t="s">
        <v>105</v>
      </c>
      <c r="J1022" s="78" t="s">
        <v>22</v>
      </c>
      <c r="K1022" s="79" t="s">
        <v>198</v>
      </c>
      <c r="L1022" s="80">
        <v>596.16233199999999</v>
      </c>
    </row>
    <row r="1023" spans="1:12">
      <c r="A1023" s="117">
        <v>45226</v>
      </c>
      <c r="B1023" s="91" t="s">
        <v>18</v>
      </c>
      <c r="C1023" s="98" t="s">
        <v>39</v>
      </c>
      <c r="D1023" s="84" t="s">
        <v>6</v>
      </c>
      <c r="E1023" s="127">
        <v>2500</v>
      </c>
      <c r="F1023" s="134">
        <f t="shared" si="15"/>
        <v>4.1934886956259421</v>
      </c>
      <c r="G1023" s="98" t="s">
        <v>705</v>
      </c>
      <c r="H1023" s="92"/>
      <c r="I1023" s="98" t="s">
        <v>124</v>
      </c>
      <c r="J1023" s="78" t="s">
        <v>22</v>
      </c>
      <c r="K1023" s="79" t="s">
        <v>198</v>
      </c>
      <c r="L1023" s="80">
        <v>596.16233199999999</v>
      </c>
    </row>
    <row r="1024" spans="1:12">
      <c r="A1024" s="117">
        <v>45226</v>
      </c>
      <c r="B1024" s="91" t="s">
        <v>18</v>
      </c>
      <c r="C1024" s="98" t="s">
        <v>39</v>
      </c>
      <c r="D1024" s="84" t="s">
        <v>6</v>
      </c>
      <c r="E1024" s="127">
        <v>2500</v>
      </c>
      <c r="F1024" s="134">
        <f t="shared" si="15"/>
        <v>4.1934886956259421</v>
      </c>
      <c r="G1024" s="98" t="s">
        <v>706</v>
      </c>
      <c r="H1024" s="92"/>
      <c r="I1024" s="98" t="s">
        <v>209</v>
      </c>
      <c r="J1024" s="78" t="s">
        <v>22</v>
      </c>
      <c r="K1024" s="79" t="s">
        <v>198</v>
      </c>
      <c r="L1024" s="80">
        <v>596.16233199999999</v>
      </c>
    </row>
    <row r="1025" spans="1:12">
      <c r="A1025" s="117">
        <v>45226</v>
      </c>
      <c r="B1025" s="91" t="s">
        <v>18</v>
      </c>
      <c r="C1025" s="98" t="s">
        <v>39</v>
      </c>
      <c r="D1025" s="84" t="s">
        <v>6</v>
      </c>
      <c r="E1025" s="127">
        <v>2500</v>
      </c>
      <c r="F1025" s="134">
        <f t="shared" si="15"/>
        <v>4.1934886956259421</v>
      </c>
      <c r="G1025" s="98" t="s">
        <v>707</v>
      </c>
      <c r="H1025" s="92"/>
      <c r="I1025" s="98" t="s">
        <v>43</v>
      </c>
      <c r="J1025" s="78" t="s">
        <v>22</v>
      </c>
      <c r="K1025" s="79" t="s">
        <v>198</v>
      </c>
      <c r="L1025" s="80">
        <v>596.16233199999999</v>
      </c>
    </row>
    <row r="1026" spans="1:12">
      <c r="A1026" s="117">
        <v>45226</v>
      </c>
      <c r="B1026" s="91" t="s">
        <v>18</v>
      </c>
      <c r="C1026" s="98" t="s">
        <v>39</v>
      </c>
      <c r="D1026" s="109" t="s">
        <v>10</v>
      </c>
      <c r="E1026" s="127">
        <v>2500</v>
      </c>
      <c r="F1026" s="134">
        <f t="shared" ref="F1026:F1089" si="16">E1026/L1026</f>
        <v>4.1934886956259421</v>
      </c>
      <c r="G1026" s="98" t="s">
        <v>708</v>
      </c>
      <c r="H1026" s="92"/>
      <c r="I1026" s="98" t="s">
        <v>15</v>
      </c>
      <c r="J1026" s="78" t="s">
        <v>22</v>
      </c>
      <c r="K1026" s="79" t="s">
        <v>27</v>
      </c>
      <c r="L1026" s="80">
        <v>596.16233199999999</v>
      </c>
    </row>
    <row r="1027" spans="1:12">
      <c r="A1027" s="117">
        <v>45227</v>
      </c>
      <c r="B1027" s="114" t="s">
        <v>44</v>
      </c>
      <c r="C1027" s="93" t="s">
        <v>55</v>
      </c>
      <c r="D1027" s="97" t="s">
        <v>9</v>
      </c>
      <c r="E1027" s="115">
        <v>2900</v>
      </c>
      <c r="F1027" s="134">
        <f t="shared" si="16"/>
        <v>4.8644468869260935</v>
      </c>
      <c r="G1027" s="98" t="s">
        <v>85</v>
      </c>
      <c r="H1027" s="92"/>
      <c r="I1027" s="99" t="s">
        <v>17</v>
      </c>
      <c r="J1027" s="78" t="s">
        <v>22</v>
      </c>
      <c r="K1027" s="79" t="s">
        <v>27</v>
      </c>
      <c r="L1027" s="80">
        <v>596.16233199999999</v>
      </c>
    </row>
    <row r="1028" spans="1:12">
      <c r="A1028" s="117">
        <v>45227</v>
      </c>
      <c r="B1028" s="105" t="s">
        <v>44</v>
      </c>
      <c r="C1028" s="93" t="s">
        <v>55</v>
      </c>
      <c r="D1028" s="84" t="s">
        <v>6</v>
      </c>
      <c r="E1028" s="125">
        <v>1900</v>
      </c>
      <c r="F1028" s="134">
        <f t="shared" si="16"/>
        <v>3.1870514086757162</v>
      </c>
      <c r="G1028" s="98" t="s">
        <v>59</v>
      </c>
      <c r="H1028" s="92"/>
      <c r="I1028" s="99" t="s">
        <v>43</v>
      </c>
      <c r="J1028" s="78" t="s">
        <v>22</v>
      </c>
      <c r="K1028" s="79" t="s">
        <v>198</v>
      </c>
      <c r="L1028" s="80">
        <v>596.16233199999999</v>
      </c>
    </row>
    <row r="1029" spans="1:12">
      <c r="A1029" s="117">
        <v>45227</v>
      </c>
      <c r="B1029" s="105" t="s">
        <v>44</v>
      </c>
      <c r="C1029" s="93" t="s">
        <v>55</v>
      </c>
      <c r="D1029" s="97" t="s">
        <v>10</v>
      </c>
      <c r="E1029" s="131">
        <v>2400</v>
      </c>
      <c r="F1029" s="134">
        <f t="shared" si="16"/>
        <v>4.0257491478009051</v>
      </c>
      <c r="G1029" s="98" t="s">
        <v>58</v>
      </c>
      <c r="H1029" s="92"/>
      <c r="I1029" s="105" t="s">
        <v>15</v>
      </c>
      <c r="J1029" s="78" t="s">
        <v>22</v>
      </c>
      <c r="K1029" s="79" t="s">
        <v>27</v>
      </c>
      <c r="L1029" s="80">
        <v>596.16233199999999</v>
      </c>
    </row>
    <row r="1030" spans="1:12">
      <c r="A1030" s="117">
        <v>45227</v>
      </c>
      <c r="B1030" s="91" t="s">
        <v>18</v>
      </c>
      <c r="C1030" s="98" t="s">
        <v>39</v>
      </c>
      <c r="D1030" s="109" t="s">
        <v>9</v>
      </c>
      <c r="E1030" s="127">
        <v>5000</v>
      </c>
      <c r="F1030" s="134">
        <f t="shared" si="16"/>
        <v>8.3869773912518841</v>
      </c>
      <c r="G1030" s="98" t="s">
        <v>709</v>
      </c>
      <c r="H1030" s="92"/>
      <c r="I1030" s="98" t="s">
        <v>17</v>
      </c>
      <c r="J1030" s="78" t="s">
        <v>22</v>
      </c>
      <c r="K1030" s="79" t="s">
        <v>27</v>
      </c>
      <c r="L1030" s="80">
        <v>596.16233199999999</v>
      </c>
    </row>
    <row r="1031" spans="1:12">
      <c r="A1031" s="117">
        <v>45227</v>
      </c>
      <c r="B1031" s="91" t="s">
        <v>18</v>
      </c>
      <c r="C1031" s="98" t="s">
        <v>39</v>
      </c>
      <c r="D1031" s="109" t="s">
        <v>9</v>
      </c>
      <c r="E1031" s="127">
        <v>5000</v>
      </c>
      <c r="F1031" s="134">
        <f t="shared" si="16"/>
        <v>8.3869773912518841</v>
      </c>
      <c r="G1031" s="98" t="s">
        <v>710</v>
      </c>
      <c r="H1031" s="92"/>
      <c r="I1031" s="98" t="s">
        <v>16</v>
      </c>
      <c r="J1031" s="78" t="s">
        <v>22</v>
      </c>
      <c r="K1031" s="79" t="s">
        <v>27</v>
      </c>
      <c r="L1031" s="80">
        <v>596.16233199999999</v>
      </c>
    </row>
    <row r="1032" spans="1:12">
      <c r="A1032" s="117">
        <v>45227</v>
      </c>
      <c r="B1032" s="91" t="s">
        <v>18</v>
      </c>
      <c r="C1032" s="98" t="s">
        <v>39</v>
      </c>
      <c r="D1032" s="109" t="s">
        <v>10</v>
      </c>
      <c r="E1032" s="127">
        <v>2500</v>
      </c>
      <c r="F1032" s="134">
        <f t="shared" si="16"/>
        <v>4.1934886956259421</v>
      </c>
      <c r="G1032" s="98" t="s">
        <v>711</v>
      </c>
      <c r="H1032" s="92"/>
      <c r="I1032" s="98" t="s">
        <v>15</v>
      </c>
      <c r="J1032" s="78" t="s">
        <v>22</v>
      </c>
      <c r="K1032" s="79" t="s">
        <v>27</v>
      </c>
      <c r="L1032" s="80">
        <v>596.16233199999999</v>
      </c>
    </row>
    <row r="1033" spans="1:12">
      <c r="A1033" s="117">
        <v>45228</v>
      </c>
      <c r="B1033" s="82" t="s">
        <v>44</v>
      </c>
      <c r="C1033" s="93" t="s">
        <v>55</v>
      </c>
      <c r="D1033" s="107" t="s">
        <v>9</v>
      </c>
      <c r="E1033" s="108">
        <v>1800</v>
      </c>
      <c r="F1033" s="134">
        <f t="shared" si="16"/>
        <v>3.0193118608506784</v>
      </c>
      <c r="G1033" s="107" t="s">
        <v>57</v>
      </c>
      <c r="H1033" s="92"/>
      <c r="I1033" s="107" t="s">
        <v>16</v>
      </c>
      <c r="J1033" s="78" t="s">
        <v>22</v>
      </c>
      <c r="K1033" s="79" t="s">
        <v>27</v>
      </c>
      <c r="L1033" s="80">
        <v>596.16233199999999</v>
      </c>
    </row>
    <row r="1034" spans="1:12">
      <c r="A1034" s="117">
        <v>45229</v>
      </c>
      <c r="B1034" s="96" t="s">
        <v>44</v>
      </c>
      <c r="C1034" s="93" t="s">
        <v>55</v>
      </c>
      <c r="D1034" s="97" t="s">
        <v>8</v>
      </c>
      <c r="E1034" s="123">
        <v>1500</v>
      </c>
      <c r="F1034" s="134">
        <f t="shared" si="16"/>
        <v>2.5160932173755652</v>
      </c>
      <c r="G1034" s="98" t="s">
        <v>62</v>
      </c>
      <c r="H1034" s="92"/>
      <c r="I1034" s="99" t="s">
        <v>14</v>
      </c>
      <c r="J1034" s="78" t="s">
        <v>22</v>
      </c>
      <c r="K1034" s="79" t="s">
        <v>198</v>
      </c>
      <c r="L1034" s="80">
        <v>596.16233199999999</v>
      </c>
    </row>
    <row r="1035" spans="1:12">
      <c r="A1035" s="117">
        <v>45229</v>
      </c>
      <c r="B1035" s="93" t="s">
        <v>214</v>
      </c>
      <c r="C1035" s="105" t="s">
        <v>215</v>
      </c>
      <c r="D1035" s="97" t="s">
        <v>8</v>
      </c>
      <c r="E1035" s="131">
        <v>6000</v>
      </c>
      <c r="F1035" s="134">
        <f t="shared" si="16"/>
        <v>10.064372869502261</v>
      </c>
      <c r="G1035" s="98" t="s">
        <v>152</v>
      </c>
      <c r="H1035" s="92"/>
      <c r="I1035" s="99" t="s">
        <v>14</v>
      </c>
      <c r="J1035" s="78" t="s">
        <v>22</v>
      </c>
      <c r="K1035" s="79" t="s">
        <v>198</v>
      </c>
      <c r="L1035" s="80">
        <v>596.16233199999999</v>
      </c>
    </row>
    <row r="1036" spans="1:12">
      <c r="A1036" s="117">
        <v>45229</v>
      </c>
      <c r="B1036" s="91" t="s">
        <v>44</v>
      </c>
      <c r="C1036" s="93" t="s">
        <v>55</v>
      </c>
      <c r="D1036" s="101" t="s">
        <v>7</v>
      </c>
      <c r="E1036" s="110">
        <v>1900</v>
      </c>
      <c r="F1036" s="134">
        <f t="shared" si="16"/>
        <v>3.1870514086757162</v>
      </c>
      <c r="G1036" s="111" t="s">
        <v>63</v>
      </c>
      <c r="H1036" s="92"/>
      <c r="I1036" s="77" t="s">
        <v>20</v>
      </c>
      <c r="J1036" s="78" t="s">
        <v>22</v>
      </c>
      <c r="K1036" s="79" t="s">
        <v>198</v>
      </c>
      <c r="L1036" s="80">
        <v>596.16233199999999</v>
      </c>
    </row>
    <row r="1037" spans="1:12">
      <c r="A1037" s="117">
        <v>45229</v>
      </c>
      <c r="B1037" s="114" t="s">
        <v>44</v>
      </c>
      <c r="C1037" s="93" t="s">
        <v>55</v>
      </c>
      <c r="D1037" s="97" t="s">
        <v>9</v>
      </c>
      <c r="E1037" s="123">
        <v>2900</v>
      </c>
      <c r="F1037" s="134">
        <f t="shared" si="16"/>
        <v>4.8644468869260935</v>
      </c>
      <c r="G1037" s="98" t="s">
        <v>85</v>
      </c>
      <c r="H1037" s="92"/>
      <c r="I1037" s="99" t="s">
        <v>17</v>
      </c>
      <c r="J1037" s="78" t="s">
        <v>22</v>
      </c>
      <c r="K1037" s="79" t="s">
        <v>27</v>
      </c>
      <c r="L1037" s="80">
        <v>596.16233199999999</v>
      </c>
    </row>
    <row r="1038" spans="1:12">
      <c r="A1038" s="117">
        <v>45229</v>
      </c>
      <c r="B1038" s="105" t="s">
        <v>44</v>
      </c>
      <c r="C1038" s="93" t="s">
        <v>55</v>
      </c>
      <c r="D1038" s="84" t="s">
        <v>6</v>
      </c>
      <c r="E1038" s="126">
        <v>1950</v>
      </c>
      <c r="F1038" s="134">
        <f t="shared" si="16"/>
        <v>3.2709211825882352</v>
      </c>
      <c r="G1038" s="82" t="s">
        <v>130</v>
      </c>
      <c r="H1038" s="92"/>
      <c r="I1038" s="82" t="s">
        <v>124</v>
      </c>
      <c r="J1038" s="78" t="s">
        <v>22</v>
      </c>
      <c r="K1038" s="79" t="s">
        <v>198</v>
      </c>
      <c r="L1038" s="80">
        <v>596.16233199999999</v>
      </c>
    </row>
    <row r="1039" spans="1:12">
      <c r="A1039" s="117">
        <v>45229</v>
      </c>
      <c r="B1039" s="105" t="s">
        <v>44</v>
      </c>
      <c r="C1039" s="93" t="s">
        <v>55</v>
      </c>
      <c r="D1039" s="84" t="s">
        <v>6</v>
      </c>
      <c r="E1039" s="125">
        <v>1500</v>
      </c>
      <c r="F1039" s="134">
        <f t="shared" si="16"/>
        <v>2.5160932173755652</v>
      </c>
      <c r="G1039" s="105" t="s">
        <v>364</v>
      </c>
      <c r="H1039" s="104"/>
      <c r="I1039" s="105" t="s">
        <v>209</v>
      </c>
      <c r="J1039" s="78" t="s">
        <v>22</v>
      </c>
      <c r="K1039" s="79" t="s">
        <v>198</v>
      </c>
      <c r="L1039" s="80">
        <v>596.16233199999999</v>
      </c>
    </row>
    <row r="1040" spans="1:12">
      <c r="A1040" s="117">
        <v>45229</v>
      </c>
      <c r="B1040" s="105" t="s">
        <v>44</v>
      </c>
      <c r="C1040" s="93" t="s">
        <v>55</v>
      </c>
      <c r="D1040" s="84" t="s">
        <v>6</v>
      </c>
      <c r="E1040" s="124">
        <v>2400</v>
      </c>
      <c r="F1040" s="134">
        <f t="shared" si="16"/>
        <v>4.0257491478009051</v>
      </c>
      <c r="G1040" s="105" t="s">
        <v>61</v>
      </c>
      <c r="H1040" s="92"/>
      <c r="I1040" s="105" t="s">
        <v>13</v>
      </c>
      <c r="J1040" s="78" t="s">
        <v>22</v>
      </c>
      <c r="K1040" s="79" t="s">
        <v>198</v>
      </c>
      <c r="L1040" s="80">
        <v>596.16233199999999</v>
      </c>
    </row>
    <row r="1041" spans="1:12">
      <c r="A1041" s="117">
        <v>45229</v>
      </c>
      <c r="B1041" s="105" t="s">
        <v>44</v>
      </c>
      <c r="C1041" s="93" t="s">
        <v>55</v>
      </c>
      <c r="D1041" s="84" t="s">
        <v>6</v>
      </c>
      <c r="E1041" s="125">
        <v>3000</v>
      </c>
      <c r="F1041" s="134">
        <f t="shared" si="16"/>
        <v>5.0321864347511305</v>
      </c>
      <c r="G1041" s="105" t="s">
        <v>60</v>
      </c>
      <c r="H1041" s="104"/>
      <c r="I1041" s="99" t="s">
        <v>25</v>
      </c>
      <c r="J1041" s="78" t="s">
        <v>22</v>
      </c>
      <c r="K1041" s="79" t="s">
        <v>198</v>
      </c>
      <c r="L1041" s="80">
        <v>596.16233199999999</v>
      </c>
    </row>
    <row r="1042" spans="1:12">
      <c r="A1042" s="117">
        <v>45229</v>
      </c>
      <c r="B1042" s="105" t="s">
        <v>44</v>
      </c>
      <c r="C1042" s="93" t="s">
        <v>55</v>
      </c>
      <c r="D1042" s="84" t="s">
        <v>6</v>
      </c>
      <c r="E1042" s="125">
        <v>1900</v>
      </c>
      <c r="F1042" s="134">
        <f t="shared" si="16"/>
        <v>3.1870514086757162</v>
      </c>
      <c r="G1042" s="98" t="s">
        <v>59</v>
      </c>
      <c r="H1042" s="92"/>
      <c r="I1042" s="99" t="s">
        <v>43</v>
      </c>
      <c r="J1042" s="78" t="s">
        <v>22</v>
      </c>
      <c r="K1042" s="79" t="s">
        <v>198</v>
      </c>
      <c r="L1042" s="80">
        <v>596.16233199999999</v>
      </c>
    </row>
    <row r="1043" spans="1:12">
      <c r="A1043" s="117">
        <v>45229</v>
      </c>
      <c r="B1043" s="105" t="s">
        <v>44</v>
      </c>
      <c r="C1043" s="93" t="s">
        <v>55</v>
      </c>
      <c r="D1043" s="84" t="s">
        <v>6</v>
      </c>
      <c r="E1043" s="131">
        <v>2600</v>
      </c>
      <c r="F1043" s="134">
        <f t="shared" si="16"/>
        <v>4.3612282434509799</v>
      </c>
      <c r="G1043" s="91" t="s">
        <v>106</v>
      </c>
      <c r="H1043" s="104"/>
      <c r="I1043" s="105" t="s">
        <v>105</v>
      </c>
      <c r="J1043" s="78" t="s">
        <v>22</v>
      </c>
      <c r="K1043" s="79" t="s">
        <v>198</v>
      </c>
      <c r="L1043" s="80">
        <v>596.16233199999999</v>
      </c>
    </row>
    <row r="1044" spans="1:12">
      <c r="A1044" s="117">
        <v>45229</v>
      </c>
      <c r="B1044" s="82" t="s">
        <v>44</v>
      </c>
      <c r="C1044" s="93" t="s">
        <v>55</v>
      </c>
      <c r="D1044" s="107" t="s">
        <v>9</v>
      </c>
      <c r="E1044" s="108">
        <v>1700</v>
      </c>
      <c r="F1044" s="134">
        <f t="shared" si="16"/>
        <v>2.851572313025641</v>
      </c>
      <c r="G1044" s="107" t="s">
        <v>57</v>
      </c>
      <c r="H1044" s="92"/>
      <c r="I1044" s="107" t="s">
        <v>16</v>
      </c>
      <c r="J1044" s="78" t="s">
        <v>22</v>
      </c>
      <c r="K1044" s="79" t="s">
        <v>27</v>
      </c>
      <c r="L1044" s="80">
        <v>596.16233199999999</v>
      </c>
    </row>
    <row r="1045" spans="1:12">
      <c r="A1045" s="117">
        <v>45229</v>
      </c>
      <c r="B1045" s="105" t="s">
        <v>303</v>
      </c>
      <c r="C1045" s="93" t="s">
        <v>55</v>
      </c>
      <c r="D1045" s="97" t="s">
        <v>7</v>
      </c>
      <c r="E1045" s="124">
        <v>2500</v>
      </c>
      <c r="F1045" s="134">
        <f t="shared" si="16"/>
        <v>4.1934886956259421</v>
      </c>
      <c r="G1045" s="105" t="s">
        <v>230</v>
      </c>
      <c r="H1045" s="92"/>
      <c r="I1045" s="105" t="s">
        <v>56</v>
      </c>
      <c r="J1045" s="78" t="s">
        <v>22</v>
      </c>
      <c r="K1045" s="79" t="s">
        <v>198</v>
      </c>
      <c r="L1045" s="80">
        <v>596.16233199999999</v>
      </c>
    </row>
    <row r="1046" spans="1:12">
      <c r="A1046" s="117">
        <v>45229</v>
      </c>
      <c r="B1046" s="105" t="s">
        <v>44</v>
      </c>
      <c r="C1046" s="93" t="s">
        <v>55</v>
      </c>
      <c r="D1046" s="97" t="s">
        <v>7</v>
      </c>
      <c r="E1046" s="124">
        <v>2000</v>
      </c>
      <c r="F1046" s="134">
        <f t="shared" si="16"/>
        <v>3.3547909565007541</v>
      </c>
      <c r="G1046" s="105" t="s">
        <v>93</v>
      </c>
      <c r="H1046" s="92"/>
      <c r="I1046" s="105" t="s">
        <v>56</v>
      </c>
      <c r="J1046" s="78" t="s">
        <v>22</v>
      </c>
      <c r="K1046" s="79" t="s">
        <v>198</v>
      </c>
      <c r="L1046" s="80">
        <v>596.16233199999999</v>
      </c>
    </row>
    <row r="1047" spans="1:12">
      <c r="A1047" s="117">
        <v>45229</v>
      </c>
      <c r="B1047" s="105" t="s">
        <v>45</v>
      </c>
      <c r="C1047" s="91" t="s">
        <v>197</v>
      </c>
      <c r="D1047" s="97" t="s">
        <v>7</v>
      </c>
      <c r="E1047" s="124">
        <v>5000</v>
      </c>
      <c r="F1047" s="134">
        <f t="shared" si="16"/>
        <v>8.3869773912518841</v>
      </c>
      <c r="G1047" s="105" t="s">
        <v>93</v>
      </c>
      <c r="H1047" s="92"/>
      <c r="I1047" s="105" t="s">
        <v>56</v>
      </c>
      <c r="J1047" s="78" t="s">
        <v>22</v>
      </c>
      <c r="K1047" s="79" t="s">
        <v>198</v>
      </c>
      <c r="L1047" s="80">
        <v>596.16233199999999</v>
      </c>
    </row>
    <row r="1048" spans="1:12">
      <c r="A1048" s="117">
        <v>45229</v>
      </c>
      <c r="B1048" s="105" t="s">
        <v>172</v>
      </c>
      <c r="C1048" s="93" t="s">
        <v>55</v>
      </c>
      <c r="D1048" s="97" t="s">
        <v>7</v>
      </c>
      <c r="E1048" s="124">
        <v>1500</v>
      </c>
      <c r="F1048" s="134">
        <f t="shared" si="16"/>
        <v>2.5160932173755652</v>
      </c>
      <c r="G1048" s="105" t="s">
        <v>231</v>
      </c>
      <c r="H1048" s="92"/>
      <c r="I1048" s="105" t="s">
        <v>56</v>
      </c>
      <c r="J1048" s="78" t="s">
        <v>22</v>
      </c>
      <c r="K1048" s="79" t="s">
        <v>198</v>
      </c>
      <c r="L1048" s="80">
        <v>596.16233199999999</v>
      </c>
    </row>
    <row r="1049" spans="1:12">
      <c r="A1049" s="117">
        <v>45229</v>
      </c>
      <c r="B1049" s="105" t="s">
        <v>162</v>
      </c>
      <c r="C1049" s="91" t="s">
        <v>197</v>
      </c>
      <c r="D1049" s="97" t="s">
        <v>7</v>
      </c>
      <c r="E1049" s="124">
        <v>10000</v>
      </c>
      <c r="F1049" s="134">
        <f t="shared" si="16"/>
        <v>16.773954782503768</v>
      </c>
      <c r="G1049" s="105" t="s">
        <v>232</v>
      </c>
      <c r="H1049" s="92"/>
      <c r="I1049" s="105" t="s">
        <v>56</v>
      </c>
      <c r="J1049" s="78" t="s">
        <v>22</v>
      </c>
      <c r="K1049" s="79" t="s">
        <v>198</v>
      </c>
      <c r="L1049" s="80">
        <v>596.16233199999999</v>
      </c>
    </row>
    <row r="1050" spans="1:12">
      <c r="A1050" s="117">
        <v>45229</v>
      </c>
      <c r="B1050" s="105" t="s">
        <v>44</v>
      </c>
      <c r="C1050" s="93" t="s">
        <v>55</v>
      </c>
      <c r="D1050" s="97" t="s">
        <v>7</v>
      </c>
      <c r="E1050" s="124">
        <v>1500</v>
      </c>
      <c r="F1050" s="134">
        <f t="shared" si="16"/>
        <v>2.5160932173755652</v>
      </c>
      <c r="G1050" s="105" t="s">
        <v>131</v>
      </c>
      <c r="H1050" s="92"/>
      <c r="I1050" s="105" t="s">
        <v>12</v>
      </c>
      <c r="J1050" s="78" t="s">
        <v>22</v>
      </c>
      <c r="K1050" s="79" t="s">
        <v>198</v>
      </c>
      <c r="L1050" s="80">
        <v>596.16233199999999</v>
      </c>
    </row>
    <row r="1051" spans="1:12">
      <c r="A1051" s="117">
        <v>45229</v>
      </c>
      <c r="B1051" s="105" t="s">
        <v>44</v>
      </c>
      <c r="C1051" s="93" t="s">
        <v>55</v>
      </c>
      <c r="D1051" s="97" t="s">
        <v>10</v>
      </c>
      <c r="E1051" s="131">
        <v>2600</v>
      </c>
      <c r="F1051" s="134">
        <f t="shared" si="16"/>
        <v>4.3612282434509799</v>
      </c>
      <c r="G1051" s="98" t="s">
        <v>58</v>
      </c>
      <c r="H1051" s="92"/>
      <c r="I1051" s="105" t="s">
        <v>15</v>
      </c>
      <c r="J1051" s="78" t="s">
        <v>22</v>
      </c>
      <c r="K1051" s="79" t="s">
        <v>27</v>
      </c>
      <c r="L1051" s="80">
        <v>596.16233199999999</v>
      </c>
    </row>
    <row r="1052" spans="1:12">
      <c r="A1052" s="117">
        <v>45229</v>
      </c>
      <c r="B1052" s="105" t="s">
        <v>282</v>
      </c>
      <c r="C1052" s="105" t="s">
        <v>48</v>
      </c>
      <c r="D1052" s="97" t="s">
        <v>10</v>
      </c>
      <c r="E1052" s="123">
        <v>12000</v>
      </c>
      <c r="F1052" s="134">
        <f t="shared" si="16"/>
        <v>20.128745739004522</v>
      </c>
      <c r="G1052" s="98" t="s">
        <v>294</v>
      </c>
      <c r="H1052" s="92"/>
      <c r="I1052" s="105" t="s">
        <v>15</v>
      </c>
      <c r="J1052" s="78" t="s">
        <v>22</v>
      </c>
      <c r="K1052" s="79" t="s">
        <v>27</v>
      </c>
      <c r="L1052" s="80">
        <v>596.16233199999999</v>
      </c>
    </row>
    <row r="1053" spans="1:12">
      <c r="A1053" s="117">
        <v>45229</v>
      </c>
      <c r="B1053" s="91" t="s">
        <v>18</v>
      </c>
      <c r="C1053" s="98" t="s">
        <v>39</v>
      </c>
      <c r="D1053" s="109" t="s">
        <v>9</v>
      </c>
      <c r="E1053" s="127">
        <v>5000</v>
      </c>
      <c r="F1053" s="134">
        <f t="shared" si="16"/>
        <v>8.3869773912518841</v>
      </c>
      <c r="G1053" s="98" t="s">
        <v>712</v>
      </c>
      <c r="H1053" s="92"/>
      <c r="I1053" s="98" t="s">
        <v>17</v>
      </c>
      <c r="J1053" s="78" t="s">
        <v>22</v>
      </c>
      <c r="K1053" s="79" t="s">
        <v>27</v>
      </c>
      <c r="L1053" s="80">
        <v>596.16233199999999</v>
      </c>
    </row>
    <row r="1054" spans="1:12">
      <c r="A1054" s="117">
        <v>45229</v>
      </c>
      <c r="B1054" s="91" t="s">
        <v>18</v>
      </c>
      <c r="C1054" s="98" t="s">
        <v>39</v>
      </c>
      <c r="D1054" s="109" t="s">
        <v>9</v>
      </c>
      <c r="E1054" s="127">
        <v>5000</v>
      </c>
      <c r="F1054" s="134">
        <f t="shared" si="16"/>
        <v>8.3869773912518841</v>
      </c>
      <c r="G1054" s="98" t="s">
        <v>713</v>
      </c>
      <c r="H1054" s="92"/>
      <c r="I1054" s="98" t="s">
        <v>16</v>
      </c>
      <c r="J1054" s="78" t="s">
        <v>22</v>
      </c>
      <c r="K1054" s="79" t="s">
        <v>27</v>
      </c>
      <c r="L1054" s="80">
        <v>596.16233199999999</v>
      </c>
    </row>
    <row r="1055" spans="1:12">
      <c r="A1055" s="117">
        <v>45229</v>
      </c>
      <c r="B1055" s="91" t="s">
        <v>18</v>
      </c>
      <c r="C1055" s="98" t="s">
        <v>39</v>
      </c>
      <c r="D1055" s="109" t="s">
        <v>7</v>
      </c>
      <c r="E1055" s="127">
        <v>5000</v>
      </c>
      <c r="F1055" s="134">
        <f t="shared" si="16"/>
        <v>8.3869773912518841</v>
      </c>
      <c r="G1055" s="98" t="s">
        <v>714</v>
      </c>
      <c r="H1055" s="92"/>
      <c r="I1055" s="77" t="s">
        <v>20</v>
      </c>
      <c r="J1055" s="78" t="s">
        <v>22</v>
      </c>
      <c r="K1055" s="79" t="s">
        <v>198</v>
      </c>
      <c r="L1055" s="80">
        <v>596.16233199999999</v>
      </c>
    </row>
    <row r="1056" spans="1:12">
      <c r="A1056" s="117">
        <v>45229</v>
      </c>
      <c r="B1056" s="91" t="s">
        <v>18</v>
      </c>
      <c r="C1056" s="98" t="s">
        <v>39</v>
      </c>
      <c r="D1056" s="84" t="s">
        <v>6</v>
      </c>
      <c r="E1056" s="127">
        <v>5000</v>
      </c>
      <c r="F1056" s="134">
        <f t="shared" si="16"/>
        <v>8.3869773912518841</v>
      </c>
      <c r="G1056" s="98" t="s">
        <v>715</v>
      </c>
      <c r="H1056" s="92"/>
      <c r="I1056" s="98" t="s">
        <v>13</v>
      </c>
      <c r="J1056" s="78" t="s">
        <v>22</v>
      </c>
      <c r="K1056" s="79" t="s">
        <v>198</v>
      </c>
      <c r="L1056" s="80">
        <v>596.16233199999999</v>
      </c>
    </row>
    <row r="1057" spans="1:12">
      <c r="A1057" s="117">
        <v>45229</v>
      </c>
      <c r="B1057" s="91" t="s">
        <v>18</v>
      </c>
      <c r="C1057" s="98" t="s">
        <v>39</v>
      </c>
      <c r="D1057" s="109" t="s">
        <v>8</v>
      </c>
      <c r="E1057" s="127">
        <v>2500</v>
      </c>
      <c r="F1057" s="134">
        <f t="shared" si="16"/>
        <v>4.1934886956259421</v>
      </c>
      <c r="G1057" s="98" t="s">
        <v>716</v>
      </c>
      <c r="H1057" s="92"/>
      <c r="I1057" s="98" t="s">
        <v>14</v>
      </c>
      <c r="J1057" s="78" t="s">
        <v>22</v>
      </c>
      <c r="K1057" s="79" t="s">
        <v>198</v>
      </c>
      <c r="L1057" s="80">
        <v>596.16233199999999</v>
      </c>
    </row>
    <row r="1058" spans="1:12">
      <c r="A1058" s="117">
        <v>45229</v>
      </c>
      <c r="B1058" s="91" t="s">
        <v>18</v>
      </c>
      <c r="C1058" s="98" t="s">
        <v>39</v>
      </c>
      <c r="D1058" s="109" t="s">
        <v>7</v>
      </c>
      <c r="E1058" s="127">
        <v>2500</v>
      </c>
      <c r="F1058" s="134">
        <f t="shared" si="16"/>
        <v>4.1934886956259421</v>
      </c>
      <c r="G1058" s="98" t="s">
        <v>717</v>
      </c>
      <c r="H1058" s="92"/>
      <c r="I1058" s="98" t="s">
        <v>12</v>
      </c>
      <c r="J1058" s="78" t="s">
        <v>22</v>
      </c>
      <c r="K1058" s="79" t="s">
        <v>198</v>
      </c>
      <c r="L1058" s="80">
        <v>596.16233199999999</v>
      </c>
    </row>
    <row r="1059" spans="1:12">
      <c r="A1059" s="117">
        <v>45229</v>
      </c>
      <c r="B1059" s="91" t="s">
        <v>18</v>
      </c>
      <c r="C1059" s="98" t="s">
        <v>39</v>
      </c>
      <c r="D1059" s="109" t="s">
        <v>7</v>
      </c>
      <c r="E1059" s="127">
        <v>2500</v>
      </c>
      <c r="F1059" s="134">
        <f t="shared" si="16"/>
        <v>4.1934886956259421</v>
      </c>
      <c r="G1059" s="98" t="s">
        <v>718</v>
      </c>
      <c r="H1059" s="92"/>
      <c r="I1059" s="98" t="s">
        <v>56</v>
      </c>
      <c r="J1059" s="78" t="s">
        <v>22</v>
      </c>
      <c r="K1059" s="79" t="s">
        <v>198</v>
      </c>
      <c r="L1059" s="80">
        <v>596.16233199999999</v>
      </c>
    </row>
    <row r="1060" spans="1:12">
      <c r="A1060" s="117">
        <v>45229</v>
      </c>
      <c r="B1060" s="91" t="s">
        <v>18</v>
      </c>
      <c r="C1060" s="98" t="s">
        <v>39</v>
      </c>
      <c r="D1060" s="109" t="s">
        <v>7</v>
      </c>
      <c r="E1060" s="127">
        <v>2500</v>
      </c>
      <c r="F1060" s="134">
        <f t="shared" si="16"/>
        <v>4.1934886956259421</v>
      </c>
      <c r="G1060" s="98" t="s">
        <v>719</v>
      </c>
      <c r="H1060" s="92"/>
      <c r="I1060" s="98" t="s">
        <v>241</v>
      </c>
      <c r="J1060" s="78" t="s">
        <v>22</v>
      </c>
      <c r="K1060" s="79" t="s">
        <v>198</v>
      </c>
      <c r="L1060" s="80">
        <v>596.16233199999999</v>
      </c>
    </row>
    <row r="1061" spans="1:12">
      <c r="A1061" s="117">
        <v>45229</v>
      </c>
      <c r="B1061" s="91" t="s">
        <v>18</v>
      </c>
      <c r="C1061" s="98" t="s">
        <v>39</v>
      </c>
      <c r="D1061" s="84" t="s">
        <v>6</v>
      </c>
      <c r="E1061" s="127">
        <v>2500</v>
      </c>
      <c r="F1061" s="134">
        <f t="shared" si="16"/>
        <v>4.1934886956259421</v>
      </c>
      <c r="G1061" s="98" t="s">
        <v>720</v>
      </c>
      <c r="H1061" s="92"/>
      <c r="I1061" s="98" t="s">
        <v>25</v>
      </c>
      <c r="J1061" s="78" t="s">
        <v>22</v>
      </c>
      <c r="K1061" s="79" t="s">
        <v>198</v>
      </c>
      <c r="L1061" s="80">
        <v>596.16233199999999</v>
      </c>
    </row>
    <row r="1062" spans="1:12">
      <c r="A1062" s="117">
        <v>45229</v>
      </c>
      <c r="B1062" s="91" t="s">
        <v>18</v>
      </c>
      <c r="C1062" s="98" t="s">
        <v>39</v>
      </c>
      <c r="D1062" s="84" t="s">
        <v>6</v>
      </c>
      <c r="E1062" s="127">
        <v>2500</v>
      </c>
      <c r="F1062" s="134">
        <f t="shared" si="16"/>
        <v>4.1934886956259421</v>
      </c>
      <c r="G1062" s="98" t="s">
        <v>721</v>
      </c>
      <c r="H1062" s="92"/>
      <c r="I1062" s="98" t="s">
        <v>105</v>
      </c>
      <c r="J1062" s="78" t="s">
        <v>22</v>
      </c>
      <c r="K1062" s="79" t="s">
        <v>198</v>
      </c>
      <c r="L1062" s="80">
        <v>596.16233199999999</v>
      </c>
    </row>
    <row r="1063" spans="1:12">
      <c r="A1063" s="117">
        <v>45229</v>
      </c>
      <c r="B1063" s="91" t="s">
        <v>18</v>
      </c>
      <c r="C1063" s="98" t="s">
        <v>39</v>
      </c>
      <c r="D1063" s="84" t="s">
        <v>6</v>
      </c>
      <c r="E1063" s="127">
        <v>2500</v>
      </c>
      <c r="F1063" s="134">
        <f t="shared" si="16"/>
        <v>4.1934886956259421</v>
      </c>
      <c r="G1063" s="98" t="s">
        <v>722</v>
      </c>
      <c r="H1063" s="92"/>
      <c r="I1063" s="98" t="s">
        <v>124</v>
      </c>
      <c r="J1063" s="78" t="s">
        <v>22</v>
      </c>
      <c r="K1063" s="79" t="s">
        <v>198</v>
      </c>
      <c r="L1063" s="80">
        <v>596.16233199999999</v>
      </c>
    </row>
    <row r="1064" spans="1:12">
      <c r="A1064" s="117">
        <v>45229</v>
      </c>
      <c r="B1064" s="91" t="s">
        <v>18</v>
      </c>
      <c r="C1064" s="98" t="s">
        <v>39</v>
      </c>
      <c r="D1064" s="84" t="s">
        <v>6</v>
      </c>
      <c r="E1064" s="127">
        <v>2500</v>
      </c>
      <c r="F1064" s="134">
        <f t="shared" si="16"/>
        <v>4.1934886956259421</v>
      </c>
      <c r="G1064" s="98" t="s">
        <v>723</v>
      </c>
      <c r="H1064" s="92"/>
      <c r="I1064" s="98" t="s">
        <v>209</v>
      </c>
      <c r="J1064" s="78" t="s">
        <v>22</v>
      </c>
      <c r="K1064" s="79" t="s">
        <v>198</v>
      </c>
      <c r="L1064" s="80">
        <v>596.16233199999999</v>
      </c>
    </row>
    <row r="1065" spans="1:12">
      <c r="A1065" s="117">
        <v>45229</v>
      </c>
      <c r="B1065" s="91" t="s">
        <v>18</v>
      </c>
      <c r="C1065" s="98" t="s">
        <v>39</v>
      </c>
      <c r="D1065" s="84" t="s">
        <v>6</v>
      </c>
      <c r="E1065" s="127">
        <v>2500</v>
      </c>
      <c r="F1065" s="134">
        <f t="shared" si="16"/>
        <v>4.1934886956259421</v>
      </c>
      <c r="G1065" s="98" t="s">
        <v>724</v>
      </c>
      <c r="H1065" s="92"/>
      <c r="I1065" s="98" t="s">
        <v>43</v>
      </c>
      <c r="J1065" s="78" t="s">
        <v>22</v>
      </c>
      <c r="K1065" s="79" t="s">
        <v>198</v>
      </c>
      <c r="L1065" s="80">
        <v>596.16233199999999</v>
      </c>
    </row>
    <row r="1066" spans="1:12">
      <c r="A1066" s="117">
        <v>45229</v>
      </c>
      <c r="B1066" s="91" t="s">
        <v>18</v>
      </c>
      <c r="C1066" s="98" t="s">
        <v>39</v>
      </c>
      <c r="D1066" s="109" t="s">
        <v>10</v>
      </c>
      <c r="E1066" s="127">
        <v>2500</v>
      </c>
      <c r="F1066" s="134">
        <f t="shared" si="16"/>
        <v>4.1934886956259421</v>
      </c>
      <c r="G1066" s="98" t="s">
        <v>725</v>
      </c>
      <c r="H1066" s="92"/>
      <c r="I1066" s="98" t="s">
        <v>15</v>
      </c>
      <c r="J1066" s="78" t="s">
        <v>22</v>
      </c>
      <c r="K1066" s="79" t="s">
        <v>27</v>
      </c>
      <c r="L1066" s="80">
        <v>596.16233199999999</v>
      </c>
    </row>
    <row r="1067" spans="1:12" ht="15.75" customHeight="1">
      <c r="A1067" s="117">
        <v>45230</v>
      </c>
      <c r="B1067" s="77" t="s">
        <v>235</v>
      </c>
      <c r="C1067" s="77" t="s">
        <v>236</v>
      </c>
      <c r="D1067" s="85" t="s">
        <v>10</v>
      </c>
      <c r="E1067" s="123">
        <v>8348</v>
      </c>
      <c r="F1067" s="134">
        <f t="shared" si="16"/>
        <v>14.002897452434146</v>
      </c>
      <c r="G1067" s="103" t="s">
        <v>237</v>
      </c>
      <c r="H1067" s="83"/>
      <c r="I1067" s="77" t="s">
        <v>238</v>
      </c>
      <c r="J1067" s="78" t="s">
        <v>22</v>
      </c>
      <c r="K1067" s="79" t="s">
        <v>27</v>
      </c>
      <c r="L1067" s="80">
        <v>596.16233199999999</v>
      </c>
    </row>
    <row r="1068" spans="1:12" ht="15.75" customHeight="1">
      <c r="A1068" s="117">
        <v>45230</v>
      </c>
      <c r="B1068" s="77" t="s">
        <v>239</v>
      </c>
      <c r="C1068" s="77" t="s">
        <v>236</v>
      </c>
      <c r="D1068" s="85" t="s">
        <v>10</v>
      </c>
      <c r="E1068" s="123">
        <v>44503</v>
      </c>
      <c r="F1068" s="134">
        <f t="shared" si="16"/>
        <v>74.649130968576529</v>
      </c>
      <c r="G1068" s="103" t="s">
        <v>237</v>
      </c>
      <c r="H1068" s="83"/>
      <c r="I1068" s="77" t="s">
        <v>54</v>
      </c>
      <c r="J1068" s="78" t="s">
        <v>22</v>
      </c>
      <c r="K1068" s="79" t="s">
        <v>27</v>
      </c>
      <c r="L1068" s="80">
        <v>596.16233199999999</v>
      </c>
    </row>
    <row r="1069" spans="1:12">
      <c r="A1069" s="117">
        <v>45230</v>
      </c>
      <c r="B1069" s="105" t="s">
        <v>44</v>
      </c>
      <c r="C1069" s="93" t="s">
        <v>55</v>
      </c>
      <c r="D1069" s="97" t="s">
        <v>8</v>
      </c>
      <c r="E1069" s="131">
        <v>1700</v>
      </c>
      <c r="F1069" s="134">
        <f t="shared" si="16"/>
        <v>2.851572313025641</v>
      </c>
      <c r="G1069" s="98" t="s">
        <v>62</v>
      </c>
      <c r="H1069" s="92"/>
      <c r="I1069" s="99" t="s">
        <v>14</v>
      </c>
      <c r="J1069" s="78" t="s">
        <v>22</v>
      </c>
      <c r="K1069" s="79" t="s">
        <v>198</v>
      </c>
      <c r="L1069" s="80">
        <v>596.16233199999999</v>
      </c>
    </row>
    <row r="1070" spans="1:12">
      <c r="A1070" s="117">
        <v>45230</v>
      </c>
      <c r="B1070" s="91" t="s">
        <v>44</v>
      </c>
      <c r="C1070" s="93" t="s">
        <v>55</v>
      </c>
      <c r="D1070" s="101" t="s">
        <v>7</v>
      </c>
      <c r="E1070" s="110">
        <v>2000</v>
      </c>
      <c r="F1070" s="134">
        <f t="shared" si="16"/>
        <v>3.3547909565007541</v>
      </c>
      <c r="G1070" s="111" t="s">
        <v>63</v>
      </c>
      <c r="H1070" s="92"/>
      <c r="I1070" s="77" t="s">
        <v>20</v>
      </c>
      <c r="J1070" s="78" t="s">
        <v>22</v>
      </c>
      <c r="K1070" s="79" t="s">
        <v>198</v>
      </c>
      <c r="L1070" s="80">
        <v>596.16233199999999</v>
      </c>
    </row>
    <row r="1071" spans="1:12">
      <c r="A1071" s="117">
        <v>45230</v>
      </c>
      <c r="B1071" s="111" t="s">
        <v>65</v>
      </c>
      <c r="C1071" s="93" t="s">
        <v>55</v>
      </c>
      <c r="D1071" s="101" t="s">
        <v>7</v>
      </c>
      <c r="E1071" s="115">
        <v>5000</v>
      </c>
      <c r="F1071" s="134">
        <f t="shared" si="16"/>
        <v>8.3869773912518841</v>
      </c>
      <c r="G1071" s="111" t="s">
        <v>150</v>
      </c>
      <c r="H1071" s="92"/>
      <c r="I1071" s="77" t="s">
        <v>20</v>
      </c>
      <c r="J1071" s="78" t="s">
        <v>22</v>
      </c>
      <c r="K1071" s="79" t="s">
        <v>198</v>
      </c>
      <c r="L1071" s="80">
        <v>596.16233199999999</v>
      </c>
    </row>
    <row r="1072" spans="1:12">
      <c r="A1072" s="117">
        <v>45230</v>
      </c>
      <c r="B1072" s="111" t="s">
        <v>45</v>
      </c>
      <c r="C1072" s="91" t="s">
        <v>197</v>
      </c>
      <c r="D1072" s="101" t="s">
        <v>7</v>
      </c>
      <c r="E1072" s="110">
        <v>5000</v>
      </c>
      <c r="F1072" s="134">
        <f t="shared" si="16"/>
        <v>8.3869773912518841</v>
      </c>
      <c r="G1072" s="111" t="s">
        <v>63</v>
      </c>
      <c r="H1072" s="92"/>
      <c r="I1072" s="77" t="s">
        <v>20</v>
      </c>
      <c r="J1072" s="78" t="s">
        <v>22</v>
      </c>
      <c r="K1072" s="79" t="s">
        <v>198</v>
      </c>
      <c r="L1072" s="80">
        <v>596.16233199999999</v>
      </c>
    </row>
    <row r="1073" spans="1:12">
      <c r="A1073" s="117">
        <v>45230</v>
      </c>
      <c r="B1073" s="114" t="s">
        <v>46</v>
      </c>
      <c r="C1073" s="91" t="s">
        <v>197</v>
      </c>
      <c r="D1073" s="101" t="s">
        <v>7</v>
      </c>
      <c r="E1073" s="110">
        <v>15000</v>
      </c>
      <c r="F1073" s="134">
        <f t="shared" si="16"/>
        <v>25.160932173755654</v>
      </c>
      <c r="G1073" s="111" t="s">
        <v>151</v>
      </c>
      <c r="H1073" s="92"/>
      <c r="I1073" s="77" t="s">
        <v>20</v>
      </c>
      <c r="J1073" s="78" t="s">
        <v>22</v>
      </c>
      <c r="K1073" s="79" t="s">
        <v>198</v>
      </c>
      <c r="L1073" s="80">
        <v>596.16233199999999</v>
      </c>
    </row>
    <row r="1074" spans="1:12">
      <c r="A1074" s="117">
        <v>45230</v>
      </c>
      <c r="B1074" s="114" t="s">
        <v>44</v>
      </c>
      <c r="C1074" s="93" t="s">
        <v>55</v>
      </c>
      <c r="D1074" s="97" t="s">
        <v>9</v>
      </c>
      <c r="E1074" s="123">
        <v>2900</v>
      </c>
      <c r="F1074" s="134">
        <f t="shared" si="16"/>
        <v>4.8644468869260935</v>
      </c>
      <c r="G1074" s="98" t="s">
        <v>85</v>
      </c>
      <c r="H1074" s="92"/>
      <c r="I1074" s="99" t="s">
        <v>17</v>
      </c>
      <c r="J1074" s="78" t="s">
        <v>22</v>
      </c>
      <c r="K1074" s="79" t="s">
        <v>27</v>
      </c>
      <c r="L1074" s="80">
        <v>596.16233199999999</v>
      </c>
    </row>
    <row r="1075" spans="1:12">
      <c r="A1075" s="117">
        <v>45230</v>
      </c>
      <c r="B1075" s="105" t="s">
        <v>44</v>
      </c>
      <c r="C1075" s="93" t="s">
        <v>55</v>
      </c>
      <c r="D1075" s="84" t="s">
        <v>6</v>
      </c>
      <c r="E1075" s="126">
        <v>1950</v>
      </c>
      <c r="F1075" s="134">
        <f t="shared" si="16"/>
        <v>3.2709211825882352</v>
      </c>
      <c r="G1075" s="82" t="s">
        <v>130</v>
      </c>
      <c r="H1075" s="92"/>
      <c r="I1075" s="82" t="s">
        <v>124</v>
      </c>
      <c r="J1075" s="78" t="s">
        <v>22</v>
      </c>
      <c r="K1075" s="79" t="s">
        <v>198</v>
      </c>
      <c r="L1075" s="80">
        <v>596.16233199999999</v>
      </c>
    </row>
    <row r="1076" spans="1:12">
      <c r="A1076" s="117">
        <v>45230</v>
      </c>
      <c r="B1076" s="105" t="s">
        <v>44</v>
      </c>
      <c r="C1076" s="93" t="s">
        <v>55</v>
      </c>
      <c r="D1076" s="97" t="s">
        <v>7</v>
      </c>
      <c r="E1076" s="124">
        <v>1350</v>
      </c>
      <c r="F1076" s="134">
        <f t="shared" si="16"/>
        <v>2.2644838956380089</v>
      </c>
      <c r="G1076" s="105" t="s">
        <v>387</v>
      </c>
      <c r="H1076" s="92"/>
      <c r="I1076" s="98" t="s">
        <v>241</v>
      </c>
      <c r="J1076" s="78" t="s">
        <v>22</v>
      </c>
      <c r="K1076" s="79" t="s">
        <v>198</v>
      </c>
      <c r="L1076" s="80">
        <v>596.16233199999999</v>
      </c>
    </row>
    <row r="1077" spans="1:12">
      <c r="A1077" s="117">
        <v>45230</v>
      </c>
      <c r="B1077" s="105" t="s">
        <v>44</v>
      </c>
      <c r="C1077" s="93" t="s">
        <v>55</v>
      </c>
      <c r="D1077" s="84" t="s">
        <v>6</v>
      </c>
      <c r="E1077" s="125">
        <v>1500</v>
      </c>
      <c r="F1077" s="134">
        <f t="shared" si="16"/>
        <v>2.5160932173755652</v>
      </c>
      <c r="G1077" s="105" t="s">
        <v>364</v>
      </c>
      <c r="H1077" s="104"/>
      <c r="I1077" s="105" t="s">
        <v>209</v>
      </c>
      <c r="J1077" s="78" t="s">
        <v>22</v>
      </c>
      <c r="K1077" s="79" t="s">
        <v>198</v>
      </c>
      <c r="L1077" s="80">
        <v>596.16233199999999</v>
      </c>
    </row>
    <row r="1078" spans="1:12">
      <c r="A1078" s="117">
        <v>45230</v>
      </c>
      <c r="B1078" s="105" t="s">
        <v>44</v>
      </c>
      <c r="C1078" s="93" t="s">
        <v>55</v>
      </c>
      <c r="D1078" s="84" t="s">
        <v>6</v>
      </c>
      <c r="E1078" s="124">
        <v>1950</v>
      </c>
      <c r="F1078" s="134">
        <f t="shared" si="16"/>
        <v>3.2709211825882352</v>
      </c>
      <c r="G1078" s="105" t="s">
        <v>61</v>
      </c>
      <c r="H1078" s="92"/>
      <c r="I1078" s="105" t="s">
        <v>13</v>
      </c>
      <c r="J1078" s="78" t="s">
        <v>22</v>
      </c>
      <c r="K1078" s="79" t="s">
        <v>198</v>
      </c>
      <c r="L1078" s="80">
        <v>596.16233199999999</v>
      </c>
    </row>
    <row r="1079" spans="1:12">
      <c r="A1079" s="117">
        <v>45230</v>
      </c>
      <c r="B1079" s="105" t="s">
        <v>44</v>
      </c>
      <c r="C1079" s="93" t="s">
        <v>55</v>
      </c>
      <c r="D1079" s="84" t="s">
        <v>6</v>
      </c>
      <c r="E1079" s="125">
        <v>3200</v>
      </c>
      <c r="F1079" s="134">
        <f t="shared" si="16"/>
        <v>5.3676655304012062</v>
      </c>
      <c r="G1079" s="105" t="s">
        <v>60</v>
      </c>
      <c r="H1079" s="104"/>
      <c r="I1079" s="99" t="s">
        <v>25</v>
      </c>
      <c r="J1079" s="78" t="s">
        <v>22</v>
      </c>
      <c r="K1079" s="79" t="s">
        <v>198</v>
      </c>
      <c r="L1079" s="80">
        <v>596.16233199999999</v>
      </c>
    </row>
    <row r="1080" spans="1:12">
      <c r="A1080" s="117">
        <v>45230</v>
      </c>
      <c r="B1080" s="105" t="s">
        <v>44</v>
      </c>
      <c r="C1080" s="93" t="s">
        <v>55</v>
      </c>
      <c r="D1080" s="84" t="s">
        <v>6</v>
      </c>
      <c r="E1080" s="125">
        <v>1900</v>
      </c>
      <c r="F1080" s="134">
        <f t="shared" si="16"/>
        <v>3.1870514086757162</v>
      </c>
      <c r="G1080" s="98" t="s">
        <v>59</v>
      </c>
      <c r="H1080" s="92"/>
      <c r="I1080" s="99" t="s">
        <v>43</v>
      </c>
      <c r="J1080" s="78" t="s">
        <v>22</v>
      </c>
      <c r="K1080" s="79" t="s">
        <v>198</v>
      </c>
      <c r="L1080" s="80">
        <v>596.16233199999999</v>
      </c>
    </row>
    <row r="1081" spans="1:12">
      <c r="A1081" s="117">
        <v>45230</v>
      </c>
      <c r="B1081" s="105" t="s">
        <v>44</v>
      </c>
      <c r="C1081" s="93" t="s">
        <v>55</v>
      </c>
      <c r="D1081" s="84" t="s">
        <v>6</v>
      </c>
      <c r="E1081" s="131">
        <v>2600</v>
      </c>
      <c r="F1081" s="134">
        <f t="shared" si="16"/>
        <v>4.3612282434509799</v>
      </c>
      <c r="G1081" s="91" t="s">
        <v>106</v>
      </c>
      <c r="H1081" s="104"/>
      <c r="I1081" s="105" t="s">
        <v>105</v>
      </c>
      <c r="J1081" s="78" t="s">
        <v>22</v>
      </c>
      <c r="K1081" s="79" t="s">
        <v>198</v>
      </c>
      <c r="L1081" s="80">
        <v>596.16233199999999</v>
      </c>
    </row>
    <row r="1082" spans="1:12">
      <c r="A1082" s="117">
        <v>45230</v>
      </c>
      <c r="B1082" s="82" t="s">
        <v>44</v>
      </c>
      <c r="C1082" s="93" t="s">
        <v>55</v>
      </c>
      <c r="D1082" s="107" t="s">
        <v>9</v>
      </c>
      <c r="E1082" s="108">
        <v>1500</v>
      </c>
      <c r="F1082" s="134">
        <f t="shared" si="16"/>
        <v>2.5160932173755652</v>
      </c>
      <c r="G1082" s="107" t="s">
        <v>57</v>
      </c>
      <c r="H1082" s="92"/>
      <c r="I1082" s="107" t="s">
        <v>16</v>
      </c>
      <c r="J1082" s="78" t="s">
        <v>22</v>
      </c>
      <c r="K1082" s="79" t="s">
        <v>27</v>
      </c>
      <c r="L1082" s="80">
        <v>596.16233199999999</v>
      </c>
    </row>
    <row r="1083" spans="1:12">
      <c r="A1083" s="117">
        <v>45230</v>
      </c>
      <c r="B1083" s="105" t="s">
        <v>44</v>
      </c>
      <c r="C1083" s="93" t="s">
        <v>55</v>
      </c>
      <c r="D1083" s="97" t="s">
        <v>7</v>
      </c>
      <c r="E1083" s="124">
        <v>2000</v>
      </c>
      <c r="F1083" s="134">
        <f t="shared" si="16"/>
        <v>3.3547909565007541</v>
      </c>
      <c r="G1083" s="105" t="s">
        <v>93</v>
      </c>
      <c r="H1083" s="92"/>
      <c r="I1083" s="105" t="s">
        <v>56</v>
      </c>
      <c r="J1083" s="78" t="s">
        <v>22</v>
      </c>
      <c r="K1083" s="79" t="s">
        <v>198</v>
      </c>
      <c r="L1083" s="80">
        <v>596.16233199999999</v>
      </c>
    </row>
    <row r="1084" spans="1:12">
      <c r="A1084" s="117">
        <v>45230</v>
      </c>
      <c r="B1084" s="105" t="s">
        <v>45</v>
      </c>
      <c r="C1084" s="91" t="s">
        <v>197</v>
      </c>
      <c r="D1084" s="97" t="s">
        <v>7</v>
      </c>
      <c r="E1084" s="124">
        <v>5000</v>
      </c>
      <c r="F1084" s="134">
        <f t="shared" si="16"/>
        <v>8.3869773912518841</v>
      </c>
      <c r="G1084" s="105" t="s">
        <v>93</v>
      </c>
      <c r="H1084" s="92"/>
      <c r="I1084" s="105" t="s">
        <v>56</v>
      </c>
      <c r="J1084" s="78" t="s">
        <v>22</v>
      </c>
      <c r="K1084" s="79" t="s">
        <v>198</v>
      </c>
      <c r="L1084" s="80">
        <v>596.16233199999999</v>
      </c>
    </row>
    <row r="1085" spans="1:12">
      <c r="A1085" s="117">
        <v>45230</v>
      </c>
      <c r="B1085" s="105" t="s">
        <v>304</v>
      </c>
      <c r="C1085" s="93" t="s">
        <v>55</v>
      </c>
      <c r="D1085" s="97" t="s">
        <v>7</v>
      </c>
      <c r="E1085" s="124">
        <v>3500</v>
      </c>
      <c r="F1085" s="134">
        <f t="shared" si="16"/>
        <v>5.8708841738763198</v>
      </c>
      <c r="G1085" s="105" t="s">
        <v>233</v>
      </c>
      <c r="H1085" s="92"/>
      <c r="I1085" s="105" t="s">
        <v>56</v>
      </c>
      <c r="J1085" s="78" t="s">
        <v>22</v>
      </c>
      <c r="K1085" s="79" t="s">
        <v>198</v>
      </c>
      <c r="L1085" s="80">
        <v>596.16233199999999</v>
      </c>
    </row>
    <row r="1086" spans="1:12">
      <c r="A1086" s="117">
        <v>45230</v>
      </c>
      <c r="B1086" s="105" t="s">
        <v>44</v>
      </c>
      <c r="C1086" s="93" t="s">
        <v>55</v>
      </c>
      <c r="D1086" s="97" t="s">
        <v>7</v>
      </c>
      <c r="E1086" s="124">
        <v>1500</v>
      </c>
      <c r="F1086" s="134">
        <f t="shared" si="16"/>
        <v>2.5160932173755652</v>
      </c>
      <c r="G1086" s="105" t="s">
        <v>131</v>
      </c>
      <c r="H1086" s="92"/>
      <c r="I1086" s="105" t="s">
        <v>12</v>
      </c>
      <c r="J1086" s="78" t="s">
        <v>22</v>
      </c>
      <c r="K1086" s="79" t="s">
        <v>198</v>
      </c>
      <c r="L1086" s="80">
        <v>596.16233199999999</v>
      </c>
    </row>
    <row r="1087" spans="1:12">
      <c r="A1087" s="117">
        <v>45230</v>
      </c>
      <c r="B1087" s="105" t="s">
        <v>44</v>
      </c>
      <c r="C1087" s="93" t="s">
        <v>55</v>
      </c>
      <c r="D1087" s="97" t="s">
        <v>10</v>
      </c>
      <c r="E1087" s="131">
        <v>2400</v>
      </c>
      <c r="F1087" s="134">
        <f t="shared" si="16"/>
        <v>4.0257491478009051</v>
      </c>
      <c r="G1087" s="98" t="s">
        <v>58</v>
      </c>
      <c r="H1087" s="92"/>
      <c r="I1087" s="105" t="s">
        <v>15</v>
      </c>
      <c r="J1087" s="78" t="s">
        <v>22</v>
      </c>
      <c r="K1087" s="79" t="s">
        <v>27</v>
      </c>
      <c r="L1087" s="80">
        <v>596.16233199999999</v>
      </c>
    </row>
    <row r="1088" spans="1:12">
      <c r="A1088" s="117">
        <v>45230</v>
      </c>
      <c r="B1088" s="91" t="s">
        <v>18</v>
      </c>
      <c r="C1088" s="98" t="s">
        <v>39</v>
      </c>
      <c r="D1088" s="109" t="s">
        <v>9</v>
      </c>
      <c r="E1088" s="127">
        <v>5000</v>
      </c>
      <c r="F1088" s="134">
        <f t="shared" si="16"/>
        <v>8.3869773912518841</v>
      </c>
      <c r="G1088" s="98" t="s">
        <v>726</v>
      </c>
      <c r="H1088" s="92"/>
      <c r="I1088" s="98" t="s">
        <v>17</v>
      </c>
      <c r="J1088" s="78" t="s">
        <v>22</v>
      </c>
      <c r="K1088" s="79" t="s">
        <v>27</v>
      </c>
      <c r="L1088" s="80">
        <v>596.16233199999999</v>
      </c>
    </row>
    <row r="1089" spans="1:12">
      <c r="A1089" s="117">
        <v>45230</v>
      </c>
      <c r="B1089" s="91" t="s">
        <v>18</v>
      </c>
      <c r="C1089" s="98" t="s">
        <v>39</v>
      </c>
      <c r="D1089" s="109" t="s">
        <v>9</v>
      </c>
      <c r="E1089" s="127">
        <v>5000</v>
      </c>
      <c r="F1089" s="134">
        <f t="shared" si="16"/>
        <v>8.3869773912518841</v>
      </c>
      <c r="G1089" s="98" t="s">
        <v>727</v>
      </c>
      <c r="H1089" s="92"/>
      <c r="I1089" s="98" t="s">
        <v>16</v>
      </c>
      <c r="J1089" s="78" t="s">
        <v>22</v>
      </c>
      <c r="K1089" s="79" t="s">
        <v>27</v>
      </c>
      <c r="L1089" s="80">
        <v>596.16233199999999</v>
      </c>
    </row>
    <row r="1090" spans="1:12">
      <c r="A1090" s="117">
        <v>45230</v>
      </c>
      <c r="B1090" s="91" t="s">
        <v>18</v>
      </c>
      <c r="C1090" s="98" t="s">
        <v>39</v>
      </c>
      <c r="D1090" s="109" t="s">
        <v>7</v>
      </c>
      <c r="E1090" s="127">
        <v>5000</v>
      </c>
      <c r="F1090" s="134">
        <f t="shared" ref="F1090:F1101" si="17">E1090/L1090</f>
        <v>8.3869773912518841</v>
      </c>
      <c r="G1090" s="98" t="s">
        <v>728</v>
      </c>
      <c r="H1090" s="92"/>
      <c r="I1090" s="77" t="s">
        <v>20</v>
      </c>
      <c r="J1090" s="78" t="s">
        <v>22</v>
      </c>
      <c r="K1090" s="79" t="s">
        <v>198</v>
      </c>
      <c r="L1090" s="80">
        <v>596.16233199999999</v>
      </c>
    </row>
    <row r="1091" spans="1:12">
      <c r="A1091" s="117">
        <v>45230</v>
      </c>
      <c r="B1091" s="91" t="s">
        <v>18</v>
      </c>
      <c r="C1091" s="98" t="s">
        <v>39</v>
      </c>
      <c r="D1091" s="84" t="s">
        <v>6</v>
      </c>
      <c r="E1091" s="127">
        <v>5000</v>
      </c>
      <c r="F1091" s="134">
        <f t="shared" si="17"/>
        <v>8.3869773912518841</v>
      </c>
      <c r="G1091" s="98" t="s">
        <v>729</v>
      </c>
      <c r="H1091" s="92"/>
      <c r="I1091" s="98" t="s">
        <v>13</v>
      </c>
      <c r="J1091" s="78" t="s">
        <v>22</v>
      </c>
      <c r="K1091" s="79" t="s">
        <v>198</v>
      </c>
      <c r="L1091" s="80">
        <v>596.16233199999999</v>
      </c>
    </row>
    <row r="1092" spans="1:12">
      <c r="A1092" s="117">
        <v>45230</v>
      </c>
      <c r="B1092" s="91" t="s">
        <v>18</v>
      </c>
      <c r="C1092" s="98" t="s">
        <v>39</v>
      </c>
      <c r="D1092" s="109" t="s">
        <v>8</v>
      </c>
      <c r="E1092" s="127">
        <v>2500</v>
      </c>
      <c r="F1092" s="134">
        <f t="shared" si="17"/>
        <v>4.1934886956259421</v>
      </c>
      <c r="G1092" s="98" t="s">
        <v>730</v>
      </c>
      <c r="H1092" s="92"/>
      <c r="I1092" s="98" t="s">
        <v>14</v>
      </c>
      <c r="J1092" s="78" t="s">
        <v>22</v>
      </c>
      <c r="K1092" s="79" t="s">
        <v>198</v>
      </c>
      <c r="L1092" s="80">
        <v>596.16233199999999</v>
      </c>
    </row>
    <row r="1093" spans="1:12">
      <c r="A1093" s="117">
        <v>45230</v>
      </c>
      <c r="B1093" s="91" t="s">
        <v>18</v>
      </c>
      <c r="C1093" s="98" t="s">
        <v>39</v>
      </c>
      <c r="D1093" s="109" t="s">
        <v>7</v>
      </c>
      <c r="E1093" s="127">
        <v>2500</v>
      </c>
      <c r="F1093" s="134">
        <f t="shared" si="17"/>
        <v>4.1934886956259421</v>
      </c>
      <c r="G1093" s="98" t="s">
        <v>731</v>
      </c>
      <c r="H1093" s="92"/>
      <c r="I1093" s="98" t="s">
        <v>12</v>
      </c>
      <c r="J1093" s="78" t="s">
        <v>22</v>
      </c>
      <c r="K1093" s="79" t="s">
        <v>198</v>
      </c>
      <c r="L1093" s="80">
        <v>596.16233199999999</v>
      </c>
    </row>
    <row r="1094" spans="1:12">
      <c r="A1094" s="117">
        <v>45230</v>
      </c>
      <c r="B1094" s="91" t="s">
        <v>18</v>
      </c>
      <c r="C1094" s="98" t="s">
        <v>39</v>
      </c>
      <c r="D1094" s="109" t="s">
        <v>7</v>
      </c>
      <c r="E1094" s="127">
        <v>2500</v>
      </c>
      <c r="F1094" s="134">
        <f t="shared" si="17"/>
        <v>4.1934886956259421</v>
      </c>
      <c r="G1094" s="98" t="s">
        <v>732</v>
      </c>
      <c r="H1094" s="92"/>
      <c r="I1094" s="98" t="s">
        <v>56</v>
      </c>
      <c r="J1094" s="78" t="s">
        <v>22</v>
      </c>
      <c r="K1094" s="79" t="s">
        <v>198</v>
      </c>
      <c r="L1094" s="80">
        <v>596.16233199999999</v>
      </c>
    </row>
    <row r="1095" spans="1:12">
      <c r="A1095" s="117">
        <v>45230</v>
      </c>
      <c r="B1095" s="91" t="s">
        <v>18</v>
      </c>
      <c r="C1095" s="98" t="s">
        <v>39</v>
      </c>
      <c r="D1095" s="109" t="s">
        <v>7</v>
      </c>
      <c r="E1095" s="127">
        <v>2500</v>
      </c>
      <c r="F1095" s="134">
        <f t="shared" si="17"/>
        <v>4.1934886956259421</v>
      </c>
      <c r="G1095" s="98" t="s">
        <v>733</v>
      </c>
      <c r="H1095" s="92"/>
      <c r="I1095" s="98" t="s">
        <v>241</v>
      </c>
      <c r="J1095" s="78" t="s">
        <v>22</v>
      </c>
      <c r="K1095" s="79" t="s">
        <v>198</v>
      </c>
      <c r="L1095" s="80">
        <v>596.16233199999999</v>
      </c>
    </row>
    <row r="1096" spans="1:12">
      <c r="A1096" s="117">
        <v>45230</v>
      </c>
      <c r="B1096" s="91" t="s">
        <v>18</v>
      </c>
      <c r="C1096" s="98" t="s">
        <v>39</v>
      </c>
      <c r="D1096" s="84" t="s">
        <v>6</v>
      </c>
      <c r="E1096" s="127">
        <v>2500</v>
      </c>
      <c r="F1096" s="134">
        <f t="shared" si="17"/>
        <v>4.1934886956259421</v>
      </c>
      <c r="G1096" s="98" t="s">
        <v>734</v>
      </c>
      <c r="H1096" s="92"/>
      <c r="I1096" s="98" t="s">
        <v>25</v>
      </c>
      <c r="J1096" s="78" t="s">
        <v>22</v>
      </c>
      <c r="K1096" s="79" t="s">
        <v>198</v>
      </c>
      <c r="L1096" s="80">
        <v>596.16233199999999</v>
      </c>
    </row>
    <row r="1097" spans="1:12">
      <c r="A1097" s="117">
        <v>45230</v>
      </c>
      <c r="B1097" s="91" t="s">
        <v>18</v>
      </c>
      <c r="C1097" s="98" t="s">
        <v>39</v>
      </c>
      <c r="D1097" s="84" t="s">
        <v>6</v>
      </c>
      <c r="E1097" s="127">
        <v>2500</v>
      </c>
      <c r="F1097" s="134">
        <f t="shared" si="17"/>
        <v>4.1934886956259421</v>
      </c>
      <c r="G1097" s="98" t="s">
        <v>735</v>
      </c>
      <c r="H1097" s="92"/>
      <c r="I1097" s="98" t="s">
        <v>105</v>
      </c>
      <c r="J1097" s="78" t="s">
        <v>22</v>
      </c>
      <c r="K1097" s="79" t="s">
        <v>198</v>
      </c>
      <c r="L1097" s="80">
        <v>596.16233199999999</v>
      </c>
    </row>
    <row r="1098" spans="1:12">
      <c r="A1098" s="117">
        <v>45230</v>
      </c>
      <c r="B1098" s="91" t="s">
        <v>18</v>
      </c>
      <c r="C1098" s="98" t="s">
        <v>39</v>
      </c>
      <c r="D1098" s="84" t="s">
        <v>6</v>
      </c>
      <c r="E1098" s="127">
        <v>2500</v>
      </c>
      <c r="F1098" s="134">
        <f t="shared" si="17"/>
        <v>4.1934886956259421</v>
      </c>
      <c r="G1098" s="98" t="s">
        <v>736</v>
      </c>
      <c r="H1098" s="92"/>
      <c r="I1098" s="98" t="s">
        <v>124</v>
      </c>
      <c r="J1098" s="78" t="s">
        <v>22</v>
      </c>
      <c r="K1098" s="79" t="s">
        <v>198</v>
      </c>
      <c r="L1098" s="80">
        <v>596.16233199999999</v>
      </c>
    </row>
    <row r="1099" spans="1:12">
      <c r="A1099" s="117">
        <v>45230</v>
      </c>
      <c r="B1099" s="91" t="s">
        <v>18</v>
      </c>
      <c r="C1099" s="98" t="s">
        <v>39</v>
      </c>
      <c r="D1099" s="84" t="s">
        <v>6</v>
      </c>
      <c r="E1099" s="127">
        <v>2500</v>
      </c>
      <c r="F1099" s="134">
        <f t="shared" si="17"/>
        <v>4.1934886956259421</v>
      </c>
      <c r="G1099" s="98" t="s">
        <v>737</v>
      </c>
      <c r="H1099" s="92"/>
      <c r="I1099" s="98" t="s">
        <v>209</v>
      </c>
      <c r="J1099" s="78" t="s">
        <v>22</v>
      </c>
      <c r="K1099" s="79" t="s">
        <v>198</v>
      </c>
      <c r="L1099" s="80">
        <v>596.16233199999999</v>
      </c>
    </row>
    <row r="1100" spans="1:12">
      <c r="A1100" s="117">
        <v>45230</v>
      </c>
      <c r="B1100" s="91" t="s">
        <v>18</v>
      </c>
      <c r="C1100" s="98" t="s">
        <v>39</v>
      </c>
      <c r="D1100" s="84" t="s">
        <v>6</v>
      </c>
      <c r="E1100" s="127">
        <v>2500</v>
      </c>
      <c r="F1100" s="134">
        <f t="shared" si="17"/>
        <v>4.1934886956259421</v>
      </c>
      <c r="G1100" s="98" t="s">
        <v>738</v>
      </c>
      <c r="H1100" s="92"/>
      <c r="I1100" s="98" t="s">
        <v>43</v>
      </c>
      <c r="J1100" s="78" t="s">
        <v>22</v>
      </c>
      <c r="K1100" s="79" t="s">
        <v>198</v>
      </c>
      <c r="L1100" s="80">
        <v>596.16233199999999</v>
      </c>
    </row>
    <row r="1101" spans="1:12">
      <c r="A1101" s="117">
        <v>45230</v>
      </c>
      <c r="B1101" s="91" t="s">
        <v>18</v>
      </c>
      <c r="C1101" s="98" t="s">
        <v>39</v>
      </c>
      <c r="D1101" s="109" t="s">
        <v>10</v>
      </c>
      <c r="E1101" s="127">
        <v>2500</v>
      </c>
      <c r="F1101" s="134">
        <f t="shared" si="17"/>
        <v>4.1934886956259421</v>
      </c>
      <c r="G1101" s="98" t="s">
        <v>739</v>
      </c>
      <c r="H1101" s="92"/>
      <c r="I1101" s="98" t="s">
        <v>15</v>
      </c>
      <c r="J1101" s="78" t="s">
        <v>22</v>
      </c>
      <c r="K1101" s="79" t="s">
        <v>27</v>
      </c>
      <c r="L1101" s="80">
        <v>596.16233199999999</v>
      </c>
    </row>
  </sheetData>
  <autoFilter ref="A1:L1101">
    <sortState ref="A2:L1101">
      <sortCondition ref="A1:A1101"/>
    </sortState>
  </autoFilter>
  <phoneticPr fontId="29"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5"/>
  <sheetViews>
    <sheetView zoomScale="80" zoomScaleNormal="80" workbookViewId="0">
      <selection activeCell="E10" sqref="E10"/>
    </sheetView>
  </sheetViews>
  <sheetFormatPr defaultColWidth="8.796875" defaultRowHeight="12.75"/>
  <cols>
    <col min="1" max="1" width="15.19921875" style="70" bestFit="1" customWidth="1"/>
    <col min="2" max="3" width="14.5" style="70" customWidth="1"/>
    <col min="4" max="9" width="14.5" style="70" bestFit="1" customWidth="1"/>
    <col min="10" max="10" width="14.5" style="70" customWidth="1"/>
    <col min="11" max="12" width="14.5" style="70" bestFit="1" customWidth="1"/>
    <col min="13" max="13" width="14.5" style="70" customWidth="1"/>
    <col min="14" max="14" width="14.5" style="70" bestFit="1" customWidth="1"/>
    <col min="15" max="15" width="9" style="70" customWidth="1"/>
    <col min="16" max="20" width="14.3984375" style="70" bestFit="1" customWidth="1"/>
    <col min="21" max="21" width="9.8984375" style="70" bestFit="1" customWidth="1"/>
    <col min="22" max="23" width="16.09765625" style="70" bestFit="1" customWidth="1"/>
    <col min="24" max="24" width="9.8984375" style="70" bestFit="1" customWidth="1"/>
    <col min="25" max="25" width="9" style="70" customWidth="1"/>
    <col min="26" max="27" width="16" style="70" customWidth="1"/>
    <col min="28" max="29" width="9" style="70" customWidth="1"/>
    <col min="30" max="37" width="17.69921875" style="70" customWidth="1"/>
    <col min="38" max="38" width="11.796875" style="70" customWidth="1"/>
    <col min="39" max="39" width="11.69921875" style="70" bestFit="1" customWidth="1"/>
    <col min="40" max="16384" width="8.796875" style="70"/>
  </cols>
  <sheetData>
    <row r="1" spans="1:39" ht="15.75">
      <c r="A1" s="71"/>
      <c r="B1" s="71"/>
      <c r="C1" s="71"/>
      <c r="D1" s="71"/>
      <c r="E1" s="71"/>
      <c r="F1" s="71"/>
      <c r="G1" s="71"/>
      <c r="H1" s="71"/>
      <c r="I1" s="71"/>
      <c r="J1" s="71"/>
      <c r="K1" s="71"/>
      <c r="L1" s="71"/>
      <c r="M1" s="71"/>
      <c r="N1" s="71"/>
      <c r="O1" s="71"/>
      <c r="P1" s="71"/>
      <c r="Q1" s="71"/>
      <c r="R1" s="71"/>
      <c r="S1" s="71"/>
    </row>
    <row r="2" spans="1:39" ht="15.75">
      <c r="A2" s="71"/>
      <c r="B2" s="71"/>
      <c r="C2" s="71"/>
      <c r="D2" s="71"/>
      <c r="E2" s="71"/>
      <c r="F2" s="71"/>
      <c r="G2" s="71"/>
      <c r="H2" s="71"/>
      <c r="I2" s="71"/>
      <c r="J2" s="71"/>
      <c r="K2" s="71"/>
      <c r="L2" s="71"/>
      <c r="M2" s="71"/>
      <c r="N2" s="71"/>
      <c r="O2" s="71"/>
      <c r="P2" s="71"/>
      <c r="Q2" s="71"/>
      <c r="R2" s="71"/>
      <c r="S2" s="71"/>
    </row>
    <row r="3" spans="1:39" ht="15.75">
      <c r="A3" s="137" t="s">
        <v>24</v>
      </c>
      <c r="B3" s="138" t="s">
        <v>756</v>
      </c>
      <c r="C3" s="71"/>
      <c r="D3" s="71"/>
      <c r="E3" s="71"/>
      <c r="F3" s="71"/>
      <c r="G3" s="71"/>
      <c r="H3" s="71"/>
      <c r="I3" s="71"/>
      <c r="J3" s="71"/>
      <c r="K3" s="71"/>
      <c r="L3" s="71"/>
      <c r="M3" s="71"/>
      <c r="N3" s="71"/>
      <c r="O3" s="71"/>
      <c r="P3" s="71"/>
      <c r="Q3" s="71"/>
      <c r="R3" s="71"/>
      <c r="S3" s="71"/>
    </row>
    <row r="4" spans="1:39" ht="15.75">
      <c r="A4" s="71"/>
      <c r="B4" s="71"/>
      <c r="C4" s="71"/>
      <c r="D4" s="71"/>
      <c r="E4" s="71"/>
      <c r="F4" s="71"/>
      <c r="G4" s="71"/>
      <c r="H4" s="71"/>
      <c r="I4" s="71"/>
      <c r="J4" s="71"/>
      <c r="K4" s="71"/>
      <c r="L4" s="71"/>
      <c r="M4" s="71"/>
      <c r="N4" s="71"/>
      <c r="O4" s="71"/>
      <c r="P4" s="71"/>
      <c r="Q4" s="71"/>
      <c r="R4" s="71"/>
      <c r="S4" s="71"/>
    </row>
    <row r="5" spans="1:39" ht="15.75">
      <c r="A5" s="139" t="s">
        <v>26</v>
      </c>
      <c r="B5" s="139" t="s">
        <v>1</v>
      </c>
      <c r="C5" s="140"/>
      <c r="D5" s="140"/>
      <c r="E5" s="140"/>
      <c r="F5" s="140"/>
      <c r="G5" s="140"/>
      <c r="H5" s="140"/>
      <c r="I5" s="140"/>
      <c r="J5" s="140"/>
      <c r="K5" s="140"/>
      <c r="L5" s="140"/>
      <c r="M5" s="140"/>
      <c r="N5" s="140"/>
      <c r="O5" s="141"/>
      <c r="P5"/>
      <c r="Q5"/>
      <c r="R5"/>
      <c r="S5"/>
      <c r="T5"/>
      <c r="U5"/>
      <c r="V5"/>
      <c r="W5"/>
      <c r="X5"/>
      <c r="Y5"/>
      <c r="Z5"/>
      <c r="AA5"/>
      <c r="AB5"/>
      <c r="AC5"/>
      <c r="AD5" s="71"/>
      <c r="AE5" s="71"/>
      <c r="AF5" s="71"/>
      <c r="AG5" s="71"/>
      <c r="AH5" s="71"/>
      <c r="AI5" s="71"/>
      <c r="AJ5" s="71"/>
      <c r="AK5" s="71"/>
      <c r="AL5" s="71"/>
      <c r="AM5" s="71"/>
    </row>
    <row r="6" spans="1:39" ht="23.25" customHeight="1">
      <c r="A6" s="142" t="s">
        <v>0</v>
      </c>
      <c r="B6" s="143" t="s">
        <v>236</v>
      </c>
      <c r="C6" s="144" t="s">
        <v>47</v>
      </c>
      <c r="D6" s="144" t="s">
        <v>178</v>
      </c>
      <c r="E6" s="144" t="s">
        <v>195</v>
      </c>
      <c r="F6" s="144" t="s">
        <v>215</v>
      </c>
      <c r="G6" s="145" t="s">
        <v>11</v>
      </c>
      <c r="H6" s="144" t="s">
        <v>279</v>
      </c>
      <c r="I6" s="144" t="s">
        <v>48</v>
      </c>
      <c r="J6" s="144" t="s">
        <v>39</v>
      </c>
      <c r="K6" s="144" t="s">
        <v>84</v>
      </c>
      <c r="L6" s="144" t="s">
        <v>55</v>
      </c>
      <c r="M6" s="144" t="s">
        <v>197</v>
      </c>
      <c r="N6" s="144" t="s">
        <v>49</v>
      </c>
      <c r="O6" s="146" t="s">
        <v>110</v>
      </c>
      <c r="P6"/>
      <c r="Q6"/>
      <c r="R6"/>
      <c r="S6"/>
      <c r="T6"/>
      <c r="U6"/>
      <c r="V6"/>
      <c r="W6"/>
      <c r="X6"/>
      <c r="Y6"/>
      <c r="Z6"/>
      <c r="AA6"/>
      <c r="AB6"/>
      <c r="AC6"/>
      <c r="AD6" s="71"/>
      <c r="AE6" s="71"/>
      <c r="AF6" s="71"/>
      <c r="AG6" s="71"/>
      <c r="AH6" s="71"/>
      <c r="AI6" s="71"/>
      <c r="AJ6" s="71"/>
      <c r="AK6" s="71"/>
      <c r="AL6" s="71"/>
      <c r="AM6" s="71"/>
    </row>
    <row r="7" spans="1:39" ht="15.75">
      <c r="A7" s="147" t="s">
        <v>6</v>
      </c>
      <c r="B7" s="148"/>
      <c r="C7" s="149"/>
      <c r="D7" s="149"/>
      <c r="E7" s="149">
        <v>10000</v>
      </c>
      <c r="F7" s="149">
        <v>2000</v>
      </c>
      <c r="G7" s="149">
        <v>1694250</v>
      </c>
      <c r="H7" s="149"/>
      <c r="I7" s="149"/>
      <c r="J7" s="149">
        <v>425000</v>
      </c>
      <c r="K7" s="149"/>
      <c r="L7" s="149">
        <v>660450</v>
      </c>
      <c r="M7" s="149">
        <v>557000</v>
      </c>
      <c r="N7" s="149">
        <v>92600</v>
      </c>
      <c r="O7" s="150">
        <v>3441300</v>
      </c>
      <c r="P7"/>
      <c r="Q7"/>
      <c r="R7"/>
      <c r="S7"/>
      <c r="T7"/>
      <c r="U7"/>
      <c r="V7"/>
      <c r="W7"/>
      <c r="X7"/>
      <c r="Y7"/>
      <c r="Z7"/>
      <c r="AA7"/>
      <c r="AB7"/>
      <c r="AC7"/>
      <c r="AD7" s="71"/>
      <c r="AE7" s="71"/>
      <c r="AF7" s="71"/>
      <c r="AG7" s="71"/>
      <c r="AH7" s="71"/>
      <c r="AI7" s="71"/>
      <c r="AJ7" s="71"/>
      <c r="AK7" s="71"/>
      <c r="AL7" s="71"/>
      <c r="AM7" s="71"/>
    </row>
    <row r="8" spans="1:39" ht="15.75">
      <c r="A8" s="151" t="s">
        <v>7</v>
      </c>
      <c r="B8" s="152"/>
      <c r="C8" s="153"/>
      <c r="D8" s="153">
        <v>250000</v>
      </c>
      <c r="E8" s="153">
        <v>10000</v>
      </c>
      <c r="F8" s="153"/>
      <c r="G8" s="153">
        <v>1152090</v>
      </c>
      <c r="H8" s="153"/>
      <c r="I8" s="153"/>
      <c r="J8" s="153">
        <v>270000</v>
      </c>
      <c r="K8" s="153"/>
      <c r="L8" s="153">
        <v>271300</v>
      </c>
      <c r="M8" s="153">
        <v>356000</v>
      </c>
      <c r="N8" s="153"/>
      <c r="O8" s="154">
        <v>2309390</v>
      </c>
      <c r="P8"/>
      <c r="Q8"/>
      <c r="R8"/>
      <c r="S8"/>
      <c r="T8"/>
      <c r="U8"/>
      <c r="V8"/>
      <c r="W8"/>
      <c r="X8"/>
      <c r="Y8"/>
      <c r="Z8"/>
      <c r="AA8"/>
      <c r="AB8"/>
      <c r="AC8"/>
      <c r="AD8" s="71"/>
      <c r="AE8" s="71"/>
      <c r="AF8" s="71"/>
      <c r="AG8" s="71"/>
      <c r="AH8" s="71"/>
      <c r="AI8" s="71"/>
      <c r="AJ8" s="71"/>
      <c r="AK8" s="71"/>
      <c r="AL8" s="71"/>
      <c r="AM8" s="71"/>
    </row>
    <row r="9" spans="1:39" ht="15.75">
      <c r="A9" s="151" t="s">
        <v>9</v>
      </c>
      <c r="B9" s="152"/>
      <c r="C9" s="153"/>
      <c r="D9" s="153"/>
      <c r="E9" s="153">
        <v>20000</v>
      </c>
      <c r="F9" s="153"/>
      <c r="G9" s="153">
        <v>1430110</v>
      </c>
      <c r="H9" s="153"/>
      <c r="I9" s="153">
        <v>4000</v>
      </c>
      <c r="J9" s="153">
        <v>260000</v>
      </c>
      <c r="K9" s="153"/>
      <c r="L9" s="153">
        <v>133600</v>
      </c>
      <c r="M9" s="153"/>
      <c r="N9" s="153"/>
      <c r="O9" s="154">
        <v>1847710</v>
      </c>
      <c r="P9"/>
      <c r="Q9"/>
      <c r="R9"/>
      <c r="S9"/>
      <c r="T9"/>
      <c r="U9"/>
      <c r="V9"/>
      <c r="W9"/>
      <c r="X9"/>
      <c r="Y9"/>
      <c r="Z9"/>
      <c r="AA9"/>
      <c r="AB9"/>
      <c r="AC9"/>
      <c r="AD9" s="71"/>
      <c r="AE9" s="71"/>
      <c r="AF9" s="71"/>
      <c r="AG9" s="71"/>
      <c r="AH9" s="71"/>
      <c r="AI9" s="71"/>
      <c r="AJ9" s="71"/>
      <c r="AK9" s="71"/>
      <c r="AL9" s="71"/>
      <c r="AM9" s="71"/>
    </row>
    <row r="10" spans="1:39" ht="15.75">
      <c r="A10" s="151" t="s">
        <v>8</v>
      </c>
      <c r="B10" s="152"/>
      <c r="C10" s="153">
        <v>133000</v>
      </c>
      <c r="D10" s="153"/>
      <c r="E10" s="153"/>
      <c r="F10" s="153">
        <v>23400</v>
      </c>
      <c r="G10" s="153">
        <v>576045</v>
      </c>
      <c r="H10" s="153"/>
      <c r="I10" s="153"/>
      <c r="J10" s="153">
        <v>60000</v>
      </c>
      <c r="K10" s="153"/>
      <c r="L10" s="153">
        <v>37000</v>
      </c>
      <c r="M10" s="153"/>
      <c r="N10" s="153"/>
      <c r="O10" s="154">
        <v>829445</v>
      </c>
      <c r="P10"/>
      <c r="Q10"/>
      <c r="R10"/>
      <c r="S10"/>
      <c r="T10"/>
      <c r="U10"/>
      <c r="V10"/>
      <c r="W10"/>
      <c r="X10"/>
      <c r="Y10"/>
      <c r="Z10"/>
      <c r="AA10"/>
      <c r="AB10"/>
      <c r="AC10"/>
      <c r="AD10" s="71"/>
      <c r="AE10" s="71"/>
      <c r="AF10" s="71"/>
      <c r="AG10" s="71"/>
      <c r="AH10" s="71"/>
      <c r="AI10" s="71"/>
      <c r="AJ10" s="71"/>
      <c r="AK10" s="71"/>
      <c r="AL10" s="71"/>
      <c r="AM10" s="71"/>
    </row>
    <row r="11" spans="1:39" ht="15.75">
      <c r="A11" s="151" t="s">
        <v>10</v>
      </c>
      <c r="B11" s="152">
        <v>52851</v>
      </c>
      <c r="C11" s="153"/>
      <c r="D11" s="153"/>
      <c r="E11" s="153">
        <v>70830</v>
      </c>
      <c r="F11" s="153">
        <v>141500</v>
      </c>
      <c r="G11" s="153">
        <v>666407</v>
      </c>
      <c r="H11" s="153">
        <v>14155</v>
      </c>
      <c r="I11" s="153">
        <v>88000</v>
      </c>
      <c r="J11" s="153">
        <v>90000</v>
      </c>
      <c r="K11" s="153">
        <v>8171</v>
      </c>
      <c r="L11" s="153">
        <v>88700</v>
      </c>
      <c r="M11" s="153"/>
      <c r="N11" s="153"/>
      <c r="O11" s="154">
        <v>1220614</v>
      </c>
      <c r="P11"/>
      <c r="Q11"/>
      <c r="R11"/>
      <c r="S11"/>
      <c r="T11"/>
      <c r="U11"/>
      <c r="V11"/>
      <c r="W11"/>
      <c r="X11"/>
      <c r="Y11"/>
      <c r="Z11"/>
      <c r="AA11"/>
      <c r="AB11"/>
      <c r="AC11"/>
      <c r="AD11" s="71"/>
      <c r="AE11" s="71"/>
      <c r="AF11" s="71"/>
      <c r="AG11" s="71"/>
      <c r="AH11" s="71"/>
      <c r="AI11" s="71"/>
      <c r="AJ11" s="71"/>
      <c r="AK11" s="71"/>
      <c r="AL11" s="71"/>
      <c r="AM11" s="71"/>
    </row>
    <row r="12" spans="1:39" ht="15.75">
      <c r="A12" s="151" t="s">
        <v>116</v>
      </c>
      <c r="B12" s="152"/>
      <c r="C12" s="153"/>
      <c r="D12" s="153"/>
      <c r="E12" s="153"/>
      <c r="F12" s="153"/>
      <c r="G12" s="153">
        <v>47800</v>
      </c>
      <c r="H12" s="153"/>
      <c r="I12" s="153"/>
      <c r="J12" s="153"/>
      <c r="K12" s="153"/>
      <c r="L12" s="153"/>
      <c r="M12" s="153"/>
      <c r="N12" s="153"/>
      <c r="O12" s="154">
        <v>47800</v>
      </c>
      <c r="P12"/>
      <c r="Q12"/>
      <c r="R12"/>
      <c r="S12"/>
      <c r="T12"/>
      <c r="U12"/>
      <c r="V12"/>
      <c r="W12"/>
      <c r="X12"/>
      <c r="Y12"/>
      <c r="Z12"/>
      <c r="AA12"/>
      <c r="AB12"/>
      <c r="AC12"/>
      <c r="AD12" s="71"/>
      <c r="AE12" s="71"/>
      <c r="AF12" s="71"/>
      <c r="AG12" s="71"/>
      <c r="AH12" s="71"/>
      <c r="AI12" s="71"/>
      <c r="AJ12" s="71"/>
      <c r="AK12" s="71"/>
      <c r="AL12" s="71"/>
      <c r="AM12" s="71"/>
    </row>
    <row r="13" spans="1:39" ht="15.75">
      <c r="A13" s="155" t="s">
        <v>110</v>
      </c>
      <c r="B13" s="156">
        <v>52851</v>
      </c>
      <c r="C13" s="157">
        <v>133000</v>
      </c>
      <c r="D13" s="157">
        <v>250000</v>
      </c>
      <c r="E13" s="157">
        <v>110830</v>
      </c>
      <c r="F13" s="157">
        <v>166900</v>
      </c>
      <c r="G13" s="157">
        <v>5566702</v>
      </c>
      <c r="H13" s="157">
        <v>14155</v>
      </c>
      <c r="I13" s="157">
        <v>92000</v>
      </c>
      <c r="J13" s="157">
        <v>1105000</v>
      </c>
      <c r="K13" s="157">
        <v>8171</v>
      </c>
      <c r="L13" s="157">
        <v>1191050</v>
      </c>
      <c r="M13" s="157">
        <v>913000</v>
      </c>
      <c r="N13" s="157">
        <v>92600</v>
      </c>
      <c r="O13" s="158">
        <v>9696259</v>
      </c>
      <c r="P13"/>
      <c r="Q13"/>
      <c r="R13"/>
      <c r="S13"/>
      <c r="T13"/>
      <c r="U13"/>
      <c r="V13"/>
      <c r="W13"/>
      <c r="X13"/>
      <c r="Y13"/>
      <c r="Z13"/>
      <c r="AA13"/>
      <c r="AB13"/>
      <c r="AC13"/>
      <c r="AD13" s="71"/>
      <c r="AE13" s="71"/>
      <c r="AF13" s="71"/>
      <c r="AG13" s="71"/>
      <c r="AH13" s="71"/>
      <c r="AI13" s="71"/>
      <c r="AJ13" s="71"/>
      <c r="AK13" s="71"/>
      <c r="AL13" s="71"/>
      <c r="AM13" s="71"/>
    </row>
    <row r="14" spans="1:39" ht="21" customHeight="1">
      <c r="A14"/>
      <c r="B14"/>
      <c r="C14"/>
      <c r="D14"/>
      <c r="E14"/>
      <c r="F14"/>
      <c r="G14"/>
      <c r="H14"/>
      <c r="I14"/>
      <c r="J14"/>
      <c r="K14"/>
      <c r="L14"/>
      <c r="M14"/>
      <c r="N14"/>
      <c r="O14"/>
      <c r="P14"/>
      <c r="Q14"/>
      <c r="R14"/>
      <c r="S14"/>
      <c r="T14"/>
      <c r="U14"/>
      <c r="V14"/>
      <c r="W14"/>
      <c r="X14"/>
      <c r="Y14"/>
      <c r="Z14"/>
      <c r="AA14"/>
      <c r="AB14"/>
      <c r="AC14"/>
      <c r="AD14" s="71"/>
      <c r="AE14" s="71"/>
      <c r="AF14" s="71"/>
      <c r="AG14" s="71"/>
      <c r="AH14" s="71"/>
      <c r="AI14" s="71"/>
      <c r="AJ14" s="71"/>
      <c r="AK14" s="71"/>
      <c r="AL14" s="71"/>
      <c r="AM14" s="71"/>
    </row>
    <row r="15" spans="1:39" ht="15.75">
      <c r="A15"/>
      <c r="B15"/>
      <c r="C15"/>
      <c r="D15"/>
      <c r="E15"/>
      <c r="F15"/>
      <c r="G15"/>
      <c r="H15"/>
      <c r="I15"/>
      <c r="J15"/>
      <c r="K15"/>
      <c r="L15"/>
      <c r="M15"/>
      <c r="N15"/>
      <c r="O15"/>
      <c r="P15"/>
      <c r="Q15"/>
      <c r="R15"/>
      <c r="S15"/>
      <c r="T15"/>
      <c r="U15"/>
      <c r="V15"/>
      <c r="W15"/>
      <c r="X15"/>
      <c r="Y15"/>
      <c r="Z15"/>
      <c r="AA15"/>
      <c r="AB15"/>
      <c r="AC15"/>
      <c r="AD15" s="71"/>
      <c r="AE15" s="71"/>
      <c r="AF15" s="71"/>
      <c r="AG15" s="71"/>
      <c r="AH15" s="71"/>
      <c r="AI15" s="71"/>
      <c r="AJ15" s="71"/>
      <c r="AK15" s="71"/>
      <c r="AL15" s="71"/>
      <c r="AM15" s="71"/>
    </row>
    <row r="16" spans="1:39" ht="15.75">
      <c r="A16"/>
      <c r="B16"/>
      <c r="C16"/>
      <c r="D16"/>
      <c r="E16"/>
      <c r="F16"/>
      <c r="G16"/>
      <c r="H16"/>
      <c r="I16"/>
      <c r="J16"/>
      <c r="K16"/>
      <c r="L16"/>
      <c r="M16"/>
      <c r="N16"/>
      <c r="O16"/>
      <c r="P16"/>
      <c r="Q16"/>
      <c r="R16"/>
      <c r="S16"/>
      <c r="T16"/>
      <c r="U16"/>
      <c r="V16"/>
      <c r="W16"/>
      <c r="X16" s="71"/>
      <c r="Y16" s="71"/>
      <c r="Z16" s="71"/>
      <c r="AA16" s="71"/>
      <c r="AB16" s="71"/>
    </row>
    <row r="17" spans="1:28" ht="15.75">
      <c r="A17" s="71"/>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row>
    <row r="18" spans="1:28" ht="15.75">
      <c r="A18" s="71"/>
      <c r="B18" s="71"/>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row>
    <row r="19" spans="1:28" ht="15.75">
      <c r="A19" s="71"/>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row>
    <row r="22" spans="1:28">
      <c r="U22" s="70">
        <f>GETPIVOTDATA("Used FCFA",$A$5)-U19</f>
        <v>9696259</v>
      </c>
    </row>
    <row r="25" spans="1:28" ht="38.25" customHeight="1"/>
  </sheetData>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30"/>
  <sheetViews>
    <sheetView topLeftCell="A121" zoomScale="115" zoomScaleNormal="115" workbookViewId="0">
      <selection activeCell="C134" sqref="C134"/>
    </sheetView>
  </sheetViews>
  <sheetFormatPr defaultColWidth="8.796875" defaultRowHeight="12.75"/>
  <cols>
    <col min="1" max="1" width="19.3984375" style="1" customWidth="1"/>
    <col min="2" max="2" width="11.8984375" style="1" customWidth="1"/>
    <col min="3" max="3" width="6.19921875" style="1" customWidth="1"/>
    <col min="4" max="4" width="9.19921875" style="1" customWidth="1"/>
    <col min="5" max="5" width="7.5" style="1" customWidth="1"/>
    <col min="6" max="6" width="5.3984375" style="1" customWidth="1"/>
    <col min="7" max="7" width="6.09765625" style="1" customWidth="1"/>
    <col min="8" max="8" width="7.5" style="1" customWidth="1"/>
    <col min="9" max="10" width="8.3984375" style="1" customWidth="1"/>
    <col min="11" max="12" width="9.296875" style="1" customWidth="1"/>
    <col min="13" max="13" width="9.3984375" style="1" customWidth="1"/>
    <col min="14" max="14" width="9.5" style="1" customWidth="1"/>
    <col min="15" max="16" width="5.5" style="1" customWidth="1"/>
    <col min="17" max="17" width="9.3984375" style="1" customWidth="1"/>
    <col min="18" max="19" width="7.59765625" style="1" customWidth="1"/>
    <col min="20" max="20" width="11.09765625" style="1" customWidth="1"/>
    <col min="21" max="21" width="11" style="1" customWidth="1"/>
    <col min="22" max="22" width="9.69921875" style="1" customWidth="1"/>
    <col min="23" max="23" width="10.69921875" style="1" customWidth="1"/>
    <col min="24" max="24" width="8.69921875" style="1" customWidth="1"/>
    <col min="25" max="25" width="7.296875" style="1" customWidth="1"/>
    <col min="26" max="26" width="5.8984375" style="1" customWidth="1"/>
    <col min="27" max="27" width="7.5" style="1" customWidth="1"/>
    <col min="28" max="28" width="8.3984375" style="1" customWidth="1"/>
    <col min="29" max="29" width="7.8984375" style="1" customWidth="1"/>
    <col min="30" max="30" width="9.5" style="1" customWidth="1"/>
    <col min="31" max="31" width="8.8984375" style="1" customWidth="1"/>
    <col min="32" max="32" width="10.3984375" style="1" customWidth="1"/>
    <col min="33" max="33" width="11.09765625" style="1" customWidth="1"/>
    <col min="34" max="34" width="10.8984375" style="1" customWidth="1"/>
    <col min="35" max="35" width="9.8984375" style="1" customWidth="1"/>
    <col min="36" max="36" width="10.796875" style="1" customWidth="1"/>
    <col min="37" max="37" width="7.8984375" style="1" customWidth="1"/>
    <col min="38" max="38" width="8.3984375" style="1" customWidth="1"/>
    <col min="39" max="39" width="8.296875" style="1" customWidth="1"/>
    <col min="40" max="40" width="10.59765625" style="1" customWidth="1"/>
    <col min="41" max="41" width="7.5" style="1" customWidth="1"/>
    <col min="42" max="42" width="9.3984375" style="1" customWidth="1"/>
    <col min="43" max="43" width="7.59765625" style="1" customWidth="1"/>
    <col min="44" max="45" width="8.69921875" style="1" customWidth="1"/>
    <col min="46" max="46" width="8.59765625" style="1" customWidth="1"/>
    <col min="47" max="48" width="10.69921875" style="1" customWidth="1"/>
    <col min="49" max="49" width="7.5" style="1" customWidth="1"/>
    <col min="50" max="50" width="5.69921875" style="1" customWidth="1"/>
    <col min="51" max="51" width="10.5" style="1" customWidth="1"/>
    <col min="52" max="16384" width="8.796875" style="1"/>
  </cols>
  <sheetData>
    <row r="1" spans="1:17" ht="15">
      <c r="A1"/>
      <c r="B1"/>
    </row>
    <row r="3" spans="1:17" ht="15">
      <c r="A3" s="43" t="s">
        <v>26</v>
      </c>
      <c r="B3" s="43" t="s">
        <v>108</v>
      </c>
      <c r="C3" s="44"/>
      <c r="D3" s="44"/>
      <c r="E3" s="44"/>
      <c r="F3" s="44"/>
      <c r="G3" s="44"/>
      <c r="H3" s="44"/>
      <c r="I3" s="45"/>
      <c r="J3"/>
      <c r="K3"/>
      <c r="L3"/>
      <c r="M3"/>
      <c r="N3"/>
      <c r="O3"/>
      <c r="P3"/>
      <c r="Q3"/>
    </row>
    <row r="4" spans="1:17" ht="25.5">
      <c r="A4" s="43" t="s">
        <v>109</v>
      </c>
      <c r="B4" s="63" t="s">
        <v>6</v>
      </c>
      <c r="C4" s="64" t="s">
        <v>7</v>
      </c>
      <c r="D4" s="64" t="s">
        <v>9</v>
      </c>
      <c r="E4" s="64" t="s">
        <v>8</v>
      </c>
      <c r="F4" s="64" t="s">
        <v>127</v>
      </c>
      <c r="G4" s="64" t="s">
        <v>116</v>
      </c>
      <c r="H4" s="64" t="s">
        <v>129</v>
      </c>
      <c r="I4" s="46" t="s">
        <v>110</v>
      </c>
      <c r="J4"/>
      <c r="K4"/>
      <c r="L4"/>
      <c r="M4"/>
      <c r="N4"/>
      <c r="O4"/>
      <c r="P4"/>
      <c r="Q4"/>
    </row>
    <row r="5" spans="1:17" ht="15">
      <c r="A5" s="57" t="s">
        <v>118</v>
      </c>
      <c r="B5" s="65">
        <v>77800</v>
      </c>
      <c r="C5" s="66">
        <v>1800</v>
      </c>
      <c r="D5" s="66">
        <v>3000</v>
      </c>
      <c r="E5" s="66">
        <v>7600</v>
      </c>
      <c r="F5" s="66"/>
      <c r="G5" s="66"/>
      <c r="H5" s="55">
        <v>20000</v>
      </c>
      <c r="I5" s="60">
        <v>110200</v>
      </c>
      <c r="J5"/>
      <c r="K5"/>
      <c r="L5"/>
      <c r="M5"/>
      <c r="N5"/>
      <c r="O5"/>
      <c r="P5"/>
      <c r="Q5"/>
    </row>
    <row r="6" spans="1:17" ht="15">
      <c r="A6" s="58" t="s">
        <v>119</v>
      </c>
      <c r="B6" s="67">
        <v>424625</v>
      </c>
      <c r="C6" s="42">
        <v>29700</v>
      </c>
      <c r="D6" s="42">
        <v>6900</v>
      </c>
      <c r="E6" s="42">
        <v>60900</v>
      </c>
      <c r="F6" s="42"/>
      <c r="G6" s="42">
        <v>80000</v>
      </c>
      <c r="H6" s="41">
        <v>127500</v>
      </c>
      <c r="I6" s="61">
        <v>729625</v>
      </c>
      <c r="J6"/>
      <c r="K6"/>
      <c r="L6"/>
      <c r="M6"/>
      <c r="N6"/>
      <c r="O6"/>
      <c r="P6"/>
      <c r="Q6"/>
    </row>
    <row r="7" spans="1:17" ht="15">
      <c r="A7" s="58" t="s">
        <v>120</v>
      </c>
      <c r="B7" s="67">
        <v>283425</v>
      </c>
      <c r="C7" s="42">
        <v>206800</v>
      </c>
      <c r="D7" s="42">
        <v>8500</v>
      </c>
      <c r="E7" s="42">
        <v>895620</v>
      </c>
      <c r="F7" s="42">
        <v>6400</v>
      </c>
      <c r="G7" s="42"/>
      <c r="H7" s="41">
        <v>52500</v>
      </c>
      <c r="I7" s="61">
        <v>1453245</v>
      </c>
      <c r="J7"/>
      <c r="K7"/>
      <c r="L7"/>
      <c r="M7"/>
      <c r="N7"/>
      <c r="O7"/>
      <c r="P7"/>
      <c r="Q7"/>
    </row>
    <row r="8" spans="1:17" ht="25.5">
      <c r="A8" s="58" t="s">
        <v>117</v>
      </c>
      <c r="B8" s="67">
        <v>202900</v>
      </c>
      <c r="C8" s="42">
        <v>45600</v>
      </c>
      <c r="D8" s="42">
        <v>7600</v>
      </c>
      <c r="E8" s="42">
        <v>134908</v>
      </c>
      <c r="F8" s="42"/>
      <c r="G8" s="42"/>
      <c r="H8" s="41">
        <v>167500</v>
      </c>
      <c r="I8" s="61">
        <v>558508</v>
      </c>
      <c r="J8"/>
      <c r="K8"/>
      <c r="L8"/>
      <c r="M8"/>
      <c r="N8"/>
      <c r="O8"/>
      <c r="P8"/>
      <c r="Q8"/>
    </row>
    <row r="9" spans="1:17" ht="15">
      <c r="A9" s="58" t="s">
        <v>107</v>
      </c>
      <c r="B9" s="67">
        <v>1406300</v>
      </c>
      <c r="C9" s="42">
        <v>339250</v>
      </c>
      <c r="D9" s="42">
        <v>98000</v>
      </c>
      <c r="E9" s="42">
        <v>1184672</v>
      </c>
      <c r="F9" s="42">
        <v>13200</v>
      </c>
      <c r="G9" s="42"/>
      <c r="H9" s="41">
        <v>712500</v>
      </c>
      <c r="I9" s="61">
        <v>3753922</v>
      </c>
      <c r="J9"/>
      <c r="K9"/>
      <c r="L9"/>
      <c r="M9"/>
      <c r="N9"/>
      <c r="O9"/>
      <c r="P9"/>
    </row>
    <row r="10" spans="1:17" ht="15">
      <c r="A10" s="59" t="s">
        <v>110</v>
      </c>
      <c r="B10" s="68">
        <v>2395050</v>
      </c>
      <c r="C10" s="69">
        <v>623150</v>
      </c>
      <c r="D10" s="69">
        <v>124000</v>
      </c>
      <c r="E10" s="69">
        <v>2283700</v>
      </c>
      <c r="F10" s="69">
        <v>19600</v>
      </c>
      <c r="G10" s="69">
        <v>80000</v>
      </c>
      <c r="H10" s="56">
        <v>1080000</v>
      </c>
      <c r="I10" s="62">
        <v>6605500</v>
      </c>
      <c r="J10"/>
      <c r="K10"/>
      <c r="L10"/>
      <c r="M10"/>
      <c r="N10"/>
      <c r="O10"/>
      <c r="P10"/>
      <c r="Q10"/>
    </row>
    <row r="11" spans="1:17" ht="15">
      <c r="A11"/>
      <c r="B11"/>
      <c r="C11"/>
      <c r="D11"/>
      <c r="E11"/>
      <c r="F11"/>
      <c r="G11"/>
      <c r="H11"/>
      <c r="I11"/>
      <c r="J11"/>
      <c r="K11"/>
      <c r="L11"/>
      <c r="M11"/>
      <c r="N11"/>
      <c r="O11"/>
      <c r="P11"/>
      <c r="Q11"/>
    </row>
    <row r="12" spans="1:17" ht="15">
      <c r="A12"/>
      <c r="B12"/>
      <c r="C12"/>
      <c r="D12"/>
      <c r="E12"/>
      <c r="F12"/>
      <c r="G12"/>
      <c r="H12"/>
      <c r="I12"/>
      <c r="J12"/>
      <c r="K12"/>
      <c r="L12"/>
      <c r="M12"/>
      <c r="N12"/>
      <c r="O12"/>
      <c r="P12"/>
      <c r="Q12"/>
    </row>
    <row r="13" spans="1:17" ht="15">
      <c r="A13"/>
      <c r="B13"/>
      <c r="C13"/>
      <c r="D13"/>
      <c r="E13"/>
      <c r="F13"/>
      <c r="G13"/>
      <c r="H13"/>
      <c r="I13"/>
      <c r="J13"/>
      <c r="K13"/>
      <c r="L13"/>
      <c r="M13"/>
      <c r="N13"/>
      <c r="O13"/>
      <c r="P13"/>
      <c r="Q13"/>
    </row>
    <row r="14" spans="1:17" ht="15">
      <c r="A14"/>
      <c r="B14"/>
      <c r="C14"/>
      <c r="D14"/>
      <c r="E14"/>
      <c r="F14"/>
      <c r="G14"/>
      <c r="H14"/>
      <c r="I14"/>
      <c r="J14"/>
      <c r="K14"/>
      <c r="L14"/>
      <c r="M14"/>
      <c r="N14"/>
      <c r="O14"/>
      <c r="P14"/>
      <c r="Q14"/>
    </row>
    <row r="15" spans="1:17" ht="15">
      <c r="A15"/>
      <c r="B15"/>
      <c r="C15"/>
      <c r="D15"/>
      <c r="E15"/>
      <c r="F15"/>
      <c r="G15"/>
      <c r="H15"/>
      <c r="I15"/>
      <c r="J15"/>
      <c r="K15"/>
      <c r="L15"/>
      <c r="M15"/>
      <c r="N15"/>
      <c r="O15"/>
      <c r="P15"/>
      <c r="Q15"/>
    </row>
    <row r="16" spans="1:17" ht="15">
      <c r="A16"/>
      <c r="B16"/>
      <c r="C16"/>
      <c r="D16"/>
      <c r="E16"/>
      <c r="F16"/>
      <c r="G16"/>
      <c r="H16"/>
      <c r="I16"/>
      <c r="J16"/>
      <c r="K16"/>
      <c r="L16"/>
      <c r="M16"/>
      <c r="N16"/>
      <c r="O16"/>
      <c r="P16"/>
      <c r="Q16"/>
    </row>
    <row r="17" spans="1:17" ht="15">
      <c r="A17"/>
      <c r="B17"/>
      <c r="C17"/>
      <c r="D17"/>
      <c r="E17"/>
      <c r="F17"/>
      <c r="G17"/>
      <c r="H17"/>
      <c r="I17"/>
      <c r="J17"/>
      <c r="K17"/>
      <c r="L17"/>
      <c r="M17"/>
      <c r="N17"/>
      <c r="O17"/>
      <c r="P17"/>
      <c r="Q17"/>
    </row>
    <row r="18" spans="1:17" ht="15">
      <c r="A18"/>
      <c r="B18"/>
      <c r="C18"/>
      <c r="D18"/>
      <c r="E18"/>
      <c r="F18"/>
      <c r="G18"/>
      <c r="H18"/>
      <c r="I18"/>
      <c r="J18"/>
      <c r="K18"/>
      <c r="L18"/>
      <c r="M18" s="22"/>
      <c r="N18"/>
      <c r="O18"/>
      <c r="P18"/>
      <c r="Q18"/>
    </row>
    <row r="19" spans="1:17" s="4" customFormat="1" ht="38.25">
      <c r="A19" s="23" t="s">
        <v>77</v>
      </c>
      <c r="B19" s="23" t="s">
        <v>28</v>
      </c>
      <c r="C19" s="23" t="s">
        <v>29</v>
      </c>
      <c r="D19" s="23" t="s">
        <v>30</v>
      </c>
      <c r="E19" s="23" t="s">
        <v>31</v>
      </c>
      <c r="F19" s="23" t="s">
        <v>32</v>
      </c>
      <c r="G19" s="23" t="s">
        <v>33</v>
      </c>
      <c r="H19" s="23" t="s">
        <v>34</v>
      </c>
      <c r="I19" s="23" t="s">
        <v>35</v>
      </c>
      <c r="J19" s="2"/>
    </row>
    <row r="20" spans="1:17" s="4" customFormat="1" ht="15">
      <c r="A20" s="24" t="s">
        <v>27</v>
      </c>
      <c r="B20" s="37"/>
      <c r="C20" s="37">
        <f>+B20/J20</f>
        <v>0</v>
      </c>
      <c r="D20" s="35">
        <f>SUM(D21:D29)</f>
        <v>0</v>
      </c>
      <c r="E20" s="35">
        <f>SUM(E21:E29)</f>
        <v>0</v>
      </c>
      <c r="F20" s="35">
        <f>SUM(F21:F29)</f>
        <v>-4230000</v>
      </c>
      <c r="G20" s="35">
        <f>SUM(G21:G29)</f>
        <v>-7494.6846208362867</v>
      </c>
      <c r="H20" s="37">
        <f>B20+D20-F20</f>
        <v>4230000</v>
      </c>
      <c r="I20" s="38">
        <f>+C20+E20-G20</f>
        <v>7494.6846208362867</v>
      </c>
      <c r="J20" s="39">
        <v>564.4</v>
      </c>
    </row>
    <row r="21" spans="1:17" s="4" customFormat="1" ht="15">
      <c r="A21" s="11" t="s">
        <v>78</v>
      </c>
      <c r="B21" s="13"/>
      <c r="C21" s="13"/>
      <c r="D21" s="13"/>
      <c r="E21" s="13"/>
      <c r="F21" s="5"/>
      <c r="G21" s="13"/>
      <c r="H21" s="20"/>
      <c r="I21" s="20"/>
      <c r="J21" s="2"/>
    </row>
    <row r="22" spans="1:17" s="4" customFormat="1" ht="15">
      <c r="A22" s="11" t="s">
        <v>79</v>
      </c>
      <c r="B22" s="12"/>
      <c r="C22" s="12"/>
      <c r="D22" s="12"/>
      <c r="E22" s="13"/>
      <c r="F22" s="12"/>
      <c r="G22" s="13"/>
      <c r="H22" s="20"/>
      <c r="I22" s="14"/>
      <c r="J22" s="9"/>
      <c r="K22" s="8"/>
    </row>
    <row r="23" spans="1:17" s="4" customFormat="1" ht="15">
      <c r="A23" s="11" t="s">
        <v>80</v>
      </c>
      <c r="B23" s="12"/>
      <c r="C23" s="12"/>
      <c r="D23" s="26"/>
      <c r="E23" s="13"/>
      <c r="F23" s="12"/>
      <c r="G23" s="12"/>
      <c r="H23" s="20"/>
      <c r="I23" s="14"/>
      <c r="J23" s="21"/>
    </row>
    <row r="24" spans="1:17" s="4" customFormat="1" ht="15">
      <c r="A24" s="11" t="s">
        <v>81</v>
      </c>
      <c r="B24" s="12"/>
      <c r="C24" s="12"/>
      <c r="D24" s="26"/>
      <c r="E24" s="13"/>
      <c r="F24" s="12"/>
      <c r="G24" s="12"/>
      <c r="H24" s="20"/>
      <c r="I24" s="14"/>
      <c r="J24" s="34"/>
    </row>
    <row r="25" spans="1:17" s="4" customFormat="1" ht="15">
      <c r="A25" s="11" t="s">
        <v>92</v>
      </c>
      <c r="B25" s="12"/>
      <c r="C25" s="12"/>
      <c r="D25" s="26"/>
      <c r="E25" s="13"/>
      <c r="F25" s="12"/>
      <c r="G25" s="12"/>
      <c r="H25" s="20"/>
      <c r="I25" s="14"/>
      <c r="J25" s="2"/>
    </row>
    <row r="26" spans="1:17" s="4" customFormat="1" ht="15">
      <c r="A26" s="11" t="s">
        <v>94</v>
      </c>
      <c r="B26" s="12"/>
      <c r="C26" s="12"/>
      <c r="D26" s="26"/>
      <c r="E26" s="13"/>
      <c r="F26" s="40">
        <v>-4230000</v>
      </c>
      <c r="G26" s="40">
        <f>+F26/J26</f>
        <v>-7494.6846208362867</v>
      </c>
      <c r="H26" s="14"/>
      <c r="I26" s="14"/>
      <c r="J26" s="2">
        <v>564.4</v>
      </c>
    </row>
    <row r="27" spans="1:17" s="4" customFormat="1" ht="15">
      <c r="A27" s="11"/>
      <c r="B27" s="12"/>
      <c r="C27" s="12"/>
      <c r="D27" s="26"/>
      <c r="E27" s="13"/>
      <c r="F27" s="12"/>
      <c r="G27" s="12"/>
      <c r="H27" s="14"/>
      <c r="I27" s="14"/>
      <c r="J27" s="2"/>
    </row>
    <row r="28" spans="1:17" s="4" customFormat="1" ht="15">
      <c r="A28" s="11"/>
      <c r="B28" s="12"/>
      <c r="C28" s="12"/>
      <c r="D28" s="26"/>
      <c r="E28" s="13"/>
      <c r="F28" s="12"/>
      <c r="G28" s="12"/>
      <c r="H28" s="14"/>
      <c r="I28" s="14"/>
      <c r="J28" s="2"/>
    </row>
    <row r="29" spans="1:17" s="4" customFormat="1" ht="15">
      <c r="A29" s="11"/>
      <c r="B29" s="12"/>
      <c r="C29" s="12"/>
      <c r="D29" s="26"/>
      <c r="E29" s="13"/>
      <c r="F29" s="12"/>
      <c r="G29" s="12"/>
      <c r="H29" s="14"/>
      <c r="I29" s="14"/>
      <c r="J29" s="2"/>
    </row>
    <row r="30" spans="1:17" s="4" customFormat="1" ht="15">
      <c r="A30" s="24" t="s">
        <v>51</v>
      </c>
      <c r="B30" s="29">
        <v>-12113080</v>
      </c>
      <c r="C30" s="25">
        <f>B30/J31</f>
        <v>-21461.871013465628</v>
      </c>
      <c r="D30" s="25">
        <f>+D31+D32+D33+D34+D35+D36+D37+D39</f>
        <v>40197849</v>
      </c>
      <c r="E30" s="25">
        <f>SUM(E31:E42)</f>
        <v>70000</v>
      </c>
      <c r="F30" s="25">
        <f>SUM(F31:F42)</f>
        <v>28994688</v>
      </c>
      <c r="G30" s="25">
        <f>G31+G32+G33+G34+G35+G36+G37+G38</f>
        <v>37227.961893296997</v>
      </c>
      <c r="H30" s="35">
        <f>+D30+B30-F30</f>
        <v>-909919</v>
      </c>
      <c r="I30" s="35">
        <f>+E30+C30-G30</f>
        <v>11310.167093237375</v>
      </c>
      <c r="J30" s="2"/>
    </row>
    <row r="31" spans="1:17" s="4" customFormat="1" ht="15">
      <c r="A31" s="11" t="s">
        <v>78</v>
      </c>
      <c r="B31" s="13"/>
      <c r="C31" s="13"/>
      <c r="D31" s="13"/>
      <c r="E31" s="13"/>
      <c r="F31" s="13">
        <v>1635165</v>
      </c>
      <c r="G31" s="13">
        <v>2897.1739900779589</v>
      </c>
      <c r="H31" s="16"/>
      <c r="I31" s="13"/>
      <c r="J31" s="2">
        <v>564.4</v>
      </c>
    </row>
    <row r="32" spans="1:17" s="4" customFormat="1" ht="15">
      <c r="A32" s="11" t="s">
        <v>79</v>
      </c>
      <c r="B32" s="12"/>
      <c r="C32" s="12"/>
      <c r="D32" s="12">
        <v>11813228</v>
      </c>
      <c r="E32" s="13">
        <v>20000</v>
      </c>
      <c r="F32" s="12">
        <v>3224348</v>
      </c>
      <c r="G32" s="13">
        <v>5458.8771163986685</v>
      </c>
      <c r="H32" s="15"/>
      <c r="I32" s="13"/>
      <c r="J32" s="3">
        <f>D32/E32</f>
        <v>590.66139999999996</v>
      </c>
    </row>
    <row r="33" spans="1:10" s="4" customFormat="1" ht="15">
      <c r="A33" s="11" t="s">
        <v>80</v>
      </c>
      <c r="B33" s="12"/>
      <c r="C33" s="12"/>
      <c r="D33" s="26">
        <v>8644271</v>
      </c>
      <c r="E33" s="13">
        <v>15000</v>
      </c>
      <c r="F33" s="12">
        <v>3235283</v>
      </c>
      <c r="G33" s="13">
        <v>5614.0355849556317</v>
      </c>
      <c r="H33" s="15"/>
      <c r="I33" s="13"/>
      <c r="J33" s="2">
        <f>D33/E33</f>
        <v>576.28473333333329</v>
      </c>
    </row>
    <row r="34" spans="1:10" s="4" customFormat="1" ht="15">
      <c r="A34" s="11" t="s">
        <v>81</v>
      </c>
      <c r="B34" s="12"/>
      <c r="C34" s="12"/>
      <c r="D34" s="26">
        <v>8779394</v>
      </c>
      <c r="E34" s="13">
        <v>15000</v>
      </c>
      <c r="F34" s="12">
        <v>2424051</v>
      </c>
      <c r="G34" s="13">
        <v>4141.6030536959634</v>
      </c>
      <c r="H34" s="15"/>
      <c r="I34" s="13"/>
      <c r="J34" s="2">
        <v>576.28473333333329</v>
      </c>
    </row>
    <row r="35" spans="1:10" s="4" customFormat="1" ht="15">
      <c r="A35" s="11" t="s">
        <v>92</v>
      </c>
      <c r="B35" s="12"/>
      <c r="C35" s="12"/>
      <c r="D35" s="26"/>
      <c r="E35" s="13"/>
      <c r="F35" s="12">
        <v>5030915</v>
      </c>
      <c r="G35" s="13">
        <f t="shared" ref="G35:G40" si="0">F35/J35</f>
        <v>8595.5505585009669</v>
      </c>
      <c r="H35" s="15"/>
      <c r="I35" s="13"/>
      <c r="J35" s="2">
        <v>585.29293333333305</v>
      </c>
    </row>
    <row r="36" spans="1:10" s="4" customFormat="1" ht="15">
      <c r="A36" s="11" t="s">
        <v>94</v>
      </c>
      <c r="B36" s="12"/>
      <c r="C36" s="12"/>
      <c r="D36" s="26"/>
      <c r="E36" s="13"/>
      <c r="F36" s="12">
        <v>2456288</v>
      </c>
      <c r="G36" s="13">
        <f t="shared" si="0"/>
        <v>4196.6814566016765</v>
      </c>
      <c r="H36" s="15"/>
      <c r="I36" s="13"/>
      <c r="J36" s="2">
        <v>585.29293333333305</v>
      </c>
    </row>
    <row r="37" spans="1:10" s="4" customFormat="1" ht="15">
      <c r="A37" s="11" t="s">
        <v>96</v>
      </c>
      <c r="B37" s="12"/>
      <c r="C37" s="12"/>
      <c r="D37" s="26"/>
      <c r="E37" s="13"/>
      <c r="F37" s="12">
        <v>1864990</v>
      </c>
      <c r="G37" s="13">
        <f t="shared" si="0"/>
        <v>3186.4215229433848</v>
      </c>
      <c r="H37" s="15"/>
      <c r="I37" s="13"/>
      <c r="J37" s="2">
        <v>585.29293333333305</v>
      </c>
    </row>
    <row r="38" spans="1:10" s="4" customFormat="1" ht="15">
      <c r="A38" s="11" t="s">
        <v>97</v>
      </c>
      <c r="B38" s="12"/>
      <c r="C38" s="12"/>
      <c r="D38" s="26"/>
      <c r="E38" s="13"/>
      <c r="F38" s="12">
        <v>1836426</v>
      </c>
      <c r="G38" s="13">
        <f t="shared" si="0"/>
        <v>3137.6186101227504</v>
      </c>
      <c r="H38" s="15"/>
      <c r="I38" s="13"/>
      <c r="J38" s="2">
        <v>585.29293333333305</v>
      </c>
    </row>
    <row r="39" spans="1:10" s="4" customFormat="1" ht="15">
      <c r="A39" s="11" t="s">
        <v>98</v>
      </c>
      <c r="B39" s="12"/>
      <c r="C39" s="12"/>
      <c r="D39" s="26">
        <v>10960956</v>
      </c>
      <c r="E39" s="13">
        <v>20000</v>
      </c>
      <c r="F39" s="12">
        <v>3609235</v>
      </c>
      <c r="G39" s="13">
        <f t="shared" si="0"/>
        <v>6585.6208162864623</v>
      </c>
      <c r="H39" s="15"/>
      <c r="I39" s="13"/>
      <c r="J39" s="2">
        <f>D39/E39</f>
        <v>548.04780000000005</v>
      </c>
    </row>
    <row r="40" spans="1:10" s="4" customFormat="1" ht="15">
      <c r="A40" s="11" t="s">
        <v>102</v>
      </c>
      <c r="B40" s="12"/>
      <c r="C40" s="12"/>
      <c r="D40" s="26"/>
      <c r="E40" s="13"/>
      <c r="F40" s="12">
        <v>3677987</v>
      </c>
      <c r="G40" s="13">
        <f t="shared" si="0"/>
        <v>6711.0697278595035</v>
      </c>
      <c r="H40" s="15"/>
      <c r="I40" s="13"/>
      <c r="J40" s="2">
        <v>548.04780000000005</v>
      </c>
    </row>
    <row r="41" spans="1:10" s="4" customFormat="1" ht="15">
      <c r="A41" s="11"/>
      <c r="B41" s="12"/>
      <c r="C41" s="12"/>
      <c r="D41" s="26"/>
      <c r="E41" s="13"/>
      <c r="F41" s="12"/>
      <c r="G41" s="13"/>
      <c r="H41" s="15"/>
      <c r="I41" s="13"/>
      <c r="J41" s="2"/>
    </row>
    <row r="42" spans="1:10" s="4" customFormat="1" ht="15">
      <c r="A42" s="11"/>
      <c r="B42" s="12"/>
      <c r="C42" s="12"/>
      <c r="D42" s="26"/>
      <c r="E42" s="13"/>
      <c r="F42" s="12"/>
      <c r="G42" s="13"/>
      <c r="H42" s="15"/>
      <c r="I42" s="13"/>
      <c r="J42" s="2"/>
    </row>
    <row r="43" spans="1:10" s="4" customFormat="1" ht="15">
      <c r="A43" s="24" t="s">
        <v>95</v>
      </c>
      <c r="B43" s="25"/>
      <c r="C43" s="25">
        <v>0</v>
      </c>
      <c r="D43" s="25">
        <f>+D44</f>
        <v>6528412</v>
      </c>
      <c r="E43" s="25">
        <f>+E44</f>
        <v>9967.0412213740456</v>
      </c>
      <c r="F43" s="25">
        <f>SUM(F44:F48)</f>
        <v>4676508</v>
      </c>
      <c r="G43" s="25">
        <f>SUM(G44:G48)</f>
        <v>7139.706870229008</v>
      </c>
      <c r="H43" s="25">
        <f>+D43-F43</f>
        <v>1851904</v>
      </c>
      <c r="I43" s="36">
        <f>+E43-G43</f>
        <v>2827.3343511450375</v>
      </c>
      <c r="J43" s="2"/>
    </row>
    <row r="44" spans="1:10" s="4" customFormat="1" ht="15">
      <c r="A44" s="11" t="s">
        <v>94</v>
      </c>
      <c r="B44" s="18"/>
      <c r="C44" s="18"/>
      <c r="D44" s="18">
        <v>6528412</v>
      </c>
      <c r="E44" s="18">
        <f>D44/J44</f>
        <v>9967.0412213740456</v>
      </c>
      <c r="F44" s="18">
        <v>2169100</v>
      </c>
      <c r="G44" s="18">
        <f>F44/J44</f>
        <v>3311.6030534351144</v>
      </c>
      <c r="H44" s="20"/>
      <c r="I44" s="20"/>
      <c r="J44" s="6">
        <v>655</v>
      </c>
    </row>
    <row r="45" spans="1:10" s="4" customFormat="1" ht="15">
      <c r="A45" s="11" t="s">
        <v>96</v>
      </c>
      <c r="B45" s="18"/>
      <c r="C45" s="18"/>
      <c r="D45" s="18"/>
      <c r="E45" s="19"/>
      <c r="F45" s="18">
        <v>1664050</v>
      </c>
      <c r="G45" s="18">
        <f>F45/J44</f>
        <v>2540.5343511450383</v>
      </c>
      <c r="H45" s="20"/>
      <c r="I45" s="20"/>
      <c r="J45" s="6"/>
    </row>
    <row r="46" spans="1:10" s="4" customFormat="1" ht="15">
      <c r="A46" s="11" t="s">
        <v>97</v>
      </c>
      <c r="B46" s="18"/>
      <c r="C46" s="18"/>
      <c r="D46" s="18"/>
      <c r="E46" s="19"/>
      <c r="F46" s="18">
        <v>843358</v>
      </c>
      <c r="G46" s="18">
        <f>F46/J44</f>
        <v>1287.5694656488549</v>
      </c>
      <c r="H46" s="20"/>
      <c r="I46" s="20"/>
      <c r="J46" s="6"/>
    </row>
    <row r="47" spans="1:10" s="4" customFormat="1" ht="15">
      <c r="A47" s="11"/>
      <c r="B47" s="13"/>
      <c r="C47" s="13"/>
      <c r="D47" s="13"/>
      <c r="E47" s="13"/>
      <c r="F47" s="18"/>
      <c r="G47" s="18"/>
      <c r="H47" s="20"/>
      <c r="I47" s="20"/>
      <c r="J47" s="2"/>
    </row>
    <row r="48" spans="1:10" s="4" customFormat="1" ht="15">
      <c r="A48" s="11"/>
      <c r="B48" s="13"/>
      <c r="C48" s="13"/>
      <c r="D48" s="13"/>
      <c r="E48" s="13"/>
      <c r="F48" s="13"/>
      <c r="G48" s="18"/>
      <c r="H48" s="20"/>
      <c r="I48" s="20"/>
      <c r="J48" s="2"/>
    </row>
    <row r="49" spans="1:10" s="4" customFormat="1" ht="25.5">
      <c r="A49" s="24" t="s">
        <v>52</v>
      </c>
      <c r="B49" s="25">
        <v>3046096</v>
      </c>
      <c r="C49" s="25">
        <f>B49/J51</f>
        <v>5350.5505790699417</v>
      </c>
      <c r="D49" s="25"/>
      <c r="E49" s="25">
        <f>D49/J51</f>
        <v>0</v>
      </c>
      <c r="F49" s="25">
        <f>+F50+F51+F52</f>
        <v>0</v>
      </c>
      <c r="G49" s="25">
        <f>+G50+G51+G52+G53</f>
        <v>0</v>
      </c>
      <c r="H49" s="25">
        <f>B49+D49-F49</f>
        <v>3046096</v>
      </c>
      <c r="I49" s="25">
        <f>C49+E49-G49</f>
        <v>5350.5505790699417</v>
      </c>
      <c r="J49" s="2"/>
    </row>
    <row r="50" spans="1:10" s="4" customFormat="1" ht="15">
      <c r="A50" s="32">
        <v>42004</v>
      </c>
      <c r="B50" s="27"/>
      <c r="C50" s="27"/>
      <c r="D50" s="27"/>
      <c r="E50" s="27"/>
      <c r="F50" s="27"/>
      <c r="G50" s="27"/>
      <c r="H50" s="27"/>
      <c r="I50" s="27"/>
      <c r="J50" s="2"/>
    </row>
    <row r="51" spans="1:10" s="4" customFormat="1" ht="15">
      <c r="A51" s="11"/>
      <c r="B51" s="17"/>
      <c r="C51" s="17"/>
      <c r="D51" s="13"/>
      <c r="E51" s="13"/>
      <c r="F51" s="13"/>
      <c r="G51" s="16"/>
      <c r="H51" s="16"/>
      <c r="I51" s="13"/>
      <c r="J51" s="2">
        <v>569.30515000000003</v>
      </c>
    </row>
    <row r="52" spans="1:10" s="4" customFormat="1" ht="15">
      <c r="A52" s="11"/>
      <c r="B52" s="17"/>
      <c r="C52" s="17"/>
      <c r="D52" s="13"/>
      <c r="E52" s="13"/>
      <c r="F52" s="13"/>
      <c r="G52" s="16"/>
      <c r="H52" s="16"/>
      <c r="I52" s="13"/>
      <c r="J52" s="2"/>
    </row>
    <row r="53" spans="1:10" s="4" customFormat="1" ht="15">
      <c r="A53" s="11"/>
      <c r="B53" s="17"/>
      <c r="C53" s="17"/>
      <c r="D53" s="13"/>
      <c r="E53" s="13"/>
      <c r="F53" s="13"/>
      <c r="G53" s="16"/>
      <c r="H53" s="16"/>
      <c r="I53" s="13"/>
      <c r="J53" s="2"/>
    </row>
    <row r="54" spans="1:10" s="4" customFormat="1" ht="15">
      <c r="A54" s="11"/>
      <c r="B54" s="17"/>
      <c r="C54" s="17"/>
      <c r="D54" s="13"/>
      <c r="E54" s="13"/>
      <c r="F54" s="13"/>
      <c r="G54" s="16"/>
      <c r="H54" s="16"/>
      <c r="I54" s="13"/>
      <c r="J54" s="2"/>
    </row>
    <row r="55" spans="1:10" s="4" customFormat="1" ht="15">
      <c r="A55" s="11"/>
      <c r="B55" s="13"/>
      <c r="C55" s="13"/>
      <c r="D55" s="13"/>
      <c r="E55" s="13"/>
      <c r="F55" s="13"/>
      <c r="G55" s="16"/>
      <c r="H55" s="16"/>
      <c r="I55" s="13"/>
      <c r="J55" s="2"/>
    </row>
    <row r="56" spans="1:10" s="4" customFormat="1" ht="15">
      <c r="A56" s="11"/>
      <c r="B56" s="13"/>
      <c r="C56" s="13"/>
      <c r="D56" s="13"/>
      <c r="E56" s="13"/>
      <c r="F56" s="13"/>
      <c r="G56" s="16"/>
      <c r="H56" s="16"/>
      <c r="I56" s="13"/>
      <c r="J56" s="2"/>
    </row>
    <row r="57" spans="1:10" s="4" customFormat="1" ht="25.5">
      <c r="A57" s="24" t="s">
        <v>53</v>
      </c>
      <c r="B57" s="25">
        <v>0</v>
      </c>
      <c r="C57" s="25">
        <v>0</v>
      </c>
      <c r="D57" s="25">
        <v>0</v>
      </c>
      <c r="E57" s="25">
        <v>0</v>
      </c>
      <c r="F57" s="25">
        <f>SUM(F58:F62)</f>
        <v>0</v>
      </c>
      <c r="G57" s="25">
        <f>SUM(G58:G62)</f>
        <v>0</v>
      </c>
      <c r="H57" s="25">
        <f>B57+D57-F57</f>
        <v>0</v>
      </c>
      <c r="I57" s="25">
        <f>+E57-G57</f>
        <v>0</v>
      </c>
      <c r="J57" s="2"/>
    </row>
    <row r="58" spans="1:10" s="4" customFormat="1" ht="15">
      <c r="A58" s="11"/>
      <c r="B58" s="13"/>
      <c r="C58" s="13"/>
      <c r="D58" s="28"/>
      <c r="E58" s="13"/>
      <c r="F58" s="13"/>
      <c r="G58" s="13"/>
      <c r="H58" s="16"/>
      <c r="I58" s="13"/>
      <c r="J58" s="2"/>
    </row>
    <row r="59" spans="1:10" s="4" customFormat="1" ht="15">
      <c r="A59" s="11"/>
      <c r="B59" s="13"/>
      <c r="C59" s="13"/>
      <c r="D59" s="13"/>
      <c r="E59" s="13"/>
      <c r="F59" s="13"/>
      <c r="G59" s="13"/>
      <c r="H59" s="16"/>
      <c r="I59" s="13"/>
      <c r="J59" s="2"/>
    </row>
    <row r="60" spans="1:10" s="4" customFormat="1" ht="15">
      <c r="A60" s="11"/>
      <c r="B60" s="13"/>
      <c r="C60" s="13"/>
      <c r="D60" s="13"/>
      <c r="E60" s="13"/>
      <c r="F60" s="13"/>
      <c r="G60" s="13"/>
      <c r="H60" s="16"/>
      <c r="I60" s="13"/>
      <c r="J60" s="2"/>
    </row>
    <row r="61" spans="1:10" s="4" customFormat="1" ht="15">
      <c r="A61" s="11"/>
      <c r="B61" s="12"/>
      <c r="C61" s="12"/>
      <c r="D61" s="12"/>
      <c r="E61" s="13"/>
      <c r="F61" s="12"/>
      <c r="G61" s="13"/>
      <c r="H61" s="15"/>
      <c r="I61" s="13"/>
      <c r="J61" s="2"/>
    </row>
    <row r="62" spans="1:10" s="4" customFormat="1" ht="15">
      <c r="A62" s="11"/>
      <c r="B62" s="12"/>
      <c r="C62" s="12"/>
      <c r="D62" s="12"/>
      <c r="E62" s="13"/>
      <c r="F62" s="12"/>
      <c r="G62" s="13"/>
      <c r="H62" s="16"/>
      <c r="I62" s="16"/>
      <c r="J62" s="2"/>
    </row>
    <row r="63" spans="1:10" s="4" customFormat="1" ht="15">
      <c r="A63" s="24" t="s">
        <v>36</v>
      </c>
      <c r="B63" s="29">
        <v>-6602643</v>
      </c>
      <c r="C63" s="25">
        <f>B63/J64</f>
        <v>-11257.669030346113</v>
      </c>
      <c r="D63" s="25">
        <f>SUM(D64:D67)</f>
        <v>0</v>
      </c>
      <c r="E63" s="25">
        <f>SUM(E64:E67)</f>
        <v>0</v>
      </c>
      <c r="F63" s="25">
        <f>(F64+F65+F66+F67+F68+F69+F70+F71+F72+F73+F74+F75)</f>
        <v>5048946</v>
      </c>
      <c r="G63" s="25">
        <f>(G64+G65+G66+G67+G68+G69+G70+G71+G72+G73+G74+G75)</f>
        <v>8608.5773560814778</v>
      </c>
      <c r="H63" s="29">
        <f>+D63-F63+B63</f>
        <v>-11651589</v>
      </c>
      <c r="I63" s="29">
        <f>+E63-G63+C63</f>
        <v>-19866.246386427592</v>
      </c>
      <c r="J63" s="2"/>
    </row>
    <row r="64" spans="1:10" s="4" customFormat="1" ht="15">
      <c r="A64" s="11" t="s">
        <v>78</v>
      </c>
      <c r="B64" s="13"/>
      <c r="C64" s="13"/>
      <c r="D64" s="13"/>
      <c r="E64" s="13"/>
      <c r="F64" s="13">
        <v>392500</v>
      </c>
      <c r="G64" s="13">
        <f>F64/J64</f>
        <v>669.22217275882542</v>
      </c>
      <c r="H64" s="13"/>
      <c r="I64" s="13"/>
      <c r="J64" s="2">
        <v>586.50178666666704</v>
      </c>
    </row>
    <row r="65" spans="1:10" s="4" customFormat="1" ht="15">
      <c r="A65" s="11" t="s">
        <v>82</v>
      </c>
      <c r="B65" s="12"/>
      <c r="C65" s="12"/>
      <c r="D65" s="13"/>
      <c r="E65" s="13"/>
      <c r="F65" s="13">
        <v>701705</v>
      </c>
      <c r="G65" s="13">
        <f>F65/J64</f>
        <v>1196.4243177980422</v>
      </c>
      <c r="H65" s="13"/>
      <c r="I65" s="13"/>
      <c r="J65" s="2"/>
    </row>
    <row r="66" spans="1:10" s="4" customFormat="1" ht="15">
      <c r="A66" s="11" t="s">
        <v>80</v>
      </c>
      <c r="B66" s="12"/>
      <c r="C66" s="12"/>
      <c r="D66" s="13"/>
      <c r="E66" s="13"/>
      <c r="F66" s="12">
        <v>647241</v>
      </c>
      <c r="G66" s="13">
        <f>F66/J64</f>
        <v>1103.5618555887768</v>
      </c>
      <c r="H66" s="13"/>
      <c r="I66" s="13"/>
      <c r="J66" s="2"/>
    </row>
    <row r="67" spans="1:10" s="4" customFormat="1" ht="15">
      <c r="A67" s="11" t="s">
        <v>81</v>
      </c>
      <c r="B67" s="12"/>
      <c r="C67" s="12"/>
      <c r="D67" s="12"/>
      <c r="E67" s="13"/>
      <c r="F67" s="12">
        <v>35000</v>
      </c>
      <c r="G67" s="13">
        <f>F67/J64</f>
        <v>59.675862539003539</v>
      </c>
      <c r="H67" s="15"/>
      <c r="I67" s="13"/>
      <c r="J67" s="2"/>
    </row>
    <row r="68" spans="1:10" s="4" customFormat="1" ht="15">
      <c r="A68" s="11" t="s">
        <v>92</v>
      </c>
      <c r="B68" s="12"/>
      <c r="C68" s="12"/>
      <c r="D68" s="12"/>
      <c r="E68" s="13"/>
      <c r="F68" s="12">
        <v>695000</v>
      </c>
      <c r="G68" s="13">
        <f>F68/J64</f>
        <v>1184.992127560213</v>
      </c>
      <c r="H68" s="15"/>
      <c r="I68" s="13"/>
      <c r="J68" s="2"/>
    </row>
    <row r="69" spans="1:10" s="4" customFormat="1" ht="15">
      <c r="A69" s="11" t="s">
        <v>94</v>
      </c>
      <c r="B69" s="12"/>
      <c r="C69" s="12"/>
      <c r="D69" s="12"/>
      <c r="E69" s="13"/>
      <c r="F69" s="12">
        <v>116000</v>
      </c>
      <c r="G69" s="13">
        <f>F69/J64</f>
        <v>197.78285870069743</v>
      </c>
      <c r="H69" s="15"/>
      <c r="I69" s="13"/>
      <c r="J69" s="2"/>
    </row>
    <row r="70" spans="1:10" s="4" customFormat="1" ht="15">
      <c r="A70" s="11" t="s">
        <v>96</v>
      </c>
      <c r="B70" s="12"/>
      <c r="C70" s="12"/>
      <c r="D70" s="12"/>
      <c r="E70" s="13"/>
      <c r="F70" s="12">
        <v>670000</v>
      </c>
      <c r="G70" s="13">
        <f>F70/J64</f>
        <v>1142.3665114609248</v>
      </c>
      <c r="H70" s="15"/>
      <c r="I70" s="13"/>
      <c r="J70" s="2"/>
    </row>
    <row r="71" spans="1:10" s="4" customFormat="1" ht="15">
      <c r="A71" s="11" t="s">
        <v>97</v>
      </c>
      <c r="B71" s="12"/>
      <c r="C71" s="12"/>
      <c r="D71" s="12"/>
      <c r="E71" s="13"/>
      <c r="F71" s="12">
        <v>375000</v>
      </c>
      <c r="G71" s="13">
        <f>F71/J64</f>
        <v>639.38424148932359</v>
      </c>
      <c r="H71" s="15"/>
      <c r="I71" s="13"/>
      <c r="J71" s="2"/>
    </row>
    <row r="72" spans="1:10" s="4" customFormat="1" ht="15">
      <c r="A72" s="11" t="s">
        <v>98</v>
      </c>
      <c r="B72" s="12"/>
      <c r="C72" s="12"/>
      <c r="D72" s="12"/>
      <c r="E72" s="13"/>
      <c r="F72" s="12">
        <v>480000</v>
      </c>
      <c r="G72" s="13">
        <f>F72/J72</f>
        <v>818.41182910633427</v>
      </c>
      <c r="H72" s="15"/>
      <c r="I72" s="13"/>
      <c r="J72" s="2">
        <v>586.50178666666704</v>
      </c>
    </row>
    <row r="73" spans="1:10" s="4" customFormat="1" ht="15">
      <c r="A73" s="11" t="s">
        <v>102</v>
      </c>
      <c r="B73" s="12"/>
      <c r="C73" s="12"/>
      <c r="D73" s="12"/>
      <c r="E73" s="13"/>
      <c r="F73" s="12">
        <v>507500</v>
      </c>
      <c r="G73" s="13">
        <f>F73/J73</f>
        <v>865.30000681555134</v>
      </c>
      <c r="H73" s="15"/>
      <c r="I73" s="13"/>
      <c r="J73" s="2">
        <v>586.50178666666704</v>
      </c>
    </row>
    <row r="74" spans="1:10" s="4" customFormat="1" ht="15">
      <c r="A74" s="11" t="s">
        <v>104</v>
      </c>
      <c r="B74" s="12"/>
      <c r="C74" s="12"/>
      <c r="D74" s="12"/>
      <c r="E74" s="13"/>
      <c r="F74" s="12">
        <v>429000</v>
      </c>
      <c r="G74" s="13">
        <f>F74/J74</f>
        <v>731.45557226378617</v>
      </c>
      <c r="H74" s="15"/>
      <c r="I74" s="13"/>
      <c r="J74" s="2">
        <v>586.50178666666704</v>
      </c>
    </row>
    <row r="75" spans="1:10" s="4" customFormat="1" ht="15">
      <c r="A75" s="11"/>
      <c r="B75" s="12"/>
      <c r="C75" s="12"/>
      <c r="D75" s="12"/>
      <c r="E75" s="13"/>
      <c r="F75" s="12"/>
      <c r="G75" s="13"/>
      <c r="H75" s="15"/>
      <c r="I75" s="13"/>
      <c r="J75" s="2"/>
    </row>
    <row r="76" spans="1:10" s="4" customFormat="1" ht="15">
      <c r="A76" s="24" t="s">
        <v>70</v>
      </c>
      <c r="B76" s="25">
        <v>-36</v>
      </c>
      <c r="C76" s="25">
        <v>0</v>
      </c>
      <c r="D76" s="25">
        <f>+D77+D78</f>
        <v>0</v>
      </c>
      <c r="E76" s="25">
        <f>E77+E78+E79</f>
        <v>0</v>
      </c>
      <c r="F76" s="25">
        <f>SUM(F77:F81)</f>
        <v>0</v>
      </c>
      <c r="G76" s="25">
        <f>SUM(G77:G81)</f>
        <v>0</v>
      </c>
      <c r="H76" s="29">
        <f>+D76-F76+B76</f>
        <v>-36</v>
      </c>
      <c r="I76" s="29">
        <f>+E76-G76+C76</f>
        <v>0</v>
      </c>
      <c r="J76" s="2"/>
    </row>
    <row r="77" spans="1:10" s="4" customFormat="1" ht="15">
      <c r="A77" s="11" t="s">
        <v>78</v>
      </c>
      <c r="B77" s="13"/>
      <c r="C77" s="13"/>
      <c r="D77" s="28"/>
      <c r="E77" s="13"/>
      <c r="F77" s="13"/>
      <c r="G77" s="13"/>
      <c r="H77" s="13"/>
      <c r="I77" s="13"/>
      <c r="J77" s="2"/>
    </row>
    <row r="78" spans="1:10" s="4" customFormat="1" ht="15">
      <c r="A78" s="11" t="s">
        <v>79</v>
      </c>
      <c r="B78" s="13"/>
      <c r="C78" s="13"/>
      <c r="D78" s="13"/>
      <c r="E78" s="13"/>
      <c r="F78" s="13"/>
      <c r="G78" s="13"/>
      <c r="H78" s="13"/>
      <c r="I78" s="13"/>
      <c r="J78" s="2"/>
    </row>
    <row r="79" spans="1:10" s="4" customFormat="1" ht="15">
      <c r="A79" s="11"/>
      <c r="B79" s="13"/>
      <c r="C79" s="13"/>
      <c r="D79" s="13"/>
      <c r="E79" s="13"/>
      <c r="F79" s="13"/>
      <c r="G79" s="13"/>
      <c r="H79" s="13"/>
      <c r="I79" s="13"/>
      <c r="J79" s="2"/>
    </row>
    <row r="80" spans="1:10" s="4" customFormat="1" ht="15">
      <c r="A80" s="11"/>
      <c r="B80" s="12"/>
      <c r="C80" s="12"/>
      <c r="D80" s="13"/>
      <c r="E80" s="13"/>
      <c r="F80" s="12"/>
      <c r="G80" s="13"/>
      <c r="H80" s="13"/>
      <c r="I80" s="13"/>
      <c r="J80" s="2"/>
    </row>
    <row r="81" spans="1:10" s="4" customFormat="1" ht="15">
      <c r="A81" s="30"/>
      <c r="B81" s="12"/>
      <c r="C81" s="12"/>
      <c r="D81" s="12"/>
      <c r="E81" s="13"/>
      <c r="F81" s="12"/>
      <c r="G81" s="13"/>
      <c r="H81" s="15"/>
      <c r="I81" s="13"/>
      <c r="J81" s="2"/>
    </row>
    <row r="82" spans="1:10" s="4" customFormat="1" ht="15">
      <c r="A82" s="24" t="s">
        <v>71</v>
      </c>
      <c r="B82" s="25">
        <v>239424</v>
      </c>
      <c r="C82" s="25">
        <f>B82/J83</f>
        <v>435.31636363636363</v>
      </c>
      <c r="D82" s="25">
        <f>D83+D84+D85</f>
        <v>0</v>
      </c>
      <c r="E82" s="25">
        <f>E83</f>
        <v>0</v>
      </c>
      <c r="F82" s="25">
        <f>SUM(F83:F86)</f>
        <v>239400</v>
      </c>
      <c r="G82" s="25">
        <f>SUM(G83:G86)</f>
        <v>435.27272727272725</v>
      </c>
      <c r="H82" s="25">
        <f>+D82-F82+B82</f>
        <v>24</v>
      </c>
      <c r="I82" s="25">
        <f>+E82-G82+C82</f>
        <v>4.3636363636380793E-2</v>
      </c>
      <c r="J82" s="2"/>
    </row>
    <row r="83" spans="1:10" s="4" customFormat="1" ht="15">
      <c r="A83" s="11" t="s">
        <v>78</v>
      </c>
      <c r="B83" s="12"/>
      <c r="C83" s="12"/>
      <c r="D83" s="26">
        <v>0</v>
      </c>
      <c r="E83" s="13">
        <v>0</v>
      </c>
      <c r="F83" s="26">
        <v>239400</v>
      </c>
      <c r="G83" s="13">
        <f>F83/J83</f>
        <v>435.27272727272725</v>
      </c>
      <c r="H83" s="15"/>
      <c r="I83" s="13"/>
      <c r="J83" s="1">
        <v>550</v>
      </c>
    </row>
    <row r="84" spans="1:10" s="4" customFormat="1" ht="15">
      <c r="A84" s="11"/>
      <c r="B84" s="12"/>
      <c r="C84" s="12"/>
      <c r="D84" s="12"/>
      <c r="E84" s="13"/>
      <c r="F84" s="12"/>
      <c r="G84" s="13"/>
      <c r="H84" s="15"/>
      <c r="I84" s="13"/>
      <c r="J84" s="1"/>
    </row>
    <row r="85" spans="1:10" s="4" customFormat="1" ht="15">
      <c r="A85" s="11"/>
      <c r="B85" s="12"/>
      <c r="C85" s="12"/>
      <c r="D85" s="12"/>
      <c r="E85" s="13"/>
      <c r="F85" s="12"/>
      <c r="G85" s="12"/>
      <c r="H85" s="15"/>
      <c r="I85" s="13"/>
      <c r="J85" s="2"/>
    </row>
    <row r="86" spans="1:10" s="4" customFormat="1" ht="15">
      <c r="A86" s="11"/>
      <c r="B86" s="12"/>
      <c r="C86" s="12"/>
      <c r="D86" s="12"/>
      <c r="E86" s="13"/>
      <c r="F86" s="12"/>
      <c r="G86" s="12"/>
      <c r="H86" s="15"/>
      <c r="I86" s="13"/>
      <c r="J86" s="2"/>
    </row>
    <row r="87" spans="1:10" s="4" customFormat="1" ht="15">
      <c r="A87" s="24" t="s">
        <v>99</v>
      </c>
      <c r="B87" s="25">
        <v>154</v>
      </c>
      <c r="C87" s="25">
        <f>C88</f>
        <v>0</v>
      </c>
      <c r="D87" s="25">
        <f>+D88</f>
        <v>51664</v>
      </c>
      <c r="E87" s="25">
        <f>SUM(E88:E93)</f>
        <v>125.54</v>
      </c>
      <c r="F87" s="25">
        <f>SUM(F88:F93)</f>
        <v>0</v>
      </c>
      <c r="G87" s="25">
        <f>SUM(G88:G93)</f>
        <v>0</v>
      </c>
      <c r="H87" s="25">
        <f>B87+D87-F87</f>
        <v>51818</v>
      </c>
      <c r="I87" s="25">
        <f>C87+E87-G87</f>
        <v>125.54</v>
      </c>
      <c r="J87" s="2"/>
    </row>
    <row r="88" spans="1:10" s="4" customFormat="1" ht="15">
      <c r="A88" s="11" t="s">
        <v>98</v>
      </c>
      <c r="B88" s="17"/>
      <c r="C88" s="17"/>
      <c r="D88" s="27">
        <v>51664</v>
      </c>
      <c r="E88" s="13">
        <v>125.54</v>
      </c>
      <c r="F88" s="13">
        <v>0</v>
      </c>
      <c r="G88" s="16">
        <f>F88/J88</f>
        <v>0</v>
      </c>
      <c r="H88" s="16"/>
      <c r="I88" s="13"/>
      <c r="J88" s="2">
        <f>D88/E88</f>
        <v>411.53417237533853</v>
      </c>
    </row>
    <row r="89" spans="1:10" s="4" customFormat="1" ht="15">
      <c r="A89" s="11"/>
      <c r="B89" s="17"/>
      <c r="C89" s="17"/>
      <c r="D89" s="13"/>
      <c r="E89" s="13"/>
      <c r="F89" s="13"/>
      <c r="G89" s="16"/>
      <c r="H89" s="16"/>
      <c r="I89" s="13"/>
      <c r="J89" s="2"/>
    </row>
    <row r="90" spans="1:10" s="4" customFormat="1" ht="15">
      <c r="A90" s="11"/>
      <c r="B90" s="17"/>
      <c r="C90" s="17"/>
      <c r="D90" s="13"/>
      <c r="E90" s="13"/>
      <c r="F90" s="13"/>
      <c r="G90" s="16"/>
      <c r="H90" s="16"/>
      <c r="I90" s="13"/>
      <c r="J90" s="2"/>
    </row>
    <row r="91" spans="1:10" s="4" customFormat="1" ht="15">
      <c r="A91" s="11"/>
      <c r="B91" s="17"/>
      <c r="C91" s="17"/>
      <c r="D91" s="13"/>
      <c r="E91" s="13"/>
      <c r="F91" s="13"/>
      <c r="G91" s="16"/>
      <c r="H91" s="16"/>
      <c r="I91" s="13"/>
      <c r="J91" s="2"/>
    </row>
    <row r="92" spans="1:10" s="4" customFormat="1" ht="22.5" customHeight="1">
      <c r="A92" s="11"/>
      <c r="B92" s="12"/>
      <c r="C92" s="12"/>
      <c r="D92" s="12"/>
      <c r="E92" s="13"/>
      <c r="F92" s="12"/>
      <c r="G92" s="12"/>
      <c r="H92" s="15"/>
      <c r="I92" s="13"/>
      <c r="J92" s="2"/>
    </row>
    <row r="93" spans="1:10" s="4" customFormat="1" ht="15">
      <c r="A93" s="11"/>
      <c r="B93" s="12"/>
      <c r="C93" s="12"/>
      <c r="D93" s="12"/>
      <c r="E93" s="13"/>
      <c r="F93" s="12"/>
      <c r="G93" s="13"/>
      <c r="H93" s="15"/>
      <c r="I93" s="13"/>
      <c r="J93" s="2"/>
    </row>
    <row r="94" spans="1:10" s="4" customFormat="1" ht="15">
      <c r="A94" s="24" t="s">
        <v>42</v>
      </c>
      <c r="B94" s="25">
        <v>3273620</v>
      </c>
      <c r="C94" s="25">
        <f>B94/J96</f>
        <v>4717.4395480877301</v>
      </c>
      <c r="D94" s="25">
        <f>+D98</f>
        <v>5669040</v>
      </c>
      <c r="E94" s="25">
        <f>+E98</f>
        <v>8000</v>
      </c>
      <c r="F94" s="25">
        <f>F96+F97+F98+F99+F100+F101</f>
        <v>7139332</v>
      </c>
      <c r="G94" s="25">
        <f>G96+G97+G98+G99+G100+G101</f>
        <v>10172.629415266467</v>
      </c>
      <c r="H94" s="25">
        <f>+D94+B94-F94</f>
        <v>1803328</v>
      </c>
      <c r="I94" s="25">
        <f>+E94+C94-G94</f>
        <v>2544.8101328212633</v>
      </c>
      <c r="J94" s="2"/>
    </row>
    <row r="95" spans="1:10" s="4" customFormat="1" ht="15">
      <c r="A95" s="11" t="s">
        <v>83</v>
      </c>
      <c r="B95" s="13"/>
      <c r="C95" s="13"/>
      <c r="D95" s="28"/>
      <c r="E95" s="13"/>
      <c r="F95" s="13"/>
      <c r="G95" s="13"/>
      <c r="H95" s="13"/>
      <c r="I95" s="13"/>
      <c r="J95" s="2"/>
    </row>
    <row r="96" spans="1:10" s="4" customFormat="1" ht="15">
      <c r="A96" s="11" t="s">
        <v>79</v>
      </c>
      <c r="B96" s="13"/>
      <c r="C96" s="13"/>
      <c r="D96" s="13"/>
      <c r="E96" s="13"/>
      <c r="F96" s="13">
        <v>423000</v>
      </c>
      <c r="G96" s="13">
        <f>F96/J96</f>
        <v>609.5627864080468</v>
      </c>
      <c r="H96" s="13"/>
      <c r="I96" s="13"/>
      <c r="J96" s="2">
        <v>693.94</v>
      </c>
    </row>
    <row r="97" spans="1:10" s="4" customFormat="1" ht="15">
      <c r="A97" s="11" t="s">
        <v>81</v>
      </c>
      <c r="B97" s="13"/>
      <c r="C97" s="13"/>
      <c r="D97" s="13"/>
      <c r="E97" s="13"/>
      <c r="F97" s="13">
        <v>2850582</v>
      </c>
      <c r="G97" s="13">
        <f>F97/J97</f>
        <v>4107.822001902181</v>
      </c>
      <c r="H97" s="13"/>
      <c r="I97" s="13"/>
      <c r="J97" s="2">
        <v>693.94</v>
      </c>
    </row>
    <row r="98" spans="1:10" s="4" customFormat="1" ht="15">
      <c r="A98" s="11" t="s">
        <v>94</v>
      </c>
      <c r="B98" s="13"/>
      <c r="C98" s="13"/>
      <c r="D98" s="13">
        <v>5669040</v>
      </c>
      <c r="E98" s="13">
        <v>8000</v>
      </c>
      <c r="F98" s="13">
        <v>1138500</v>
      </c>
      <c r="G98" s="13">
        <f>F98/J98</f>
        <v>1606.6212268743914</v>
      </c>
      <c r="H98" s="13"/>
      <c r="I98" s="13"/>
      <c r="J98" s="2">
        <f>D98/E98</f>
        <v>708.63</v>
      </c>
    </row>
    <row r="99" spans="1:10" s="4" customFormat="1" ht="15">
      <c r="A99" s="11" t="s">
        <v>97</v>
      </c>
      <c r="B99" s="13"/>
      <c r="C99" s="13"/>
      <c r="D99" s="13"/>
      <c r="E99" s="13"/>
      <c r="F99" s="13">
        <v>1684750</v>
      </c>
      <c r="G99" s="13">
        <f>F99/J98</f>
        <v>2377.4748458292761</v>
      </c>
      <c r="H99" s="13"/>
      <c r="I99" s="13"/>
      <c r="J99" s="2">
        <v>708.63</v>
      </c>
    </row>
    <row r="100" spans="1:10" s="4" customFormat="1" ht="15">
      <c r="A100" s="11" t="s">
        <v>98</v>
      </c>
      <c r="B100" s="13"/>
      <c r="C100" s="13"/>
      <c r="D100" s="13"/>
      <c r="E100" s="13"/>
      <c r="F100" s="13">
        <v>1042500</v>
      </c>
      <c r="G100" s="13">
        <f>F100/J99</f>
        <v>1471.1485542525718</v>
      </c>
      <c r="H100" s="13"/>
      <c r="I100" s="13"/>
      <c r="J100" s="2"/>
    </row>
    <row r="101" spans="1:10" s="4" customFormat="1" ht="15">
      <c r="A101" s="11" t="s">
        <v>102</v>
      </c>
      <c r="B101" s="13"/>
      <c r="C101" s="13"/>
      <c r="D101" s="13"/>
      <c r="E101" s="13"/>
      <c r="F101" s="13"/>
      <c r="G101" s="13"/>
      <c r="H101" s="13"/>
      <c r="I101" s="13"/>
      <c r="J101" s="2"/>
    </row>
    <row r="102" spans="1:10" s="4" customFormat="1" ht="15">
      <c r="A102" s="11"/>
      <c r="B102" s="13"/>
      <c r="C102" s="13"/>
      <c r="D102" s="13"/>
      <c r="E102" s="13"/>
      <c r="F102" s="13"/>
      <c r="G102" s="13"/>
      <c r="H102" s="13"/>
      <c r="I102" s="13"/>
      <c r="J102" s="2"/>
    </row>
    <row r="103" spans="1:10" s="4" customFormat="1" ht="15">
      <c r="A103" s="30"/>
      <c r="B103" s="12"/>
      <c r="C103" s="12"/>
      <c r="D103" s="12"/>
      <c r="E103" s="13"/>
      <c r="F103" s="12"/>
      <c r="G103" s="13"/>
      <c r="H103" s="15"/>
      <c r="I103" s="13"/>
      <c r="J103" s="2"/>
    </row>
    <row r="104" spans="1:10" s="4" customFormat="1" ht="15.75">
      <c r="A104" s="31" t="s">
        <v>50</v>
      </c>
      <c r="B104" s="29">
        <v>-6145115</v>
      </c>
      <c r="C104" s="25">
        <f>B104/J104</f>
        <v>-10486.365420385318</v>
      </c>
      <c r="D104" s="25">
        <f>D106+D107+D108+D109+D110+D111+D113+D114</f>
        <v>101801107</v>
      </c>
      <c r="E104" s="25">
        <f>+E106+E108+E109+E110+E111+E113+E114</f>
        <v>180000</v>
      </c>
      <c r="F104" s="25">
        <f>SUM(F105:F116)</f>
        <v>79016508.599999994</v>
      </c>
      <c r="G104" s="25">
        <f>+G105+G106+G107+G108+G109+G110+G111+G112+G113+G114</f>
        <v>138437.49892198926</v>
      </c>
      <c r="H104" s="35">
        <f>B104+D104-F104</f>
        <v>16639483.400000006</v>
      </c>
      <c r="I104" s="35">
        <f>C104+E104-G104</f>
        <v>31076.135657625418</v>
      </c>
      <c r="J104" s="2">
        <v>586.01</v>
      </c>
    </row>
    <row r="105" spans="1:10" s="4" customFormat="1" ht="15">
      <c r="A105" s="11" t="s">
        <v>78</v>
      </c>
      <c r="B105" s="13"/>
      <c r="C105" s="13"/>
      <c r="D105" s="28"/>
      <c r="E105" s="13"/>
      <c r="F105" s="13">
        <v>4486898</v>
      </c>
      <c r="G105" s="13">
        <f>F105/J104</f>
        <v>7656.6918653265302</v>
      </c>
      <c r="H105" s="13"/>
      <c r="I105" s="13"/>
      <c r="J105" s="2"/>
    </row>
    <row r="106" spans="1:10" s="4" customFormat="1" ht="15">
      <c r="A106" s="11" t="s">
        <v>79</v>
      </c>
      <c r="B106" s="13"/>
      <c r="C106" s="13"/>
      <c r="D106" s="28">
        <v>11813228</v>
      </c>
      <c r="E106" s="13">
        <v>20000</v>
      </c>
      <c r="F106" s="13">
        <v>13977111</v>
      </c>
      <c r="G106" s="13">
        <f>F106/J106</f>
        <v>23663.491469054861</v>
      </c>
      <c r="H106" s="13"/>
      <c r="I106" s="13"/>
      <c r="J106" s="2">
        <f>D106/E106</f>
        <v>590.66139999999996</v>
      </c>
    </row>
    <row r="107" spans="1:10" s="4" customFormat="1" ht="15">
      <c r="A107" s="11" t="s">
        <v>80</v>
      </c>
      <c r="B107" s="13"/>
      <c r="C107" s="13"/>
      <c r="D107" s="28"/>
      <c r="E107" s="13"/>
      <c r="F107" s="13">
        <v>7943060</v>
      </c>
      <c r="G107" s="13">
        <f>F107/J107</f>
        <v>13447.738416629223</v>
      </c>
      <c r="H107" s="13"/>
      <c r="I107" s="13"/>
      <c r="J107" s="2">
        <v>590.66139999999996</v>
      </c>
    </row>
    <row r="108" spans="1:10" s="4" customFormat="1" ht="15">
      <c r="A108" s="11" t="s">
        <v>81</v>
      </c>
      <c r="B108" s="13"/>
      <c r="C108" s="13"/>
      <c r="D108" s="28">
        <v>11708200</v>
      </c>
      <c r="E108" s="13">
        <v>20000</v>
      </c>
      <c r="F108" s="13">
        <v>6460741</v>
      </c>
      <c r="G108" s="13">
        <f>F108/J108</f>
        <v>11036.266889872057</v>
      </c>
      <c r="H108" s="13"/>
      <c r="I108" s="13"/>
      <c r="J108" s="2">
        <f>D108/E108</f>
        <v>585.41</v>
      </c>
    </row>
    <row r="109" spans="1:10" s="4" customFormat="1" ht="15">
      <c r="A109" s="11" t="s">
        <v>92</v>
      </c>
      <c r="B109" s="13"/>
      <c r="C109" s="13"/>
      <c r="D109" s="28">
        <v>14804223</v>
      </c>
      <c r="E109" s="13">
        <v>25000</v>
      </c>
      <c r="F109" s="13">
        <v>7178699.5999999996</v>
      </c>
      <c r="G109" s="13">
        <f>F109/J109</f>
        <v>12122.722685277033</v>
      </c>
      <c r="H109" s="13"/>
      <c r="I109" s="13"/>
      <c r="J109" s="2">
        <f>D109/E109</f>
        <v>592.16891999999996</v>
      </c>
    </row>
    <row r="110" spans="1:10" s="4" customFormat="1" ht="15">
      <c r="A110" s="11" t="s">
        <v>94</v>
      </c>
      <c r="B110" s="13"/>
      <c r="C110" s="13"/>
      <c r="D110" s="28">
        <v>14651492</v>
      </c>
      <c r="E110" s="13">
        <v>25000</v>
      </c>
      <c r="F110" s="16">
        <v>8571093</v>
      </c>
      <c r="G110" s="16">
        <f>F110/J110</f>
        <v>14624.949117809983</v>
      </c>
      <c r="H110" s="13"/>
      <c r="I110" s="13"/>
      <c r="J110" s="2">
        <f>D110/E110</f>
        <v>586.05967999999996</v>
      </c>
    </row>
    <row r="111" spans="1:10" s="4" customFormat="1" ht="15">
      <c r="A111" s="11" t="s">
        <v>96</v>
      </c>
      <c r="B111" s="13"/>
      <c r="C111" s="13"/>
      <c r="D111" s="28">
        <v>13678108</v>
      </c>
      <c r="E111" s="13">
        <v>25000</v>
      </c>
      <c r="F111" s="13">
        <v>9092493</v>
      </c>
      <c r="G111" s="13">
        <f>F111/J112</f>
        <v>16618.696460065967</v>
      </c>
      <c r="H111" s="13"/>
      <c r="I111" s="13"/>
      <c r="J111" s="2">
        <f>D111/E111</f>
        <v>547.12432000000001</v>
      </c>
    </row>
    <row r="112" spans="1:10" s="4" customFormat="1" ht="15">
      <c r="A112" s="11" t="s">
        <v>97</v>
      </c>
      <c r="B112" s="13"/>
      <c r="C112" s="13"/>
      <c r="D112" s="28"/>
      <c r="E112" s="13"/>
      <c r="F112" s="13">
        <v>6352642</v>
      </c>
      <c r="G112" s="13">
        <f>F112/J111</f>
        <v>11610.966224276048</v>
      </c>
      <c r="H112" s="13"/>
      <c r="I112" s="13"/>
      <c r="J112" s="2">
        <v>547.12432000000001</v>
      </c>
    </row>
    <row r="113" spans="1:11" s="4" customFormat="1" ht="15">
      <c r="A113" s="11" t="s">
        <v>98</v>
      </c>
      <c r="B113" s="13"/>
      <c r="C113" s="13"/>
      <c r="D113" s="28">
        <v>13517878</v>
      </c>
      <c r="E113" s="13">
        <v>25000</v>
      </c>
      <c r="F113" s="13">
        <v>6904699</v>
      </c>
      <c r="G113" s="13">
        <f>F113/J113</f>
        <v>12769.56893678135</v>
      </c>
      <c r="H113" s="13"/>
      <c r="I113" s="13"/>
      <c r="J113" s="2">
        <f>D113/E113</f>
        <v>540.71511999999996</v>
      </c>
    </row>
    <row r="114" spans="1:11" s="4" customFormat="1" ht="15">
      <c r="A114" s="11" t="s">
        <v>102</v>
      </c>
      <c r="B114" s="13"/>
      <c r="C114" s="13"/>
      <c r="D114" s="28">
        <v>21627978</v>
      </c>
      <c r="E114" s="13">
        <v>40000</v>
      </c>
      <c r="F114" s="13">
        <v>8049072</v>
      </c>
      <c r="G114" s="13">
        <f>F114/J114</f>
        <v>14886.406856896194</v>
      </c>
      <c r="H114" s="13"/>
      <c r="I114" s="13"/>
      <c r="J114" s="2">
        <f>D114/E114</f>
        <v>540.69944999999996</v>
      </c>
    </row>
    <row r="115" spans="1:11" s="4" customFormat="1" ht="15">
      <c r="A115" s="11"/>
      <c r="B115" s="13"/>
      <c r="C115" s="13"/>
      <c r="D115" s="28"/>
      <c r="E115" s="13"/>
      <c r="F115" s="13"/>
      <c r="G115" s="13"/>
      <c r="H115" s="13"/>
      <c r="I115" s="13"/>
      <c r="J115" s="2"/>
      <c r="K115" s="7"/>
    </row>
    <row r="116" spans="1:11" s="4" customFormat="1" ht="15">
      <c r="A116" s="11"/>
      <c r="B116" s="13"/>
      <c r="C116" s="13"/>
      <c r="D116" s="28"/>
      <c r="E116" s="13"/>
      <c r="F116" s="13"/>
      <c r="G116" s="13"/>
      <c r="H116" s="13"/>
      <c r="I116" s="13"/>
      <c r="J116" s="2"/>
    </row>
    <row r="117" spans="1:11" s="4" customFormat="1" ht="15">
      <c r="A117" s="24" t="s">
        <v>75</v>
      </c>
      <c r="B117" s="29">
        <v>-4948707</v>
      </c>
      <c r="C117" s="25">
        <f>B117/J120</f>
        <v>-7544.2551874589344</v>
      </c>
      <c r="D117" s="25">
        <f>+D118+D119+D123</f>
        <v>13931720</v>
      </c>
      <c r="E117" s="25">
        <f>E118+E119+E120+E123</f>
        <v>21238.770224267748</v>
      </c>
      <c r="F117" s="25">
        <f>SUM(F118:F129)</f>
        <v>8973009</v>
      </c>
      <c r="G117" s="25">
        <f>SUM(G118:G129)</f>
        <v>13679.264037124385</v>
      </c>
      <c r="H117" s="35">
        <f>+D117-F117+B117</f>
        <v>10004</v>
      </c>
      <c r="I117" s="35">
        <f>+E117-G117+C117</f>
        <v>15.25099968442828</v>
      </c>
      <c r="J117" s="2"/>
    </row>
    <row r="118" spans="1:11" s="4" customFormat="1" ht="15">
      <c r="A118" s="11" t="s">
        <v>78</v>
      </c>
      <c r="B118" s="13"/>
      <c r="C118" s="13"/>
      <c r="D118" s="28">
        <v>7385420</v>
      </c>
      <c r="E118" s="13">
        <f>D118/J120</f>
        <v>11259.000208855154</v>
      </c>
      <c r="F118" s="13">
        <v>893749</v>
      </c>
      <c r="G118" s="13">
        <f>F118/J120</f>
        <v>1362.511567069183</v>
      </c>
      <c r="H118" s="13"/>
      <c r="I118" s="13"/>
      <c r="J118" s="33"/>
    </row>
    <row r="119" spans="1:11" s="4" customFormat="1" ht="15">
      <c r="A119" s="11" t="s">
        <v>79</v>
      </c>
      <c r="B119" s="13"/>
      <c r="C119" s="13"/>
      <c r="D119" s="13"/>
      <c r="E119" s="13"/>
      <c r="F119" s="13">
        <v>898574</v>
      </c>
      <c r="G119" s="13">
        <f>F119/J120</f>
        <v>1369.867232150888</v>
      </c>
      <c r="H119" s="13"/>
      <c r="I119" s="13"/>
      <c r="J119" s="2"/>
    </row>
    <row r="120" spans="1:11" s="4" customFormat="1" ht="15">
      <c r="A120" s="11" t="s">
        <v>80</v>
      </c>
      <c r="B120" s="13"/>
      <c r="C120" s="13"/>
      <c r="D120" s="13"/>
      <c r="E120" s="13"/>
      <c r="F120" s="13">
        <v>564760</v>
      </c>
      <c r="G120" s="13">
        <f>F120/J120</f>
        <v>860.97106974999883</v>
      </c>
      <c r="H120" s="13"/>
      <c r="I120" s="13"/>
      <c r="J120" s="2">
        <v>655.95699999999999</v>
      </c>
      <c r="K120" s="4">
        <f>10000*J120</f>
        <v>6559570</v>
      </c>
    </row>
    <row r="121" spans="1:11" s="4" customFormat="1" ht="15">
      <c r="A121" s="11" t="s">
        <v>81</v>
      </c>
      <c r="B121" s="13"/>
      <c r="C121" s="13"/>
      <c r="D121" s="13"/>
      <c r="E121" s="13"/>
      <c r="F121" s="13">
        <v>892024</v>
      </c>
      <c r="G121" s="13">
        <f>F121/J120</f>
        <v>1359.8818215218375</v>
      </c>
      <c r="H121" s="16"/>
      <c r="I121" s="13"/>
      <c r="J121" s="2"/>
    </row>
    <row r="122" spans="1:11" s="4" customFormat="1" ht="15">
      <c r="A122" s="11" t="s">
        <v>92</v>
      </c>
      <c r="B122" s="13"/>
      <c r="C122" s="13"/>
      <c r="D122" s="13"/>
      <c r="E122" s="13"/>
      <c r="F122" s="13">
        <v>907798</v>
      </c>
      <c r="G122" s="13">
        <f>F122/J120</f>
        <v>1383.9291295008668</v>
      </c>
      <c r="H122" s="13"/>
      <c r="I122" s="13"/>
      <c r="J122" s="2"/>
    </row>
    <row r="123" spans="1:11" s="4" customFormat="1" ht="15">
      <c r="A123" s="11" t="s">
        <v>94</v>
      </c>
      <c r="B123" s="13"/>
      <c r="C123" s="13"/>
      <c r="D123" s="13">
        <f>17888+6528412</f>
        <v>6546300</v>
      </c>
      <c r="E123" s="13">
        <f>D123/J123</f>
        <v>9979.770015412596</v>
      </c>
      <c r="F123" s="13">
        <v>940951</v>
      </c>
      <c r="G123" s="13">
        <f>F123/J123</f>
        <v>1434.4705521855853</v>
      </c>
      <c r="H123" s="13"/>
      <c r="I123" s="13"/>
      <c r="J123" s="2">
        <v>655.95699999999999</v>
      </c>
    </row>
    <row r="124" spans="1:11" s="4" customFormat="1" ht="15">
      <c r="A124" s="11" t="s">
        <v>96</v>
      </c>
      <c r="B124" s="13"/>
      <c r="C124" s="13"/>
      <c r="D124" s="13"/>
      <c r="E124" s="13"/>
      <c r="F124" s="13">
        <v>918357</v>
      </c>
      <c r="G124" s="13">
        <f>F124/J124</f>
        <v>1400.0262212309649</v>
      </c>
      <c r="H124" s="13"/>
      <c r="I124" s="13"/>
      <c r="J124" s="2">
        <v>655.95699999999999</v>
      </c>
    </row>
    <row r="125" spans="1:11" s="4" customFormat="1" ht="15">
      <c r="A125" s="11" t="s">
        <v>97</v>
      </c>
      <c r="B125" s="13"/>
      <c r="C125" s="13"/>
      <c r="D125" s="13"/>
      <c r="E125" s="13"/>
      <c r="F125" s="13">
        <v>1029232</v>
      </c>
      <c r="G125" s="13">
        <f>F125/J125</f>
        <v>1569.0540690929436</v>
      </c>
      <c r="H125" s="13"/>
      <c r="I125" s="13"/>
      <c r="J125" s="2">
        <v>655.95699999999999</v>
      </c>
    </row>
    <row r="126" spans="1:11" s="4" customFormat="1" ht="15">
      <c r="A126" s="11" t="s">
        <v>98</v>
      </c>
      <c r="B126" s="13"/>
      <c r="C126" s="13"/>
      <c r="D126" s="13"/>
      <c r="E126" s="13"/>
      <c r="F126" s="13">
        <v>907932</v>
      </c>
      <c r="G126" s="13">
        <f>F126/J126</f>
        <v>1384.1334111839649</v>
      </c>
      <c r="H126" s="13"/>
      <c r="I126" s="13"/>
      <c r="J126" s="2">
        <v>655.95699999999999</v>
      </c>
    </row>
    <row r="127" spans="1:11" s="4" customFormat="1" ht="15">
      <c r="A127" s="11" t="s">
        <v>102</v>
      </c>
      <c r="B127" s="13"/>
      <c r="C127" s="13"/>
      <c r="D127" s="13"/>
      <c r="E127" s="13"/>
      <c r="F127" s="13">
        <v>1019632</v>
      </c>
      <c r="G127" s="13">
        <f>F127/J127</f>
        <v>1554.4189634381521</v>
      </c>
      <c r="H127" s="13"/>
      <c r="I127" s="13"/>
      <c r="J127" s="2">
        <v>655.95699999999999</v>
      </c>
    </row>
    <row r="128" spans="1:11" s="4" customFormat="1" ht="15">
      <c r="A128" s="11"/>
      <c r="B128" s="13"/>
      <c r="C128" s="13"/>
      <c r="D128" s="13"/>
      <c r="E128" s="13"/>
      <c r="F128" s="13"/>
      <c r="G128" s="13"/>
      <c r="H128" s="13"/>
      <c r="I128" s="13"/>
      <c r="J128" s="2"/>
    </row>
    <row r="129" spans="1:10" s="4" customFormat="1" ht="15">
      <c r="A129" s="11"/>
      <c r="B129" s="13"/>
      <c r="C129" s="13"/>
      <c r="D129" s="13"/>
      <c r="E129" s="13"/>
      <c r="F129" s="13"/>
      <c r="G129" s="13"/>
      <c r="H129" s="13"/>
      <c r="I129" s="13"/>
      <c r="J129" s="2"/>
    </row>
    <row r="130" spans="1:10">
      <c r="A130" s="1" t="s">
        <v>37</v>
      </c>
      <c r="D130" s="10"/>
      <c r="H130" s="10">
        <f>+H20+H30+H43+H49+H63+H76+H82+H87+H104</f>
        <v>13257781.400000006</v>
      </c>
    </row>
  </sheetData>
  <phoneticPr fontId="18" type="noConversion"/>
  <pageMargins left="0.7" right="0.7" top="0.75" bottom="0.7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Feuil2</vt:lpstr>
      <vt:lpstr>Data October</vt:lpstr>
      <vt:lpstr>Data Analysis October</vt:lpstr>
      <vt:lpstr>Donors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Hajduchová</dc:creator>
  <cp:lastModifiedBy>Windows User</cp:lastModifiedBy>
  <cp:lastPrinted>2023-10-02T10:38:33Z</cp:lastPrinted>
  <dcterms:created xsi:type="dcterms:W3CDTF">2015-05-20T10:00:04Z</dcterms:created>
  <dcterms:modified xsi:type="dcterms:W3CDTF">2023-11-23T12:55:17Z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a5547900-8b96-40a8-ab33-2898f27206bc</vt:lpwstr>
  </property>
</Properties>
</file>